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Мои документы\ИСПОЛНЕНИЕ БЮДЖЕТА 2019\Исполнение за 1 квартал 2019\Постановление и приложения\"/>
    </mc:Choice>
  </mc:AlternateContent>
  <bookViews>
    <workbookView xWindow="10410" yWindow="135" windowWidth="14625" windowHeight="9105"/>
  </bookViews>
  <sheets>
    <sheet name="8" sheetId="1" r:id="rId1"/>
  </sheets>
  <definedNames>
    <definedName name="_xlnm._FilterDatabase" localSheetId="0" hidden="1">'8'!$B$8:$I$108</definedName>
    <definedName name="_xlnm.Print_Titles" localSheetId="0">'8'!$7:$8</definedName>
    <definedName name="_xlnm.Print_Area" localSheetId="0">'8'!$B$1:$K$458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1" l="1"/>
  <c r="I263" i="1"/>
  <c r="I220" i="1"/>
  <c r="I222" i="1"/>
  <c r="I194" i="1"/>
  <c r="I173" i="1"/>
  <c r="I170" i="1"/>
  <c r="I141" i="1"/>
  <c r="I110" i="1"/>
  <c r="I79" i="1" l="1"/>
  <c r="I69" i="1"/>
  <c r="I18" i="1"/>
  <c r="J13" i="1" l="1"/>
  <c r="K14" i="1" l="1"/>
  <c r="K20" i="1"/>
  <c r="K23" i="1"/>
  <c r="K29" i="1"/>
  <c r="K31" i="1"/>
  <c r="K32" i="1"/>
  <c r="K34" i="1"/>
  <c r="K36" i="1"/>
  <c r="K37" i="1"/>
  <c r="K41" i="1"/>
  <c r="K44" i="1"/>
  <c r="K46" i="1"/>
  <c r="K48" i="1"/>
  <c r="K51" i="1"/>
  <c r="K55" i="1"/>
  <c r="K62" i="1"/>
  <c r="K66" i="1"/>
  <c r="K71" i="1"/>
  <c r="K73" i="1"/>
  <c r="K76" i="1"/>
  <c r="K81" i="1"/>
  <c r="K84" i="1"/>
  <c r="K87" i="1"/>
  <c r="K90" i="1"/>
  <c r="K93" i="1"/>
  <c r="K96" i="1"/>
  <c r="K99" i="1"/>
  <c r="K104" i="1"/>
  <c r="K112" i="1"/>
  <c r="K115" i="1"/>
  <c r="K118" i="1"/>
  <c r="K121" i="1"/>
  <c r="K124" i="1"/>
  <c r="K129" i="1"/>
  <c r="K132" i="1"/>
  <c r="K135" i="1"/>
  <c r="K143" i="1"/>
  <c r="K146" i="1"/>
  <c r="K150" i="1"/>
  <c r="K155" i="1"/>
  <c r="K159" i="1"/>
  <c r="K160" i="1"/>
  <c r="K161" i="1"/>
  <c r="K162" i="1"/>
  <c r="K163" i="1"/>
  <c r="K164" i="1"/>
  <c r="K175" i="1"/>
  <c r="K178" i="1"/>
  <c r="K182" i="1"/>
  <c r="K186" i="1"/>
  <c r="K190" i="1"/>
  <c r="K196" i="1"/>
  <c r="K198" i="1"/>
  <c r="K201" i="1"/>
  <c r="K204" i="1"/>
  <c r="K205" i="1"/>
  <c r="K206" i="1"/>
  <c r="K209" i="1"/>
  <c r="K210" i="1"/>
  <c r="K215" i="1"/>
  <c r="K222" i="1"/>
  <c r="K225" i="1"/>
  <c r="K229" i="1"/>
  <c r="K232" i="1"/>
  <c r="K237" i="1"/>
  <c r="K240" i="1"/>
  <c r="K243" i="1"/>
  <c r="K247" i="1"/>
  <c r="K251" i="1"/>
  <c r="K253" i="1"/>
  <c r="K254" i="1"/>
  <c r="K256" i="1"/>
  <c r="K259" i="1"/>
  <c r="K265" i="1"/>
  <c r="K266" i="1"/>
  <c r="K267" i="1"/>
  <c r="K268" i="1"/>
  <c r="K269" i="1"/>
  <c r="K272" i="1"/>
  <c r="K277" i="1"/>
  <c r="K280" i="1"/>
  <c r="K283" i="1"/>
  <c r="K284" i="1"/>
  <c r="K285" i="1"/>
  <c r="K289" i="1"/>
  <c r="K292" i="1"/>
  <c r="K294" i="1"/>
  <c r="K295" i="1"/>
  <c r="K296" i="1"/>
  <c r="K297" i="1"/>
  <c r="K300" i="1"/>
  <c r="K301" i="1"/>
  <c r="K302" i="1"/>
  <c r="K303" i="1"/>
  <c r="K305" i="1"/>
  <c r="K306" i="1"/>
  <c r="K308" i="1"/>
  <c r="K311" i="1"/>
  <c r="K312" i="1"/>
  <c r="K313" i="1"/>
  <c r="K314" i="1"/>
  <c r="K315" i="1"/>
  <c r="K318" i="1"/>
  <c r="K320" i="1"/>
  <c r="K321" i="1"/>
  <c r="K323" i="1"/>
  <c r="K326" i="1"/>
  <c r="K329" i="1"/>
  <c r="K334" i="1"/>
  <c r="K339" i="1"/>
  <c r="K342" i="1"/>
  <c r="K345" i="1"/>
  <c r="K348" i="1"/>
  <c r="K351" i="1"/>
  <c r="K354" i="1"/>
  <c r="K357" i="1"/>
  <c r="K360" i="1"/>
  <c r="K363" i="1"/>
  <c r="K366" i="1"/>
  <c r="K369" i="1"/>
  <c r="K370" i="1"/>
  <c r="K371" i="1"/>
  <c r="K372" i="1"/>
  <c r="K375" i="1"/>
  <c r="K379" i="1"/>
  <c r="K384" i="1"/>
  <c r="K388" i="1"/>
  <c r="K391" i="1"/>
  <c r="K398" i="1"/>
  <c r="K399" i="1"/>
  <c r="K402" i="1"/>
  <c r="K405" i="1"/>
  <c r="K408" i="1"/>
  <c r="K411" i="1"/>
  <c r="K414" i="1"/>
  <c r="K420" i="1"/>
  <c r="K425" i="1"/>
  <c r="K428" i="1"/>
  <c r="K431" i="1"/>
  <c r="K434" i="1"/>
  <c r="K439" i="1"/>
  <c r="K443" i="1"/>
  <c r="K451" i="1"/>
  <c r="K457" i="1"/>
  <c r="I423" i="1"/>
  <c r="K423" i="1" s="1"/>
  <c r="I454" i="1" l="1"/>
  <c r="K454" i="1" s="1"/>
  <c r="I449" i="1"/>
  <c r="K449" i="1" s="1"/>
  <c r="I418" i="1"/>
  <c r="K418" i="1" s="1"/>
  <c r="J413" i="1"/>
  <c r="I413" i="1"/>
  <c r="I412" i="1" s="1"/>
  <c r="H413" i="1"/>
  <c r="H412" i="1"/>
  <c r="J410" i="1"/>
  <c r="J409" i="1" s="1"/>
  <c r="I410" i="1"/>
  <c r="I409" i="1" s="1"/>
  <c r="K409" i="1" l="1"/>
  <c r="K410" i="1"/>
  <c r="K413" i="1"/>
  <c r="J412" i="1"/>
  <c r="K412" i="1" s="1"/>
  <c r="I356" i="1"/>
  <c r="K356" i="1" s="1"/>
  <c r="I355" i="1" l="1"/>
  <c r="K355" i="1" s="1"/>
  <c r="J359" i="1"/>
  <c r="I359" i="1"/>
  <c r="I358" i="1" s="1"/>
  <c r="H359" i="1"/>
  <c r="H358" i="1" s="1"/>
  <c r="J353" i="1"/>
  <c r="I353" i="1"/>
  <c r="I352" i="1" s="1"/>
  <c r="H353" i="1"/>
  <c r="H352" i="1" s="1"/>
  <c r="K263" i="1"/>
  <c r="J358" i="1" l="1"/>
  <c r="K358" i="1" s="1"/>
  <c r="K359" i="1"/>
  <c r="J352" i="1"/>
  <c r="K352" i="1" s="1"/>
  <c r="K353" i="1"/>
  <c r="J224" i="1"/>
  <c r="J223" i="1" l="1"/>
  <c r="K220" i="1"/>
  <c r="K194" i="1"/>
  <c r="K173" i="1"/>
  <c r="K170" i="1"/>
  <c r="K141" i="1"/>
  <c r="K110" i="1" l="1"/>
  <c r="K79" i="1"/>
  <c r="K69" i="1"/>
  <c r="K18" i="1"/>
  <c r="J83" i="1"/>
  <c r="I83" i="1"/>
  <c r="I82" i="1" s="1"/>
  <c r="H83" i="1"/>
  <c r="H82" i="1" s="1"/>
  <c r="K83" i="1" l="1"/>
  <c r="J82" i="1"/>
  <c r="K82" i="1" s="1"/>
  <c r="H195" i="1"/>
  <c r="J456" i="1"/>
  <c r="J453" i="1"/>
  <c r="J450" i="1"/>
  <c r="J442" i="1"/>
  <c r="J438" i="1"/>
  <c r="J433" i="1"/>
  <c r="J430" i="1"/>
  <c r="J427" i="1"/>
  <c r="J422" i="1"/>
  <c r="J419" i="1"/>
  <c r="J417" i="1"/>
  <c r="J407" i="1"/>
  <c r="J404" i="1"/>
  <c r="J403" i="1"/>
  <c r="J401" i="1"/>
  <c r="J397" i="1"/>
  <c r="J393" i="1"/>
  <c r="J390" i="1"/>
  <c r="J387" i="1"/>
  <c r="J383" i="1"/>
  <c r="J378" i="1"/>
  <c r="J374" i="1"/>
  <c r="J368" i="1"/>
  <c r="J365" i="1"/>
  <c r="J362" i="1"/>
  <c r="J350" i="1"/>
  <c r="J347" i="1"/>
  <c r="J344" i="1"/>
  <c r="J341" i="1"/>
  <c r="J338" i="1"/>
  <c r="J333" i="1"/>
  <c r="J328" i="1"/>
  <c r="J325" i="1"/>
  <c r="J322" i="1"/>
  <c r="J317" i="1"/>
  <c r="J299" i="1"/>
  <c r="J293" i="1"/>
  <c r="J291" i="1"/>
  <c r="J288" i="1"/>
  <c r="J282" i="1"/>
  <c r="J279" i="1"/>
  <c r="J276" i="1"/>
  <c r="J271" i="1"/>
  <c r="J264" i="1"/>
  <c r="J262" i="1"/>
  <c r="J258" i="1"/>
  <c r="J255" i="1"/>
  <c r="J250" i="1"/>
  <c r="J246" i="1"/>
  <c r="J242" i="1"/>
  <c r="J239" i="1"/>
  <c r="J236" i="1"/>
  <c r="J231" i="1"/>
  <c r="J228" i="1"/>
  <c r="J221" i="1"/>
  <c r="J219" i="1"/>
  <c r="J214" i="1"/>
  <c r="J208" i="1"/>
  <c r="J203" i="1"/>
  <c r="J200" i="1"/>
  <c r="J197" i="1"/>
  <c r="J195" i="1"/>
  <c r="J193" i="1"/>
  <c r="J189" i="1"/>
  <c r="J185" i="1"/>
  <c r="J181" i="1"/>
  <c r="J177" i="1"/>
  <c r="J172" i="1"/>
  <c r="J169" i="1"/>
  <c r="J158" i="1"/>
  <c r="J154" i="1"/>
  <c r="J149" i="1"/>
  <c r="J145" i="1"/>
  <c r="J142" i="1"/>
  <c r="J140" i="1"/>
  <c r="J134" i="1"/>
  <c r="J131" i="1"/>
  <c r="J128" i="1"/>
  <c r="J120" i="1"/>
  <c r="J117" i="1"/>
  <c r="J114" i="1"/>
  <c r="J123" i="1"/>
  <c r="J111" i="1"/>
  <c r="J109" i="1"/>
  <c r="J103" i="1"/>
  <c r="J98" i="1"/>
  <c r="J95" i="1"/>
  <c r="J92" i="1"/>
  <c r="J89" i="1"/>
  <c r="J86" i="1"/>
  <c r="J80" i="1"/>
  <c r="J75" i="1"/>
  <c r="J72" i="1"/>
  <c r="J70" i="1"/>
  <c r="J68" i="1"/>
  <c r="J65" i="1"/>
  <c r="J61" i="1"/>
  <c r="J58" i="1"/>
  <c r="J54" i="1"/>
  <c r="J50" i="1"/>
  <c r="J47" i="1"/>
  <c r="J45" i="1"/>
  <c r="J43" i="1"/>
  <c r="J40" i="1"/>
  <c r="J35" i="1"/>
  <c r="J33" i="1"/>
  <c r="J28" i="1"/>
  <c r="J22" i="1"/>
  <c r="J21" i="1" s="1"/>
  <c r="J19" i="1"/>
  <c r="J17" i="1"/>
  <c r="H456" i="1"/>
  <c r="H453" i="1"/>
  <c r="H452" i="1" s="1"/>
  <c r="H450" i="1"/>
  <c r="H448" i="1"/>
  <c r="H442" i="1"/>
  <c r="H441" i="1" s="1"/>
  <c r="H440" i="1" s="1"/>
  <c r="H438" i="1"/>
  <c r="H437" i="1" s="1"/>
  <c r="H436" i="1" s="1"/>
  <c r="H433" i="1"/>
  <c r="H432" i="1" s="1"/>
  <c r="H430" i="1"/>
  <c r="H429" i="1" s="1"/>
  <c r="H427" i="1"/>
  <c r="H426" i="1" s="1"/>
  <c r="H424" i="1"/>
  <c r="H422" i="1"/>
  <c r="H419" i="1"/>
  <c r="H417" i="1"/>
  <c r="H407" i="1"/>
  <c r="H406" i="1" s="1"/>
  <c r="H404" i="1"/>
  <c r="H403" i="1"/>
  <c r="H401" i="1"/>
  <c r="H400" i="1" s="1"/>
  <c r="H395" i="1" s="1"/>
  <c r="H397" i="1"/>
  <c r="H396" i="1" s="1"/>
  <c r="H393" i="1"/>
  <c r="H392" i="1" s="1"/>
  <c r="H390" i="1"/>
  <c r="H389" i="1" s="1"/>
  <c r="H387" i="1"/>
  <c r="H386" i="1" s="1"/>
  <c r="H383" i="1"/>
  <c r="H382" i="1" s="1"/>
  <c r="H381" i="1" s="1"/>
  <c r="H378" i="1"/>
  <c r="H377" i="1" s="1"/>
  <c r="H376" i="1" s="1"/>
  <c r="H374" i="1"/>
  <c r="H373" i="1" s="1"/>
  <c r="H368" i="1"/>
  <c r="H367" i="1" s="1"/>
  <c r="H365" i="1"/>
  <c r="H364" i="1" s="1"/>
  <c r="H362" i="1"/>
  <c r="H361" i="1" s="1"/>
  <c r="H350" i="1"/>
  <c r="H349" i="1" s="1"/>
  <c r="H347" i="1"/>
  <c r="H346" i="1" s="1"/>
  <c r="H344" i="1"/>
  <c r="H343" i="1" s="1"/>
  <c r="H341" i="1"/>
  <c r="H340" i="1" s="1"/>
  <c r="H338" i="1"/>
  <c r="H337" i="1" s="1"/>
  <c r="H333" i="1"/>
  <c r="H332" i="1" s="1"/>
  <c r="H331" i="1" s="1"/>
  <c r="H330" i="1" s="1"/>
  <c r="H328" i="1"/>
  <c r="H327" i="1" s="1"/>
  <c r="H325" i="1"/>
  <c r="H324" i="1" s="1"/>
  <c r="H322" i="1"/>
  <c r="H319" i="1" s="1"/>
  <c r="H317" i="1"/>
  <c r="H316" i="1" s="1"/>
  <c r="H307" i="1"/>
  <c r="H304" i="1" s="1"/>
  <c r="H299" i="1"/>
  <c r="H298" i="1" s="1"/>
  <c r="H293" i="1"/>
  <c r="H291" i="1"/>
  <c r="H288" i="1"/>
  <c r="H287" i="1" s="1"/>
  <c r="H282" i="1"/>
  <c r="H281" i="1" s="1"/>
  <c r="H279" i="1"/>
  <c r="H278" i="1" s="1"/>
  <c r="H276" i="1"/>
  <c r="H275" i="1" s="1"/>
  <c r="H271" i="1"/>
  <c r="H270" i="1" s="1"/>
  <c r="H264" i="1"/>
  <c r="H262" i="1"/>
  <c r="H258" i="1"/>
  <c r="H257" i="1" s="1"/>
  <c r="H255" i="1"/>
  <c r="H252" i="1" s="1"/>
  <c r="H250" i="1"/>
  <c r="H249" i="1" s="1"/>
  <c r="H246" i="1"/>
  <c r="H245" i="1" s="1"/>
  <c r="H244" i="1" s="1"/>
  <c r="H242" i="1"/>
  <c r="H241" i="1" s="1"/>
  <c r="H239" i="1"/>
  <c r="H238" i="1" s="1"/>
  <c r="H236" i="1"/>
  <c r="H235" i="1" s="1"/>
  <c r="H231" i="1"/>
  <c r="H230" i="1" s="1"/>
  <c r="H228" i="1"/>
  <c r="H227" i="1" s="1"/>
  <c r="H224" i="1"/>
  <c r="H221" i="1"/>
  <c r="H219" i="1"/>
  <c r="H214" i="1"/>
  <c r="H213" i="1" s="1"/>
  <c r="H212" i="1" s="1"/>
  <c r="H211" i="1" s="1"/>
  <c r="H208" i="1"/>
  <c r="H207" i="1" s="1"/>
  <c r="H203" i="1"/>
  <c r="H202" i="1" s="1"/>
  <c r="H200" i="1"/>
  <c r="H199" i="1" s="1"/>
  <c r="H197" i="1"/>
  <c r="H193" i="1"/>
  <c r="H189" i="1"/>
  <c r="H188" i="1" s="1"/>
  <c r="H187" i="1" s="1"/>
  <c r="H185" i="1"/>
  <c r="H184" i="1" s="1"/>
  <c r="H183" i="1" s="1"/>
  <c r="H181" i="1"/>
  <c r="H180" i="1" s="1"/>
  <c r="H179" i="1" s="1"/>
  <c r="H177" i="1"/>
  <c r="H176" i="1" s="1"/>
  <c r="H174" i="1"/>
  <c r="H172" i="1"/>
  <c r="H169" i="1"/>
  <c r="H168" i="1" s="1"/>
  <c r="H158" i="1"/>
  <c r="H157" i="1" s="1"/>
  <c r="H156" i="1" s="1"/>
  <c r="H154" i="1"/>
  <c r="H153" i="1" s="1"/>
  <c r="H152" i="1" s="1"/>
  <c r="H149" i="1"/>
  <c r="H148" i="1" s="1"/>
  <c r="H147" i="1" s="1"/>
  <c r="H145" i="1"/>
  <c r="H144" i="1" s="1"/>
  <c r="H142" i="1"/>
  <c r="H140" i="1"/>
  <c r="H134" i="1"/>
  <c r="H133" i="1" s="1"/>
  <c r="H131" i="1"/>
  <c r="H130" i="1" s="1"/>
  <c r="H128" i="1"/>
  <c r="H127" i="1" s="1"/>
  <c r="H120" i="1"/>
  <c r="H119" i="1" s="1"/>
  <c r="H117" i="1"/>
  <c r="H116" i="1" s="1"/>
  <c r="H114" i="1"/>
  <c r="H113" i="1" s="1"/>
  <c r="H123" i="1"/>
  <c r="H122" i="1" s="1"/>
  <c r="H111" i="1"/>
  <c r="H109" i="1"/>
  <c r="H103" i="1"/>
  <c r="H102" i="1" s="1"/>
  <c r="H101" i="1" s="1"/>
  <c r="H100" i="1" s="1"/>
  <c r="H98" i="1"/>
  <c r="H97" i="1" s="1"/>
  <c r="H95" i="1"/>
  <c r="H94" i="1" s="1"/>
  <c r="H92" i="1"/>
  <c r="H91" i="1" s="1"/>
  <c r="H89" i="1"/>
  <c r="H88" i="1" s="1"/>
  <c r="H86" i="1"/>
  <c r="H85" i="1" s="1"/>
  <c r="H80" i="1"/>
  <c r="H78" i="1"/>
  <c r="H75" i="1"/>
  <c r="H74" i="1" s="1"/>
  <c r="H72" i="1"/>
  <c r="H70" i="1"/>
  <c r="H68" i="1"/>
  <c r="H65" i="1"/>
  <c r="H64" i="1" s="1"/>
  <c r="H61" i="1"/>
  <c r="H60" i="1" s="1"/>
  <c r="H58" i="1"/>
  <c r="H57" i="1" s="1"/>
  <c r="H54" i="1"/>
  <c r="H53" i="1" s="1"/>
  <c r="H52" i="1" s="1"/>
  <c r="H50" i="1"/>
  <c r="H49" i="1" s="1"/>
  <c r="H47" i="1"/>
  <c r="H45" i="1"/>
  <c r="H42" i="1" s="1"/>
  <c r="H43" i="1"/>
  <c r="H40" i="1"/>
  <c r="H39" i="1" s="1"/>
  <c r="H35" i="1"/>
  <c r="H33" i="1"/>
  <c r="H28" i="1"/>
  <c r="H27" i="1" s="1"/>
  <c r="H22" i="1"/>
  <c r="H19" i="1"/>
  <c r="H17" i="1"/>
  <c r="H13" i="1"/>
  <c r="H12" i="1" s="1"/>
  <c r="H11" i="1" s="1"/>
  <c r="J16" i="1" l="1"/>
  <c r="J39" i="1"/>
  <c r="J74" i="1"/>
  <c r="J133" i="1"/>
  <c r="J199" i="1"/>
  <c r="J235" i="1"/>
  <c r="J249" i="1"/>
  <c r="J281" i="1"/>
  <c r="J298" i="1"/>
  <c r="J343" i="1"/>
  <c r="J426" i="1"/>
  <c r="J12" i="1"/>
  <c r="J176" i="1"/>
  <c r="J238" i="1"/>
  <c r="J270" i="1"/>
  <c r="J386" i="1"/>
  <c r="J88" i="1"/>
  <c r="J113" i="1"/>
  <c r="J130" i="1"/>
  <c r="J144" i="1"/>
  <c r="J168" i="1"/>
  <c r="J184" i="1"/>
  <c r="J213" i="1"/>
  <c r="J212" i="1" s="1"/>
  <c r="J230" i="1"/>
  <c r="J245" i="1"/>
  <c r="J278" i="1"/>
  <c r="J324" i="1"/>
  <c r="J340" i="1"/>
  <c r="J392" i="1"/>
  <c r="J437" i="1"/>
  <c r="J49" i="1"/>
  <c r="J64" i="1"/>
  <c r="J91" i="1"/>
  <c r="J116" i="1"/>
  <c r="J218" i="1"/>
  <c r="J327" i="1"/>
  <c r="J364" i="1"/>
  <c r="J396" i="1"/>
  <c r="J441" i="1"/>
  <c r="J27" i="1"/>
  <c r="J53" i="1"/>
  <c r="J94" i="1"/>
  <c r="J153" i="1"/>
  <c r="J252" i="1"/>
  <c r="J287" i="1"/>
  <c r="J316" i="1"/>
  <c r="J332" i="1"/>
  <c r="J346" i="1"/>
  <c r="J367" i="1"/>
  <c r="J429" i="1"/>
  <c r="J42" i="1"/>
  <c r="J57" i="1"/>
  <c r="J85" i="1"/>
  <c r="J97" i="1"/>
  <c r="J122" i="1"/>
  <c r="J127" i="1"/>
  <c r="J157" i="1"/>
  <c r="J180" i="1"/>
  <c r="J207" i="1"/>
  <c r="J227" i="1"/>
  <c r="J241" i="1"/>
  <c r="J257" i="1"/>
  <c r="J337" i="1"/>
  <c r="J349" i="1"/>
  <c r="J373" i="1"/>
  <c r="J389" i="1"/>
  <c r="J432" i="1"/>
  <c r="J452" i="1"/>
  <c r="H336" i="1"/>
  <c r="J416" i="1"/>
  <c r="H67" i="1"/>
  <c r="H108" i="1"/>
  <c r="H107" i="1" s="1"/>
  <c r="H106" i="1" s="1"/>
  <c r="J108" i="1"/>
  <c r="H290" i="1"/>
  <c r="H286" i="1" s="1"/>
  <c r="H30" i="1"/>
  <c r="H26" i="1" s="1"/>
  <c r="H77" i="1"/>
  <c r="J30" i="1"/>
  <c r="H261" i="1"/>
  <c r="H260" i="1" s="1"/>
  <c r="J174" i="1"/>
  <c r="J188" i="1"/>
  <c r="J261" i="1"/>
  <c r="J275" i="1"/>
  <c r="J382" i="1"/>
  <c r="J148" i="1"/>
  <c r="J361" i="1"/>
  <c r="J78" i="1"/>
  <c r="J319" i="1"/>
  <c r="J406" i="1"/>
  <c r="J424" i="1"/>
  <c r="J436" i="1"/>
  <c r="J102" i="1"/>
  <c r="J119" i="1"/>
  <c r="J156" i="1"/>
  <c r="J192" i="1"/>
  <c r="J202" i="1"/>
  <c r="J307" i="1"/>
  <c r="J400" i="1"/>
  <c r="J448" i="1"/>
  <c r="J67" i="1"/>
  <c r="J290" i="1"/>
  <c r="J377" i="1"/>
  <c r="J60" i="1"/>
  <c r="H171" i="1"/>
  <c r="H167" i="1" s="1"/>
  <c r="J126" i="1"/>
  <c r="H126" i="1"/>
  <c r="H125" i="1" s="1"/>
  <c r="H335" i="1"/>
  <c r="H226" i="1"/>
  <c r="H38" i="1"/>
  <c r="H56" i="1"/>
  <c r="H192" i="1"/>
  <c r="H191" i="1" s="1"/>
  <c r="H416" i="1"/>
  <c r="H16" i="1"/>
  <c r="H15" i="1" s="1"/>
  <c r="H10" i="1" s="1"/>
  <c r="H9" i="1" s="1"/>
  <c r="H139" i="1"/>
  <c r="H138" i="1" s="1"/>
  <c r="H137" i="1" s="1"/>
  <c r="H218" i="1"/>
  <c r="H217" i="1" s="1"/>
  <c r="H447" i="1"/>
  <c r="H446" i="1" s="1"/>
  <c r="H445" i="1" s="1"/>
  <c r="H444" i="1" s="1"/>
  <c r="H274" i="1"/>
  <c r="H310" i="1"/>
  <c r="H309" i="1" s="1"/>
  <c r="H435" i="1"/>
  <c r="H248" i="1"/>
  <c r="H385" i="1"/>
  <c r="H234" i="1"/>
  <c r="H421" i="1"/>
  <c r="H151" i="1"/>
  <c r="I374" i="1"/>
  <c r="I373" i="1" s="1"/>
  <c r="I333" i="1"/>
  <c r="I328" i="1"/>
  <c r="I327" i="1" s="1"/>
  <c r="I258" i="1"/>
  <c r="I189" i="1"/>
  <c r="I188" i="1" s="1"/>
  <c r="I187" i="1" s="1"/>
  <c r="I50" i="1"/>
  <c r="K327" i="1" l="1"/>
  <c r="K373" i="1"/>
  <c r="J38" i="1"/>
  <c r="K188" i="1"/>
  <c r="J15" i="1"/>
  <c r="J226" i="1"/>
  <c r="J440" i="1"/>
  <c r="I257" i="1"/>
  <c r="K257" i="1" s="1"/>
  <c r="K258" i="1"/>
  <c r="J234" i="1"/>
  <c r="J385" i="1"/>
  <c r="J331" i="1"/>
  <c r="J52" i="1"/>
  <c r="I49" i="1"/>
  <c r="K49" i="1" s="1"/>
  <c r="K50" i="1"/>
  <c r="I332" i="1"/>
  <c r="I331" i="1" s="1"/>
  <c r="K333" i="1"/>
  <c r="J421" i="1"/>
  <c r="J336" i="1"/>
  <c r="J152" i="1"/>
  <c r="K189" i="1"/>
  <c r="J183" i="1"/>
  <c r="J139" i="1"/>
  <c r="J138" i="1" s="1"/>
  <c r="J274" i="1"/>
  <c r="J179" i="1"/>
  <c r="J244" i="1"/>
  <c r="J56" i="1"/>
  <c r="J248" i="1"/>
  <c r="J26" i="1"/>
  <c r="K374" i="1"/>
  <c r="K328" i="1"/>
  <c r="J217" i="1"/>
  <c r="J11" i="1"/>
  <c r="J310" i="1"/>
  <c r="J395" i="1"/>
  <c r="H63" i="1"/>
  <c r="H25" i="1" s="1"/>
  <c r="H24" i="1" s="1"/>
  <c r="J191" i="1"/>
  <c r="J107" i="1"/>
  <c r="H415" i="1"/>
  <c r="H380" i="1" s="1"/>
  <c r="J415" i="1"/>
  <c r="J101" i="1"/>
  <c r="J187" i="1"/>
  <c r="K187" i="1" s="1"/>
  <c r="J125" i="1"/>
  <c r="J151" i="1"/>
  <c r="J304" i="1"/>
  <c r="J147" i="1"/>
  <c r="J260" i="1"/>
  <c r="J381" i="1"/>
  <c r="H105" i="1"/>
  <c r="J376" i="1"/>
  <c r="J211" i="1"/>
  <c r="J77" i="1"/>
  <c r="J171" i="1"/>
  <c r="J447" i="1"/>
  <c r="I330" i="1"/>
  <c r="H166" i="1"/>
  <c r="H216" i="1"/>
  <c r="H136" i="1"/>
  <c r="H233" i="1"/>
  <c r="H273" i="1"/>
  <c r="I317" i="1"/>
  <c r="K317" i="1" s="1"/>
  <c r="I288" i="1"/>
  <c r="K288" i="1" s="1"/>
  <c r="K332" i="1" l="1"/>
  <c r="J335" i="1"/>
  <c r="J63" i="1"/>
  <c r="J25" i="1" s="1"/>
  <c r="J106" i="1"/>
  <c r="J105" i="1" s="1"/>
  <c r="J330" i="1"/>
  <c r="K330" i="1" s="1"/>
  <c r="K331" i="1"/>
  <c r="J435" i="1"/>
  <c r="J10" i="1"/>
  <c r="J309" i="1"/>
  <c r="J380" i="1"/>
  <c r="I316" i="1"/>
  <c r="K316" i="1" s="1"/>
  <c r="J100" i="1"/>
  <c r="I287" i="1"/>
  <c r="K287" i="1" s="1"/>
  <c r="J167" i="1"/>
  <c r="J233" i="1"/>
  <c r="J216" i="1"/>
  <c r="J446" i="1"/>
  <c r="J137" i="1"/>
  <c r="J286" i="1"/>
  <c r="H165" i="1"/>
  <c r="H458" i="1" s="1"/>
  <c r="I378" i="1"/>
  <c r="K378" i="1" s="1"/>
  <c r="J9" i="1" l="1"/>
  <c r="I377" i="1"/>
  <c r="K377" i="1" s="1"/>
  <c r="J445" i="1"/>
  <c r="J166" i="1"/>
  <c r="J273" i="1"/>
  <c r="J136" i="1"/>
  <c r="J24" i="1"/>
  <c r="I13" i="1"/>
  <c r="K13" i="1" s="1"/>
  <c r="J444" i="1" l="1"/>
  <c r="J165" i="1"/>
  <c r="I376" i="1"/>
  <c r="K376" i="1" s="1"/>
  <c r="I12" i="1"/>
  <c r="K12" i="1" s="1"/>
  <c r="I142" i="1"/>
  <c r="K142" i="1" s="1"/>
  <c r="J458" i="1" l="1"/>
  <c r="I11" i="1"/>
  <c r="K11" i="1" s="1"/>
  <c r="I134" i="1" l="1"/>
  <c r="K134" i="1" s="1"/>
  <c r="I128" i="1"/>
  <c r="K128" i="1" s="1"/>
  <c r="I127" i="1" l="1"/>
  <c r="K127" i="1" s="1"/>
  <c r="I133" i="1"/>
  <c r="K133" i="1" s="1"/>
  <c r="I325" i="1" l="1"/>
  <c r="K325" i="1" s="1"/>
  <c r="I324" i="1" l="1"/>
  <c r="K324" i="1" s="1"/>
  <c r="I368" i="1" l="1"/>
  <c r="K368" i="1" s="1"/>
  <c r="I208" i="1"/>
  <c r="K208" i="1" s="1"/>
  <c r="I367" i="1" l="1"/>
  <c r="K367" i="1" s="1"/>
  <c r="I207" i="1"/>
  <c r="K207" i="1" s="1"/>
  <c r="I424" i="1" l="1"/>
  <c r="K424" i="1" s="1"/>
  <c r="I419" i="1"/>
  <c r="K419" i="1" s="1"/>
  <c r="I407" i="1" l="1"/>
  <c r="K407" i="1" s="1"/>
  <c r="I279" i="1"/>
  <c r="K279" i="1" s="1"/>
  <c r="I264" i="1"/>
  <c r="K264" i="1" s="1"/>
  <c r="I242" i="1"/>
  <c r="K242" i="1" s="1"/>
  <c r="I406" i="1" l="1"/>
  <c r="K406" i="1" s="1"/>
  <c r="I278" i="1"/>
  <c r="K278" i="1" s="1"/>
  <c r="I241" i="1"/>
  <c r="K241" i="1" s="1"/>
  <c r="I200" i="1"/>
  <c r="K200" i="1" s="1"/>
  <c r="I199" i="1" l="1"/>
  <c r="K199" i="1" s="1"/>
  <c r="I442" i="1" l="1"/>
  <c r="K442" i="1" s="1"/>
  <c r="I438" i="1"/>
  <c r="K438" i="1" s="1"/>
  <c r="I430" i="1"/>
  <c r="K430" i="1" s="1"/>
  <c r="I433" i="1"/>
  <c r="K433" i="1" s="1"/>
  <c r="I427" i="1"/>
  <c r="K427" i="1" s="1"/>
  <c r="I422" i="1"/>
  <c r="K422" i="1" s="1"/>
  <c r="I417" i="1"/>
  <c r="I401" i="1"/>
  <c r="K401" i="1" s="1"/>
  <c r="I397" i="1"/>
  <c r="K397" i="1" s="1"/>
  <c r="I393" i="1"/>
  <c r="I390" i="1"/>
  <c r="K390" i="1" s="1"/>
  <c r="I383" i="1"/>
  <c r="K383" i="1" s="1"/>
  <c r="I365" i="1"/>
  <c r="K365" i="1" s="1"/>
  <c r="I362" i="1"/>
  <c r="K362" i="1" s="1"/>
  <c r="I350" i="1"/>
  <c r="K350" i="1" s="1"/>
  <c r="I344" i="1"/>
  <c r="K344" i="1" s="1"/>
  <c r="I347" i="1"/>
  <c r="K347" i="1" s="1"/>
  <c r="I341" i="1"/>
  <c r="K341" i="1" s="1"/>
  <c r="I338" i="1"/>
  <c r="K338" i="1" s="1"/>
  <c r="I322" i="1"/>
  <c r="K322" i="1" s="1"/>
  <c r="I307" i="1"/>
  <c r="K307" i="1" s="1"/>
  <c r="I299" i="1"/>
  <c r="K299" i="1" s="1"/>
  <c r="I291" i="1"/>
  <c r="K291" i="1" s="1"/>
  <c r="I293" i="1"/>
  <c r="K293" i="1" s="1"/>
  <c r="I416" i="1" l="1"/>
  <c r="K416" i="1" s="1"/>
  <c r="K417" i="1"/>
  <c r="I349" i="1"/>
  <c r="K349" i="1" s="1"/>
  <c r="I429" i="1"/>
  <c r="K429" i="1" s="1"/>
  <c r="I337" i="1"/>
  <c r="K337" i="1" s="1"/>
  <c r="I340" i="1"/>
  <c r="K340" i="1" s="1"/>
  <c r="I421" i="1"/>
  <c r="K421" i="1" s="1"/>
  <c r="I437" i="1"/>
  <c r="K437" i="1" s="1"/>
  <c r="I361" i="1"/>
  <c r="K361" i="1" s="1"/>
  <c r="I364" i="1"/>
  <c r="K364" i="1" s="1"/>
  <c r="I396" i="1"/>
  <c r="K396" i="1" s="1"/>
  <c r="I426" i="1"/>
  <c r="K426" i="1" s="1"/>
  <c r="I441" i="1"/>
  <c r="K441" i="1" s="1"/>
  <c r="I389" i="1"/>
  <c r="K389" i="1" s="1"/>
  <c r="I392" i="1"/>
  <c r="I304" i="1"/>
  <c r="K304" i="1" s="1"/>
  <c r="I346" i="1"/>
  <c r="K346" i="1" s="1"/>
  <c r="I343" i="1"/>
  <c r="K343" i="1" s="1"/>
  <c r="I382" i="1"/>
  <c r="K382" i="1" s="1"/>
  <c r="I400" i="1"/>
  <c r="K400" i="1" s="1"/>
  <c r="I432" i="1"/>
  <c r="K432" i="1" s="1"/>
  <c r="I298" i="1"/>
  <c r="K298" i="1" s="1"/>
  <c r="I319" i="1"/>
  <c r="K319" i="1" s="1"/>
  <c r="I290" i="1"/>
  <c r="K290" i="1" s="1"/>
  <c r="I282" i="1"/>
  <c r="K282" i="1" s="1"/>
  <c r="I276" i="1"/>
  <c r="K276" i="1" s="1"/>
  <c r="I271" i="1"/>
  <c r="K271" i="1" s="1"/>
  <c r="I255" i="1"/>
  <c r="K255" i="1" s="1"/>
  <c r="I250" i="1"/>
  <c r="K250" i="1" s="1"/>
  <c r="I246" i="1"/>
  <c r="K246" i="1" s="1"/>
  <c r="I236" i="1"/>
  <c r="K236" i="1" s="1"/>
  <c r="I228" i="1"/>
  <c r="K228" i="1" s="1"/>
  <c r="I231" i="1"/>
  <c r="K231" i="1" s="1"/>
  <c r="I221" i="1"/>
  <c r="K221" i="1" s="1"/>
  <c r="I219" i="1"/>
  <c r="I193" i="1"/>
  <c r="K193" i="1" s="1"/>
  <c r="I195" i="1"/>
  <c r="K195" i="1" s="1"/>
  <c r="I203" i="1"/>
  <c r="K203" i="1" s="1"/>
  <c r="I185" i="1"/>
  <c r="K185" i="1" s="1"/>
  <c r="I174" i="1"/>
  <c r="K174" i="1" s="1"/>
  <c r="I177" i="1"/>
  <c r="K177" i="1" s="1"/>
  <c r="I172" i="1"/>
  <c r="K172" i="1" s="1"/>
  <c r="I169" i="1"/>
  <c r="K169" i="1" s="1"/>
  <c r="I450" i="1"/>
  <c r="K450" i="1" s="1"/>
  <c r="I448" i="1"/>
  <c r="I453" i="1"/>
  <c r="K453" i="1" s="1"/>
  <c r="I158" i="1"/>
  <c r="K158" i="1" s="1"/>
  <c r="I149" i="1"/>
  <c r="K149" i="1" s="1"/>
  <c r="I145" i="1"/>
  <c r="K145" i="1" s="1"/>
  <c r="I140" i="1"/>
  <c r="K140" i="1" s="1"/>
  <c r="I131" i="1"/>
  <c r="K131" i="1" s="1"/>
  <c r="I117" i="1"/>
  <c r="K117" i="1" s="1"/>
  <c r="I120" i="1"/>
  <c r="K120" i="1" s="1"/>
  <c r="I114" i="1"/>
  <c r="K114" i="1" s="1"/>
  <c r="I111" i="1"/>
  <c r="K111" i="1" s="1"/>
  <c r="I123" i="1"/>
  <c r="K123" i="1" s="1"/>
  <c r="I109" i="1"/>
  <c r="K109" i="1" s="1"/>
  <c r="I92" i="1"/>
  <c r="K92" i="1" s="1"/>
  <c r="I98" i="1"/>
  <c r="K98" i="1" s="1"/>
  <c r="I95" i="1"/>
  <c r="K95" i="1" s="1"/>
  <c r="I86" i="1"/>
  <c r="K86" i="1" s="1"/>
  <c r="I89" i="1"/>
  <c r="K89" i="1" s="1"/>
  <c r="K80" i="1"/>
  <c r="I78" i="1"/>
  <c r="K78" i="1" s="1"/>
  <c r="I75" i="1"/>
  <c r="K75" i="1" s="1"/>
  <c r="I68" i="1"/>
  <c r="K68" i="1" s="1"/>
  <c r="I70" i="1"/>
  <c r="K70" i="1" s="1"/>
  <c r="I72" i="1"/>
  <c r="K72" i="1" s="1"/>
  <c r="I61" i="1"/>
  <c r="K61" i="1" s="1"/>
  <c r="I54" i="1"/>
  <c r="K54" i="1" s="1"/>
  <c r="I45" i="1"/>
  <c r="K45" i="1" s="1"/>
  <c r="I33" i="1"/>
  <c r="K33" i="1" s="1"/>
  <c r="K219" i="1" l="1"/>
  <c r="I218" i="1"/>
  <c r="I217" i="1" s="1"/>
  <c r="I216" i="1" s="1"/>
  <c r="K448" i="1"/>
  <c r="I336" i="1"/>
  <c r="K336" i="1" s="1"/>
  <c r="I108" i="1"/>
  <c r="K108" i="1" s="1"/>
  <c r="I77" i="1"/>
  <c r="K77" i="1" s="1"/>
  <c r="I310" i="1"/>
  <c r="K310" i="1" s="1"/>
  <c r="I171" i="1"/>
  <c r="K171" i="1" s="1"/>
  <c r="I286" i="1"/>
  <c r="K286" i="1" s="1"/>
  <c r="I144" i="1"/>
  <c r="K144" i="1" s="1"/>
  <c r="I176" i="1"/>
  <c r="K176" i="1" s="1"/>
  <c r="I42" i="1"/>
  <c r="K42" i="1" s="1"/>
  <c r="I148" i="1"/>
  <c r="K148" i="1" s="1"/>
  <c r="I252" i="1"/>
  <c r="K252" i="1" s="1"/>
  <c r="I381" i="1"/>
  <c r="K381" i="1" s="1"/>
  <c r="I440" i="1"/>
  <c r="K440" i="1" s="1"/>
  <c r="I436" i="1"/>
  <c r="K436" i="1" s="1"/>
  <c r="I53" i="1"/>
  <c r="K53" i="1" s="1"/>
  <c r="I130" i="1"/>
  <c r="K130" i="1" s="1"/>
  <c r="I157" i="1"/>
  <c r="K157" i="1" s="1"/>
  <c r="I184" i="1"/>
  <c r="K184" i="1" s="1"/>
  <c r="I415" i="1"/>
  <c r="K415" i="1" s="1"/>
  <c r="I452" i="1"/>
  <c r="K452" i="1" s="1"/>
  <c r="I245" i="1"/>
  <c r="K245" i="1" s="1"/>
  <c r="I275" i="1"/>
  <c r="K275" i="1" s="1"/>
  <c r="I97" i="1"/>
  <c r="K97" i="1" s="1"/>
  <c r="I74" i="1"/>
  <c r="K74" i="1" s="1"/>
  <c r="I202" i="1"/>
  <c r="K202" i="1" s="1"/>
  <c r="I270" i="1"/>
  <c r="K270" i="1" s="1"/>
  <c r="I60" i="1"/>
  <c r="K60" i="1" s="1"/>
  <c r="I91" i="1"/>
  <c r="K91" i="1" s="1"/>
  <c r="I113" i="1"/>
  <c r="K113" i="1" s="1"/>
  <c r="I85" i="1"/>
  <c r="K85" i="1" s="1"/>
  <c r="I119" i="1"/>
  <c r="K119" i="1" s="1"/>
  <c r="I230" i="1"/>
  <c r="K230" i="1" s="1"/>
  <c r="I249" i="1"/>
  <c r="K249" i="1" s="1"/>
  <c r="I281" i="1"/>
  <c r="K281" i="1" s="1"/>
  <c r="I168" i="1"/>
  <c r="K168" i="1" s="1"/>
  <c r="I235" i="1"/>
  <c r="K235" i="1" s="1"/>
  <c r="I88" i="1"/>
  <c r="K88" i="1" s="1"/>
  <c r="I94" i="1"/>
  <c r="K94" i="1" s="1"/>
  <c r="I122" i="1"/>
  <c r="K122" i="1" s="1"/>
  <c r="I116" i="1"/>
  <c r="K116" i="1" s="1"/>
  <c r="I227" i="1"/>
  <c r="K227" i="1" s="1"/>
  <c r="I67" i="1"/>
  <c r="K67" i="1" s="1"/>
  <c r="I17" i="1"/>
  <c r="K17" i="1" s="1"/>
  <c r="I19" i="1"/>
  <c r="K19" i="1" s="1"/>
  <c r="K218" i="1" l="1"/>
  <c r="I139" i="1"/>
  <c r="K139" i="1" s="1"/>
  <c r="I16" i="1"/>
  <c r="K16" i="1" s="1"/>
  <c r="I126" i="1"/>
  <c r="K126" i="1" s="1"/>
  <c r="I107" i="1"/>
  <c r="K107" i="1" s="1"/>
  <c r="I248" i="1"/>
  <c r="I167" i="1"/>
  <c r="K167" i="1" s="1"/>
  <c r="I156" i="1"/>
  <c r="K156" i="1" s="1"/>
  <c r="I274" i="1"/>
  <c r="K274" i="1" s="1"/>
  <c r="I147" i="1"/>
  <c r="K147" i="1" s="1"/>
  <c r="I244" i="1"/>
  <c r="K244" i="1" s="1"/>
  <c r="I183" i="1"/>
  <c r="K183" i="1" s="1"/>
  <c r="I52" i="1"/>
  <c r="K52" i="1" s="1"/>
  <c r="I435" i="1"/>
  <c r="K435" i="1" s="1"/>
  <c r="I226" i="1"/>
  <c r="K226" i="1" s="1"/>
  <c r="I309" i="1"/>
  <c r="K309" i="1" s="1"/>
  <c r="I197" i="1"/>
  <c r="K197" i="1" s="1"/>
  <c r="I214" i="1"/>
  <c r="K214" i="1" s="1"/>
  <c r="K248" i="1" l="1"/>
  <c r="I138" i="1"/>
  <c r="K138" i="1" s="1"/>
  <c r="I125" i="1"/>
  <c r="K125" i="1" s="1"/>
  <c r="I192" i="1"/>
  <c r="K192" i="1" s="1"/>
  <c r="I213" i="1"/>
  <c r="K213" i="1" s="1"/>
  <c r="I273" i="1"/>
  <c r="K273" i="1" s="1"/>
  <c r="I58" i="1"/>
  <c r="I137" i="1" l="1"/>
  <c r="K137" i="1" s="1"/>
  <c r="I106" i="1"/>
  <c r="K106" i="1" s="1"/>
  <c r="I212" i="1"/>
  <c r="K212" i="1" s="1"/>
  <c r="I191" i="1"/>
  <c r="K191" i="1" s="1"/>
  <c r="I57" i="1"/>
  <c r="I456" i="1"/>
  <c r="I404" i="1"/>
  <c r="K404" i="1" s="1"/>
  <c r="I403" i="1"/>
  <c r="I387" i="1"/>
  <c r="K387" i="1" s="1"/>
  <c r="I262" i="1"/>
  <c r="K262" i="1" s="1"/>
  <c r="I239" i="1"/>
  <c r="K239" i="1" s="1"/>
  <c r="I224" i="1"/>
  <c r="K224" i="1" s="1"/>
  <c r="I181" i="1"/>
  <c r="K181" i="1" s="1"/>
  <c r="I154" i="1"/>
  <c r="K154" i="1" s="1"/>
  <c r="I103" i="1"/>
  <c r="K103" i="1" s="1"/>
  <c r="I65" i="1"/>
  <c r="K65" i="1" s="1"/>
  <c r="I40" i="1"/>
  <c r="K40" i="1" s="1"/>
  <c r="I47" i="1"/>
  <c r="K47" i="1" s="1"/>
  <c r="I43" i="1"/>
  <c r="K43" i="1" s="1"/>
  <c r="I28" i="1"/>
  <c r="K28" i="1" s="1"/>
  <c r="I35" i="1"/>
  <c r="K35" i="1" s="1"/>
  <c r="I22" i="1"/>
  <c r="K22" i="1" s="1"/>
  <c r="K403" i="1" l="1"/>
  <c r="I395" i="1"/>
  <c r="K395" i="1" s="1"/>
  <c r="I455" i="1"/>
  <c r="K456" i="1"/>
  <c r="I223" i="1"/>
  <c r="I21" i="1"/>
  <c r="I105" i="1"/>
  <c r="K105" i="1" s="1"/>
  <c r="I261" i="1"/>
  <c r="K261" i="1" s="1"/>
  <c r="I211" i="1"/>
  <c r="K211" i="1" s="1"/>
  <c r="I30" i="1"/>
  <c r="K30" i="1" s="1"/>
  <c r="I56" i="1"/>
  <c r="K56" i="1" s="1"/>
  <c r="I39" i="1"/>
  <c r="K39" i="1" s="1"/>
  <c r="I180" i="1"/>
  <c r="K180" i="1" s="1"/>
  <c r="I386" i="1"/>
  <c r="K386" i="1" s="1"/>
  <c r="I102" i="1"/>
  <c r="K102" i="1" s="1"/>
  <c r="I238" i="1"/>
  <c r="K238" i="1" s="1"/>
  <c r="I27" i="1"/>
  <c r="K27" i="1" s="1"/>
  <c r="I64" i="1"/>
  <c r="I153" i="1"/>
  <c r="K153" i="1" s="1"/>
  <c r="I63" i="1" l="1"/>
  <c r="K63" i="1" s="1"/>
  <c r="K64" i="1"/>
  <c r="K217" i="1"/>
  <c r="K223" i="1"/>
  <c r="I15" i="1"/>
  <c r="K15" i="1" s="1"/>
  <c r="K21" i="1"/>
  <c r="K455" i="1"/>
  <c r="I447" i="1"/>
  <c r="I38" i="1"/>
  <c r="K38" i="1" s="1"/>
  <c r="I260" i="1"/>
  <c r="I385" i="1"/>
  <c r="K385" i="1" s="1"/>
  <c r="I26" i="1"/>
  <c r="K26" i="1" s="1"/>
  <c r="I234" i="1"/>
  <c r="K234" i="1" s="1"/>
  <c r="I335" i="1"/>
  <c r="K335" i="1" s="1"/>
  <c r="I101" i="1"/>
  <c r="K101" i="1" s="1"/>
  <c r="I152" i="1"/>
  <c r="K152" i="1" s="1"/>
  <c r="I179" i="1"/>
  <c r="K179" i="1" s="1"/>
  <c r="K260" i="1" l="1"/>
  <c r="I233" i="1"/>
  <c r="I10" i="1"/>
  <c r="K10" i="1" s="1"/>
  <c r="I446" i="1"/>
  <c r="K446" i="1" s="1"/>
  <c r="K447" i="1"/>
  <c r="K216" i="1"/>
  <c r="I166" i="1"/>
  <c r="K166" i="1" s="1"/>
  <c r="I100" i="1"/>
  <c r="K100" i="1" s="1"/>
  <c r="I25" i="1"/>
  <c r="K25" i="1" s="1"/>
  <c r="K233" i="1"/>
  <c r="I151" i="1"/>
  <c r="K151" i="1" s="1"/>
  <c r="I380" i="1"/>
  <c r="K380" i="1" s="1"/>
  <c r="I9" i="1" l="1"/>
  <c r="K9" i="1" s="1"/>
  <c r="I445" i="1"/>
  <c r="K445" i="1" s="1"/>
  <c r="I165" i="1"/>
  <c r="K165" i="1" s="1"/>
  <c r="I24" i="1"/>
  <c r="K24" i="1" s="1"/>
  <c r="I136" i="1"/>
  <c r="K136" i="1" s="1"/>
  <c r="I444" i="1" l="1"/>
  <c r="K444" i="1" s="1"/>
  <c r="I458" i="1"/>
  <c r="K458" i="1" s="1"/>
</calcChain>
</file>

<file path=xl/sharedStrings.xml><?xml version="1.0" encoding="utf-8"?>
<sst xmlns="http://schemas.openxmlformats.org/spreadsheetml/2006/main" count="2403" uniqueCount="328">
  <si>
    <t>Наименование</t>
  </si>
  <si>
    <t>КВСР</t>
  </si>
  <si>
    <t>Рз</t>
  </si>
  <si>
    <t>Пр</t>
  </si>
  <si>
    <t>ЦСР</t>
  </si>
  <si>
    <t>ВР</t>
  </si>
  <si>
    <t>ПОГАРСКИЙ РАЙОННЫЙ СОВЕТ НАРОДНЫХ ДЕПУТАТОВ</t>
  </si>
  <si>
    <t>002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</si>
  <si>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</si>
  <si>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</si>
  <si>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</si>
  <si>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</si>
  <si>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</si>
  <si>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</si>
  <si>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</si>
  <si>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</si>
  <si>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</si>
  <si>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</si>
  <si>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</si>
  <si>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</si>
  <si>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Иные бюджетные  ассигнования </t>
  </si>
  <si>
    <t>800</t>
  </si>
  <si>
    <t>Уплата налогов, сборов и иных платежей</t>
  </si>
  <si>
    <t>850</t>
  </si>
  <si>
    <t>УПРАВЛЕНИЕ ОБРАЗОВАНИЯ АДМИНИСТРАЦИИ ПОГАРСКОГО РАЙОНА</t>
  </si>
  <si>
    <t>003</t>
  </si>
  <si>
    <t>Образование</t>
  </si>
  <si>
    <t>07</t>
  </si>
  <si>
    <t>Дошкольное образование</t>
  </si>
  <si>
    <t>Дошкольные образовательные организации</t>
  </si>
  <si>
    <t xml:space="preserve">07 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</si>
  <si>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</si>
  <si>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</si>
  <si>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</si>
  <si>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</si>
  <si>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Иные бюджетные ассигнования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</si>
  <si>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</si>
  <si>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03 0 00 14710</t>
  </si>
  <si>
    <t>Общее образование</t>
  </si>
  <si>
    <t xml:space="preserve">003 </t>
  </si>
  <si>
    <t>02</t>
  </si>
  <si>
    <t>Общеобразовательные организации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</si>
  <si>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</si>
  <si>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03 0 00 14700</t>
  </si>
  <si>
    <t>Молодежная политика и оздоровление детей</t>
  </si>
  <si>
    <t>Мероприятия по проведению оздоровительной кампании детей</t>
  </si>
  <si>
    <t>Другие вопросы в области образования</t>
  </si>
  <si>
    <t>09</t>
  </si>
  <si>
    <t>Руководство  и управление в сфере установленных функций органов местного самоуправления</t>
  </si>
  <si>
    <t xml:space="preserve">Учреждения  психолого-медико-социального  сопровождения </t>
  </si>
  <si>
    <t xml:space="preserve"> Предоставление мер социальной  поддержки  работникам  образовательных  организаций , работающим  в сельских  населенных  пунктах  и поселках  городского типа на  территории Брянской  области</t>
  </si>
  <si>
    <t>03 0 00 14770</t>
  </si>
  <si>
    <t>Социальная политика</t>
  </si>
  <si>
    <t>10</t>
  </si>
  <si>
    <t xml:space="preserve">Охрана семьи и детства </t>
  </si>
  <si>
    <t>04</t>
  </si>
  <si>
    <t>Компенсация  части родительской  платы за  присмотр и уход за ребенком  в образовательных  организациях, реализующих образовательную  программу дошкольного  образования</t>
  </si>
  <si>
    <t>03 0 00 14780</t>
  </si>
  <si>
    <t>Социальное  обеспечение и иные  выплаты  населению</t>
  </si>
  <si>
    <t>300</t>
  </si>
  <si>
    <t>Социальные выплаты гражданам, кроме публичных нормативных социальных выплат</t>
  </si>
  <si>
    <t>320</t>
  </si>
  <si>
    <t>006</t>
  </si>
  <si>
    <t>Другие общегосударственные вопросы</t>
  </si>
  <si>
    <t>13</t>
  </si>
  <si>
    <t>Оценка имущества, признание прав и регулирование отношений муниципальной собственности</t>
  </si>
  <si>
    <t xml:space="preserve"> 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</si>
  <si>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</si>
  <si>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</si>
  <si>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</si>
  <si>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землеустройству и землепользованию</t>
  </si>
  <si>
    <t>ФИНАНСОВОЕ  УПРАВЛЕНИЕ  АДМИНИСТРАЦИИ  ПОГАРСКОГО  РАЙОНА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</si>
  <si>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</si>
  <si>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</si>
  <si>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</si>
  <si>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</si>
  <si>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</si>
  <si>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 xml:space="preserve">Иные бюджетные ассигнования </t>
  </si>
  <si>
    <t>Резервные  средства</t>
  </si>
  <si>
    <t>870</t>
  </si>
  <si>
    <t>Другие  общегосударственные  вопросы</t>
  </si>
  <si>
    <t>Осуществление отдельных государственных полномочий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</si>
  <si>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Межбюджетные  трансферты</t>
  </si>
  <si>
    <t>500</t>
  </si>
  <si>
    <t>Субвенции</t>
  </si>
  <si>
    <t>530</t>
  </si>
  <si>
    <t>Национальная  оборона</t>
  </si>
  <si>
    <t>Мобилизационная  и вневойсковая  подготовка</t>
  </si>
  <si>
    <t>Осуществление отдельных государственных полномочий по первичному воинскому учету на территориях, где отсутствуют военные комиссариаты</t>
  </si>
  <si>
    <t xml:space="preserve">Межбюджетные  трансферты </t>
  </si>
  <si>
    <t>Национальная безопасность и правоохранительная деятельность</t>
  </si>
  <si>
    <t>Иные межбюджетные трансферты</t>
  </si>
  <si>
    <t>540</t>
  </si>
  <si>
    <t>Национальная экономика</t>
  </si>
  <si>
    <t>05</t>
  </si>
  <si>
    <t>Коммунальное хозяйство</t>
  </si>
  <si>
    <t>08</t>
  </si>
  <si>
    <t>Культура</t>
  </si>
  <si>
    <t>Межбюджетные  трансферты общего характера  бюджетам субъектов  Российской  Федерации  и муниципальных 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</si>
  <si>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</si>
  <si>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</si>
  <si>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06 0 00 15840</t>
  </si>
  <si>
    <t>Межбюджетные трансферты</t>
  </si>
  <si>
    <t xml:space="preserve">Дотации </t>
  </si>
  <si>
    <t>510</t>
  </si>
  <si>
    <t>Иные дотации</t>
  </si>
  <si>
    <t>Поддержка мер по обеспечению сбалансированности бюджетов поселений</t>
  </si>
  <si>
    <t>Дотации</t>
  </si>
  <si>
    <t>АДМИНИСТРАЦИЯ ПОГАРСКОГО РАЙОНА                                             БРЯНСКОЙ ОБЛАСТИ</t>
  </si>
  <si>
    <t>916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</si>
  <si>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</si>
  <si>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</si>
  <si>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</si>
  <si>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02 0 00 51200</t>
  </si>
  <si>
    <t>02 0 00 12020</t>
  </si>
  <si>
    <t>Уплата налога на имущество организаций и земельного налога</t>
  </si>
  <si>
    <t>851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</si>
  <si>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</si>
  <si>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</si>
  <si>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</si>
  <si>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</si>
  <si>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</si>
  <si>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</si>
  <si>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</si>
  <si>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</si>
  <si>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</si>
  <si>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</si>
  <si>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Другие вопросы в области  национальной экономики</t>
  </si>
  <si>
    <t>12</t>
  </si>
  <si>
    <t>Осуществление  отдельных  государственных полномочий  в области  охраны  труда и уведомительной  регистрации  территориальных соглашений  и коллективных  договоров</t>
  </si>
  <si>
    <t>02 0 00 17900</t>
  </si>
  <si>
    <t>919</t>
  </si>
  <si>
    <t>Жилищно-коммунальное хозяйство</t>
  </si>
  <si>
    <t>Жилищное хозяйство</t>
  </si>
  <si>
    <t>Охрана окружающей среды</t>
  </si>
  <si>
    <t>Другие вопросы в области охраны окружающей среды</t>
  </si>
  <si>
    <t xml:space="preserve">Культура, кинематография </t>
  </si>
  <si>
    <t>Библиотеки</t>
  </si>
  <si>
    <t>Музеи и постоянные выставки</t>
  </si>
  <si>
    <t>Осуществление передаваемых полномочий по предоставлению мер социальной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</si>
  <si>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02 0 00 14210</t>
  </si>
  <si>
    <t>Пенсионное обеспечение</t>
  </si>
  <si>
    <t>Социальное обеспечение и иные выплаты  населению</t>
  </si>
  <si>
    <t>Публичные нормативные социальные выплаты гражданам</t>
  </si>
  <si>
    <t>310</t>
  </si>
  <si>
    <t>Социальное обеспечение населения</t>
  </si>
  <si>
    <t xml:space="preserve">Обеспечение  сохранности  жилых  помещений,закрепленных  за детьми-сиротами  и  детьми,оставшимися  без  попечения  родителей     </t>
  </si>
  <si>
    <t>02 0 00 16710</t>
  </si>
  <si>
    <t>Обеспечение  предоставления жилых помещений детям - сиротам и детям, оставшимся без попечения родителей,лицам из их числа по договорам найма специализированных жилых помещений</t>
  </si>
  <si>
    <t>02 0 00 50820</t>
  </si>
  <si>
    <t>Выплата единовременного пособия при всех формах устройства детей, лишенных родительского попечения, в семью</t>
  </si>
  <si>
    <t>02 0 00 52600</t>
  </si>
  <si>
    <t>Другие вопросы в области  социальной  политики</t>
  </si>
  <si>
    <t>Мероприятия по поддержке детей-сирот</t>
  </si>
  <si>
    <t>Физическая культура и спорт</t>
  </si>
  <si>
    <t xml:space="preserve">Физическая культура </t>
  </si>
  <si>
    <t>Спортивно-оздоровительные комплексы и центры</t>
  </si>
  <si>
    <t>Субсидии автономным учреждениям</t>
  </si>
  <si>
    <t>620</t>
  </si>
  <si>
    <t>Массовый спорт</t>
  </si>
  <si>
    <t>Мероприятия по развитию физической культуры и спорта</t>
  </si>
  <si>
    <t>917</t>
  </si>
  <si>
    <t>Итого</t>
  </si>
  <si>
    <t>02 0 00 S1270</t>
  </si>
  <si>
    <t>Дополнительное образование детей</t>
  </si>
  <si>
    <t>02 0 00 51180</t>
  </si>
  <si>
    <t>Обеспечение проведения выборов и референдумов</t>
  </si>
  <si>
    <t>Организация и проведение выборов и референдумов</t>
  </si>
  <si>
    <t>Специальные расходы</t>
  </si>
  <si>
    <t>880</t>
  </si>
  <si>
    <t>Подготовка объектов ЖКХ к зиме</t>
  </si>
  <si>
    <t>02 0 00 13450</t>
  </si>
  <si>
    <t>02 0 00 S3450</t>
  </si>
  <si>
    <t>02 0 00 12800</t>
  </si>
  <si>
    <t>02 0 00 S2800</t>
  </si>
  <si>
    <t>830</t>
  </si>
  <si>
    <t>Исполнение судебных актов</t>
  </si>
  <si>
    <t>630</t>
  </si>
  <si>
    <t xml:space="preserve">Субсидии некоммерческим организациям (за исключением государственных(муниципальных) </t>
  </si>
  <si>
    <t>Руководство и управление в сфере установленных функций органов местного самоуправления</t>
  </si>
  <si>
    <t>15 0 00 80040</t>
  </si>
  <si>
    <t>03 0 00 80300</t>
  </si>
  <si>
    <t>03 0 00 80310</t>
  </si>
  <si>
    <t xml:space="preserve">Организации дополнительного образования </t>
  </si>
  <si>
    <t>03 0 00 80320</t>
  </si>
  <si>
    <t>03 0 00 S4790</t>
  </si>
  <si>
    <t>03 0 00 80040</t>
  </si>
  <si>
    <t>03 0 00 80340</t>
  </si>
  <si>
    <t>03 0 00 80720</t>
  </si>
  <si>
    <t>Противодействие злоупотреблению наркотиками и их незаконному обороту</t>
  </si>
  <si>
    <t>03 0 11 81150</t>
  </si>
  <si>
    <t>Мероприятия в сфере пожарной безопасности</t>
  </si>
  <si>
    <t>Учреждения, обеспечивающие деятельность органов местного самоуправления и муниципальных учреждений (бухгалтерия, метод, хэк)</t>
  </si>
  <si>
    <t>03 0 11 81140</t>
  </si>
  <si>
    <t>Организация и проведение олимпиад, выставок, конкурсов, конференций и других общественных мероприятий</t>
  </si>
  <si>
    <t>03 0 11 82340</t>
  </si>
  <si>
    <t xml:space="preserve">Организация временного трудоустройства несовершеннолетних граждан в возрасте от 14 до 18 лет </t>
  </si>
  <si>
    <t>03 0 11 82370</t>
  </si>
  <si>
    <t xml:space="preserve">Повышение безопасности  дорожного движения </t>
  </si>
  <si>
    <t>03 0 11 81660</t>
  </si>
  <si>
    <t>07 0 00 80040</t>
  </si>
  <si>
    <t>Информационное обеспечение деятельности органов местного самоуправления</t>
  </si>
  <si>
    <t>07 0 00 80070</t>
  </si>
  <si>
    <t>Эксплуатация  и содержание имущества, находящегося в муниципальной собственности, арендованного недвижимого имущества</t>
  </si>
  <si>
    <t>07 0 00 80930</t>
  </si>
  <si>
    <t>07 0 00 80900</t>
  </si>
  <si>
    <t>07 0 00 80910</t>
  </si>
  <si>
    <t>06 0 00 80040</t>
  </si>
  <si>
    <t>15 0 00 83030</t>
  </si>
  <si>
    <t>Резервный фонд местной администрации</t>
  </si>
  <si>
    <t>Реализация  государственных полномочий Брянской области по расчету и предоставлению дотаций на выравнивание бюджетной обеспеченности поселений</t>
  </si>
  <si>
    <t>06 0 00 83020</t>
  </si>
  <si>
    <t>02 0 00 80040</t>
  </si>
  <si>
    <t>15 0 00 80060</t>
  </si>
  <si>
    <t>Многофункциональные центры предоставления государственных и муниципальных услуг</t>
  </si>
  <si>
    <t>02 0 00 80710</t>
  </si>
  <si>
    <t>02 0 00 80070</t>
  </si>
  <si>
    <t>Единые дежурно-диспетчерские службы</t>
  </si>
  <si>
    <t>02 0 00 80700</t>
  </si>
  <si>
    <t>Совершенствование системы профилактики правонарушений и усиление борьбы с преступностью</t>
  </si>
  <si>
    <t>02 0 11 81130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</si>
  <si>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</si>
  <si>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02 0 11 81180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</si>
  <si>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</si>
  <si>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Мероприятия по развитию сельского хозяйства</t>
  </si>
  <si>
    <t>02 0 11 83320</t>
  </si>
  <si>
    <t>02 0 00 81630</t>
  </si>
  <si>
    <t>02 0 00 81610</t>
  </si>
  <si>
    <t>02 0 00 83740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</si>
  <si>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 местного значения в границах населенных пунктов поселения и обеспечение безопасности дорожного движения 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 в области использования автомобильных дорог и осуществление дорожной деятельности </t>
  </si>
  <si>
    <t>02 0 00 80910</t>
  </si>
  <si>
    <t>Поддержка малого и среднего предпринимательства</t>
  </si>
  <si>
    <t>02 0 11 83250</t>
  </si>
  <si>
    <t>Повышение энергетической эффективности и обеспечения энергосбережения</t>
  </si>
  <si>
    <t>02 0 11 83260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</si>
  <si>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</si>
  <si>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02 0 00 81830</t>
  </si>
  <si>
    <t>02 0 00 83710</t>
  </si>
  <si>
    <t>Обеспечение деятельности руководителя контрольно-счетного органа муниципального образования и его заместителей</t>
  </si>
  <si>
    <t>15 0 00 80050</t>
  </si>
  <si>
    <t>05 0 11 82300</t>
  </si>
  <si>
    <t>02 0 00 80600</t>
  </si>
  <si>
    <t>Профилактика безнадзорности и правонарушений несовершеннолетних</t>
  </si>
  <si>
    <t>02 0 11 81120</t>
  </si>
  <si>
    <t>02 0 11 82490</t>
  </si>
  <si>
    <t>Содержание, текущий и капитальный ремонт и обеспечение безопасности гидротехнических сооружений</t>
  </si>
  <si>
    <t>02 0 11 83300</t>
  </si>
  <si>
    <t>02 0 00 80450</t>
  </si>
  <si>
    <t>02 0 00 80460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</si>
  <si>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</si>
  <si>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02 0 00 84260</t>
  </si>
  <si>
    <t>Дворцы и дома культуры, клубы, выставочные залы</t>
  </si>
  <si>
    <t>02 0 00 80480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</si>
  <si>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</si>
  <si>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02 0 00 84270</t>
  </si>
  <si>
    <t>Мероприятия по работе с семьей, детьми и молодежью</t>
  </si>
  <si>
    <t>02 0 11 82360</t>
  </si>
  <si>
    <t>Мероприятия по развитию культуры</t>
  </si>
  <si>
    <t>04 0 11 82400</t>
  </si>
  <si>
    <t>Выплата муниципальных пенсий (доплат к государственным пенсиям)</t>
  </si>
  <si>
    <t>02 0 00 82450</t>
  </si>
  <si>
    <t>Оказание поддержки социально-ориентированным некоммерческим организациям</t>
  </si>
  <si>
    <t>02 0 00 82540</t>
  </si>
  <si>
    <t>02 0 00 L4970</t>
  </si>
  <si>
    <t>03 0 00 14790</t>
  </si>
  <si>
    <t>КОМИТЕТ ПО УПРАВЛЕНИЮ МУНИЦИПАЛЬНЫМ ИМУЩЕСТВОМ АДМИНИСТРАЦИИ ПОГАРСКОГО РАЙОНА</t>
  </si>
  <si>
    <t>КОНТРОЛЬНО-СЧЕТНАЯ ПАЛАТА ПОГАРСКОГО РАЙОНА</t>
  </si>
  <si>
    <t>Организация 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</si>
  <si>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02 0 00 16723</t>
  </si>
  <si>
    <t>02 0 00 16721</t>
  </si>
  <si>
    <t xml:space="preserve">Организация 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опеке) </t>
  </si>
  <si>
    <t xml:space="preserve">Организация 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осташегося без опечения родителей) </t>
  </si>
  <si>
    <t>02 0 00 16722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</si>
  <si>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</si>
  <si>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Реализация переданных полномочий по решению отдельных вопросов местного значения муниципальных районов в соответствии с заключенными договорами в сфере электро-, тепло-,газо- и водоснабжения населения, водоотведения, снабжения населения топливом</t>
  </si>
  <si>
    <t>Мероприятия по проведению оздоровительной кампании детей за счет средств местного бюджета</t>
  </si>
  <si>
    <t>Охрана окружающей среды за счет средств местного бюджета</t>
  </si>
  <si>
    <t>Мероприятия подпрограммы "Обеспечение жильем молодых семей" федеральной целевой программы "Жилище" на 2015-2020 годы за счет средств местного бюджета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</si>
  <si>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</si>
  <si>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02 0 00 80020</t>
  </si>
  <si>
    <t>02 0 00 S9601</t>
  </si>
  <si>
    <t>Субсидии некоммерческим организациям (за исключением государственных (муниципальных) учреждений)</t>
  </si>
  <si>
    <t>Обеспечение мероприятий по капитальному ремонту многоквартирных домов за счет средств местного бюджета</t>
  </si>
  <si>
    <t>03 0 00 83360</t>
  </si>
  <si>
    <t>Уплата налогов, сборов и иных обязательных платежей</t>
  </si>
  <si>
    <t>07 0 00 83360</t>
  </si>
  <si>
    <t>06 0 00 83360</t>
  </si>
  <si>
    <t>02 0 00 83360</t>
  </si>
  <si>
    <t>Членские взносы некомерческим организациям</t>
  </si>
  <si>
    <t>020  00  81410</t>
  </si>
  <si>
    <t xml:space="preserve">Обеспечение развития и укрепления  материально-технической базы домов культуры в населенных пунктах с числом жителей до 50 тысяч человек </t>
  </si>
  <si>
    <t>Условно утвержденные расходы</t>
  </si>
  <si>
    <t>99</t>
  </si>
  <si>
    <t/>
  </si>
  <si>
    <t>15 0 00 80080</t>
  </si>
  <si>
    <t>Организация и содержание мест захоронения твердых бытовых отходов</t>
  </si>
  <si>
    <t>02 000 81720</t>
  </si>
  <si>
    <t>02 0 00 R0820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</si>
  <si>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</si>
  <si>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</si>
  <si>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15 0 00 80010</t>
  </si>
  <si>
    <t>Другие вопросы в области культуры, кинематографии</t>
  </si>
  <si>
    <t>Бюджетные инвестиции в объекты капитального строительства муниципальной собственности</t>
  </si>
  <si>
    <t>02 0 00 81680</t>
  </si>
  <si>
    <t xml:space="preserve">Софинансирование объектов капитальных вложений муниципальной собственности </t>
  </si>
  <si>
    <t>Укрепление материально-технической базы образовательных учреждений</t>
  </si>
  <si>
    <t>03 0 00 S4820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</si>
  <si>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</si>
  <si>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15 0 00 10160</t>
  </si>
  <si>
    <t>15 000 83030</t>
  </si>
  <si>
    <t>Поддержка отрасли культуры</t>
  </si>
  <si>
    <t>02 0 00 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</si>
  <si>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</si>
  <si>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02 0 00 S4240</t>
  </si>
  <si>
    <t>Мероприятия по обеспечению жильем молодых семей</t>
  </si>
  <si>
    <t>Уточненная бюджетная роспись на 2019 год</t>
  </si>
  <si>
    <t>Утверждено на 2019 год</t>
  </si>
  <si>
    <t>Кассовое исполнение за 1 квартал 2019 года</t>
  </si>
  <si>
    <t>Процент исполнения к уточненной бюджетной росписи</t>
  </si>
  <si>
    <t>15 0 00 83360</t>
  </si>
  <si>
    <t>02 0 00 12510</t>
  </si>
  <si>
    <t>02 0 00 L4670</t>
  </si>
  <si>
    <t xml:space="preserve">                                                        Приложение 2</t>
  </si>
  <si>
    <t xml:space="preserve">                                                         к постановлению администрации</t>
  </si>
  <si>
    <t>Погарского района</t>
  </si>
  <si>
    <t>рублей</t>
  </si>
  <si>
    <t>Расходы районного бюджета по ведомственной структуре за 1 квартал 2019 года</t>
  </si>
  <si>
    <t xml:space="preserve">                                                        от 22.04.2019 №327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</si>
</sst>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9" fillId="0" borderId="0"/>
  </cellStyleXfs>
  <cellXfs count="62">
    <xf numFmtId="0" fontId="0" fillId="0" borderId="0" xfId="0"/>
    <xf numFmtId="0" fontId="2" fillId="0" borderId="3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49" fontId="4" fillId="0" borderId="3" xfId="3" applyNumberFormat="1" applyFont="1" applyFill="1" applyBorder="1" applyAlignment="1">
      <alignment horizontal="center" vertical="center" shrinkToFit="1"/>
    </xf>
    <xf numFmtId="0" fontId="4" fillId="0" borderId="3" xfId="3" applyFont="1" applyFill="1" applyBorder="1" applyAlignment="1">
      <alignment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8" fillId="0" borderId="3" xfId="4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2" fillId="0" borderId="3" xfId="3" applyNumberFormat="1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vertical="center" wrapText="1"/>
    </xf>
    <xf numFmtId="49" fontId="2" fillId="0" borderId="3" xfId="1" applyNumberFormat="1" applyFont="1" applyFill="1" applyBorder="1" applyAlignment="1">
      <alignment horizontal="center" vertical="center" shrinkToFit="1"/>
    </xf>
    <xf numFmtId="4" fontId="2" fillId="0" borderId="3" xfId="1" applyNumberFormat="1" applyFont="1" applyFill="1" applyBorder="1" applyAlignment="1" applyProtection="1">
      <alignment horizontal="right" vertical="center" shrinkToFit="1"/>
      <protection locked="0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49" fontId="4" fillId="0" borderId="3" xfId="1" applyNumberFormat="1" applyFont="1" applyFill="1" applyBorder="1" applyAlignment="1">
      <alignment horizontal="center" vertical="center" shrinkToFit="1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4" fontId="2" fillId="0" borderId="0" xfId="1" applyNumberFormat="1" applyFont="1" applyFill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left" vertical="center" wrapText="1"/>
    </xf>
    <xf numFmtId="0" fontId="5" fillId="0" borderId="3" xfId="4" applyFont="1" applyFill="1" applyBorder="1" applyAlignment="1">
      <alignment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/>
    </xf>
    <xf numFmtId="0" fontId="6" fillId="0" borderId="3" xfId="4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4" fillId="0" borderId="3" xfId="1" applyNumberFormat="1" applyFont="1" applyFill="1" applyBorder="1" applyAlignment="1">
      <alignment horizontal="right" vertical="center" shrinkToFit="1"/>
    </xf>
    <xf numFmtId="4" fontId="2" fillId="0" borderId="3" xfId="1" applyNumberFormat="1" applyFont="1" applyFill="1" applyBorder="1" applyAlignment="1">
      <alignment horizontal="right" vertical="center" shrinkToFit="1"/>
    </xf>
    <xf numFmtId="0" fontId="4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4" fontId="4" fillId="0" borderId="3" xfId="1" applyNumberFormat="1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2" fillId="0" borderId="0" xfId="1" applyFont="1" applyFill="1"/>
    <xf numFmtId="0" fontId="11" fillId="0" borderId="0" xfId="2" applyFont="1" applyBorder="1" applyAlignment="1">
      <alignment horizontal="right"/>
    </xf>
    <xf numFmtId="0" fontId="11" fillId="2" borderId="0" xfId="2" applyFont="1" applyFill="1" applyBorder="1" applyAlignment="1">
      <alignment horizontal="right"/>
    </xf>
    <xf numFmtId="0" fontId="12" fillId="0" borderId="0" xfId="0" applyNumberFormat="1" applyFont="1" applyFill="1" applyAlignment="1">
      <alignment vertical="center" wrapText="1"/>
    </xf>
    <xf numFmtId="0" fontId="2" fillId="0" borderId="0" xfId="1" applyFont="1" applyFill="1" applyAlignment="1">
      <alignment horizontal="right" vertical="center"/>
    </xf>
    <xf numFmtId="0" fontId="12" fillId="0" borderId="0" xfId="0" applyNumberFormat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 shrinkToFit="1"/>
    </xf>
    <xf numFmtId="49" fontId="2" fillId="0" borderId="1" xfId="1" applyNumberFormat="1" applyFont="1" applyFill="1" applyBorder="1" applyAlignment="1">
      <alignment horizontal="center" vertical="center" wrapText="1" shrinkToFit="1"/>
    </xf>
    <xf numFmtId="49" fontId="2" fillId="0" borderId="2" xfId="1" applyNumberFormat="1" applyFont="1" applyFill="1" applyBorder="1" applyAlignment="1">
      <alignment horizontal="center" vertical="center" wrapText="1" shrinkToFi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2"/>
  <sheetViews>
    <sheetView showGridLines="0" showZeros="0" tabSelected="1" view="pageBreakPreview" topLeftCell="B1" zoomScaleNormal="100" zoomScaleSheetLayoutView="100" workbookViewId="0">
      <selection activeCell="I82" sqref="I82"/>
    </sheetView>
  </sheetViews>
  <sheetFormatPr defaultRowHeight="12.75" x14ac:dyDescent="0.25"/>
  <cols>
    <col min="1" max="1" width="0" style="21" hidden="1" customWidth="1"/>
    <col min="2" max="2" width="46" style="21" customWidth="1"/>
    <col min="3" max="3" width="5.5703125" style="21" customWidth="1"/>
    <col min="4" max="4" width="3.85546875" style="21" customWidth="1"/>
    <col min="5" max="5" width="3.5703125" style="21" customWidth="1"/>
    <col min="6" max="6" width="11.85546875" style="21" customWidth="1"/>
    <col min="7" max="7" width="4" style="21" customWidth="1"/>
    <col min="8" max="8" width="14.85546875" style="21" customWidth="1"/>
    <col min="9" max="9" width="15.140625" style="21" customWidth="1"/>
    <col min="10" max="10" width="16.28515625" style="21" customWidth="1"/>
    <col min="11" max="11" width="16.140625" style="21" customWidth="1"/>
    <col min="12" max="240" width="9.140625" style="21"/>
    <col min="241" max="241" width="0" style="21" hidden="1" customWidth="1"/>
    <col min="242" max="242" width="45.42578125" style="21" customWidth="1"/>
    <col min="243" max="243" width="7.42578125" style="21" customWidth="1"/>
    <col min="244" max="244" width="4.85546875" style="21" customWidth="1"/>
    <col min="245" max="245" width="5.7109375" style="21" customWidth="1"/>
    <col min="246" max="246" width="15.5703125" style="21" customWidth="1"/>
    <col min="247" max="247" width="7" style="21" customWidth="1"/>
    <col min="248" max="248" width="13.7109375" style="21" customWidth="1"/>
    <col min="249" max="252" width="0" style="21" hidden="1" customWidth="1"/>
    <col min="253" max="253" width="11" style="21" bestFit="1" customWidth="1"/>
    <col min="254" max="496" width="9.140625" style="21"/>
    <col min="497" max="497" width="0" style="21" hidden="1" customWidth="1"/>
    <col min="498" max="498" width="45.42578125" style="21" customWidth="1"/>
    <col min="499" max="499" width="7.42578125" style="21" customWidth="1"/>
    <col min="500" max="500" width="4.85546875" style="21" customWidth="1"/>
    <col min="501" max="501" width="5.7109375" style="21" customWidth="1"/>
    <col min="502" max="502" width="15.5703125" style="21" customWidth="1"/>
    <col min="503" max="503" width="7" style="21" customWidth="1"/>
    <col min="504" max="504" width="13.7109375" style="21" customWidth="1"/>
    <col min="505" max="508" width="0" style="21" hidden="1" customWidth="1"/>
    <col min="509" max="509" width="11" style="21" bestFit="1" customWidth="1"/>
    <col min="510" max="752" width="9.140625" style="21"/>
    <col min="753" max="753" width="0" style="21" hidden="1" customWidth="1"/>
    <col min="754" max="754" width="45.42578125" style="21" customWidth="1"/>
    <col min="755" max="755" width="7.42578125" style="21" customWidth="1"/>
    <col min="756" max="756" width="4.85546875" style="21" customWidth="1"/>
    <col min="757" max="757" width="5.7109375" style="21" customWidth="1"/>
    <col min="758" max="758" width="15.5703125" style="21" customWidth="1"/>
    <col min="759" max="759" width="7" style="21" customWidth="1"/>
    <col min="760" max="760" width="13.7109375" style="21" customWidth="1"/>
    <col min="761" max="764" width="0" style="21" hidden="1" customWidth="1"/>
    <col min="765" max="765" width="11" style="21" bestFit="1" customWidth="1"/>
    <col min="766" max="1008" width="9.140625" style="21"/>
    <col min="1009" max="1009" width="0" style="21" hidden="1" customWidth="1"/>
    <col min="1010" max="1010" width="45.42578125" style="21" customWidth="1"/>
    <col min="1011" max="1011" width="7.42578125" style="21" customWidth="1"/>
    <col min="1012" max="1012" width="4.85546875" style="21" customWidth="1"/>
    <col min="1013" max="1013" width="5.7109375" style="21" customWidth="1"/>
    <col min="1014" max="1014" width="15.5703125" style="21" customWidth="1"/>
    <col min="1015" max="1015" width="7" style="21" customWidth="1"/>
    <col min="1016" max="1016" width="13.7109375" style="21" customWidth="1"/>
    <col min="1017" max="1020" width="0" style="21" hidden="1" customWidth="1"/>
    <col min="1021" max="1021" width="11" style="21" bestFit="1" customWidth="1"/>
    <col min="1022" max="1264" width="9.140625" style="21"/>
    <col min="1265" max="1265" width="0" style="21" hidden="1" customWidth="1"/>
    <col min="1266" max="1266" width="45.42578125" style="21" customWidth="1"/>
    <col min="1267" max="1267" width="7.42578125" style="21" customWidth="1"/>
    <col min="1268" max="1268" width="4.85546875" style="21" customWidth="1"/>
    <col min="1269" max="1269" width="5.7109375" style="21" customWidth="1"/>
    <col min="1270" max="1270" width="15.5703125" style="21" customWidth="1"/>
    <col min="1271" max="1271" width="7" style="21" customWidth="1"/>
    <col min="1272" max="1272" width="13.7109375" style="21" customWidth="1"/>
    <col min="1273" max="1276" width="0" style="21" hidden="1" customWidth="1"/>
    <col min="1277" max="1277" width="11" style="21" bestFit="1" customWidth="1"/>
    <col min="1278" max="1520" width="9.140625" style="21"/>
    <col min="1521" max="1521" width="0" style="21" hidden="1" customWidth="1"/>
    <col min="1522" max="1522" width="45.42578125" style="21" customWidth="1"/>
    <col min="1523" max="1523" width="7.42578125" style="21" customWidth="1"/>
    <col min="1524" max="1524" width="4.85546875" style="21" customWidth="1"/>
    <col min="1525" max="1525" width="5.7109375" style="21" customWidth="1"/>
    <col min="1526" max="1526" width="15.5703125" style="21" customWidth="1"/>
    <col min="1527" max="1527" width="7" style="21" customWidth="1"/>
    <col min="1528" max="1528" width="13.7109375" style="21" customWidth="1"/>
    <col min="1529" max="1532" width="0" style="21" hidden="1" customWidth="1"/>
    <col min="1533" max="1533" width="11" style="21" bestFit="1" customWidth="1"/>
    <col min="1534" max="1776" width="9.140625" style="21"/>
    <col min="1777" max="1777" width="0" style="21" hidden="1" customWidth="1"/>
    <col min="1778" max="1778" width="45.42578125" style="21" customWidth="1"/>
    <col min="1779" max="1779" width="7.42578125" style="21" customWidth="1"/>
    <col min="1780" max="1780" width="4.85546875" style="21" customWidth="1"/>
    <col min="1781" max="1781" width="5.7109375" style="21" customWidth="1"/>
    <col min="1782" max="1782" width="15.5703125" style="21" customWidth="1"/>
    <col min="1783" max="1783" width="7" style="21" customWidth="1"/>
    <col min="1784" max="1784" width="13.7109375" style="21" customWidth="1"/>
    <col min="1785" max="1788" width="0" style="21" hidden="1" customWidth="1"/>
    <col min="1789" max="1789" width="11" style="21" bestFit="1" customWidth="1"/>
    <col min="1790" max="2032" width="9.140625" style="21"/>
    <col min="2033" max="2033" width="0" style="21" hidden="1" customWidth="1"/>
    <col min="2034" max="2034" width="45.42578125" style="21" customWidth="1"/>
    <col min="2035" max="2035" width="7.42578125" style="21" customWidth="1"/>
    <col min="2036" max="2036" width="4.85546875" style="21" customWidth="1"/>
    <col min="2037" max="2037" width="5.7109375" style="21" customWidth="1"/>
    <col min="2038" max="2038" width="15.5703125" style="21" customWidth="1"/>
    <col min="2039" max="2039" width="7" style="21" customWidth="1"/>
    <col min="2040" max="2040" width="13.7109375" style="21" customWidth="1"/>
    <col min="2041" max="2044" width="0" style="21" hidden="1" customWidth="1"/>
    <col min="2045" max="2045" width="11" style="21" bestFit="1" customWidth="1"/>
    <col min="2046" max="2288" width="9.140625" style="21"/>
    <col min="2289" max="2289" width="0" style="21" hidden="1" customWidth="1"/>
    <col min="2290" max="2290" width="45.42578125" style="21" customWidth="1"/>
    <col min="2291" max="2291" width="7.42578125" style="21" customWidth="1"/>
    <col min="2292" max="2292" width="4.85546875" style="21" customWidth="1"/>
    <col min="2293" max="2293" width="5.7109375" style="21" customWidth="1"/>
    <col min="2294" max="2294" width="15.5703125" style="21" customWidth="1"/>
    <col min="2295" max="2295" width="7" style="21" customWidth="1"/>
    <col min="2296" max="2296" width="13.7109375" style="21" customWidth="1"/>
    <col min="2297" max="2300" width="0" style="21" hidden="1" customWidth="1"/>
    <col min="2301" max="2301" width="11" style="21" bestFit="1" customWidth="1"/>
    <col min="2302" max="2544" width="9.140625" style="21"/>
    <col min="2545" max="2545" width="0" style="21" hidden="1" customWidth="1"/>
    <col min="2546" max="2546" width="45.42578125" style="21" customWidth="1"/>
    <col min="2547" max="2547" width="7.42578125" style="21" customWidth="1"/>
    <col min="2548" max="2548" width="4.85546875" style="21" customWidth="1"/>
    <col min="2549" max="2549" width="5.7109375" style="21" customWidth="1"/>
    <col min="2550" max="2550" width="15.5703125" style="21" customWidth="1"/>
    <col min="2551" max="2551" width="7" style="21" customWidth="1"/>
    <col min="2552" max="2552" width="13.7109375" style="21" customWidth="1"/>
    <col min="2553" max="2556" width="0" style="21" hidden="1" customWidth="1"/>
    <col min="2557" max="2557" width="11" style="21" bestFit="1" customWidth="1"/>
    <col min="2558" max="2800" width="9.140625" style="21"/>
    <col min="2801" max="2801" width="0" style="21" hidden="1" customWidth="1"/>
    <col min="2802" max="2802" width="45.42578125" style="21" customWidth="1"/>
    <col min="2803" max="2803" width="7.42578125" style="21" customWidth="1"/>
    <col min="2804" max="2804" width="4.85546875" style="21" customWidth="1"/>
    <col min="2805" max="2805" width="5.7109375" style="21" customWidth="1"/>
    <col min="2806" max="2806" width="15.5703125" style="21" customWidth="1"/>
    <col min="2807" max="2807" width="7" style="21" customWidth="1"/>
    <col min="2808" max="2808" width="13.7109375" style="21" customWidth="1"/>
    <col min="2809" max="2812" width="0" style="21" hidden="1" customWidth="1"/>
    <col min="2813" max="2813" width="11" style="21" bestFit="1" customWidth="1"/>
    <col min="2814" max="3056" width="9.140625" style="21"/>
    <col min="3057" max="3057" width="0" style="21" hidden="1" customWidth="1"/>
    <col min="3058" max="3058" width="45.42578125" style="21" customWidth="1"/>
    <col min="3059" max="3059" width="7.42578125" style="21" customWidth="1"/>
    <col min="3060" max="3060" width="4.85546875" style="21" customWidth="1"/>
    <col min="3061" max="3061" width="5.7109375" style="21" customWidth="1"/>
    <col min="3062" max="3062" width="15.5703125" style="21" customWidth="1"/>
    <col min="3063" max="3063" width="7" style="21" customWidth="1"/>
    <col min="3064" max="3064" width="13.7109375" style="21" customWidth="1"/>
    <col min="3065" max="3068" width="0" style="21" hidden="1" customWidth="1"/>
    <col min="3069" max="3069" width="11" style="21" bestFit="1" customWidth="1"/>
    <col min="3070" max="3312" width="9.140625" style="21"/>
    <col min="3313" max="3313" width="0" style="21" hidden="1" customWidth="1"/>
    <col min="3314" max="3314" width="45.42578125" style="21" customWidth="1"/>
    <col min="3315" max="3315" width="7.42578125" style="21" customWidth="1"/>
    <col min="3316" max="3316" width="4.85546875" style="21" customWidth="1"/>
    <col min="3317" max="3317" width="5.7109375" style="21" customWidth="1"/>
    <col min="3318" max="3318" width="15.5703125" style="21" customWidth="1"/>
    <col min="3319" max="3319" width="7" style="21" customWidth="1"/>
    <col min="3320" max="3320" width="13.7109375" style="21" customWidth="1"/>
    <col min="3321" max="3324" width="0" style="21" hidden="1" customWidth="1"/>
    <col min="3325" max="3325" width="11" style="21" bestFit="1" customWidth="1"/>
    <col min="3326" max="3568" width="9.140625" style="21"/>
    <col min="3569" max="3569" width="0" style="21" hidden="1" customWidth="1"/>
    <col min="3570" max="3570" width="45.42578125" style="21" customWidth="1"/>
    <col min="3571" max="3571" width="7.42578125" style="21" customWidth="1"/>
    <col min="3572" max="3572" width="4.85546875" style="21" customWidth="1"/>
    <col min="3573" max="3573" width="5.7109375" style="21" customWidth="1"/>
    <col min="3574" max="3574" width="15.5703125" style="21" customWidth="1"/>
    <col min="3575" max="3575" width="7" style="21" customWidth="1"/>
    <col min="3576" max="3576" width="13.7109375" style="21" customWidth="1"/>
    <col min="3577" max="3580" width="0" style="21" hidden="1" customWidth="1"/>
    <col min="3581" max="3581" width="11" style="21" bestFit="1" customWidth="1"/>
    <col min="3582" max="3824" width="9.140625" style="21"/>
    <col min="3825" max="3825" width="0" style="21" hidden="1" customWidth="1"/>
    <col min="3826" max="3826" width="45.42578125" style="21" customWidth="1"/>
    <col min="3827" max="3827" width="7.42578125" style="21" customWidth="1"/>
    <col min="3828" max="3828" width="4.85546875" style="21" customWidth="1"/>
    <col min="3829" max="3829" width="5.7109375" style="21" customWidth="1"/>
    <col min="3830" max="3830" width="15.5703125" style="21" customWidth="1"/>
    <col min="3831" max="3831" width="7" style="21" customWidth="1"/>
    <col min="3832" max="3832" width="13.7109375" style="21" customWidth="1"/>
    <col min="3833" max="3836" width="0" style="21" hidden="1" customWidth="1"/>
    <col min="3837" max="3837" width="11" style="21" bestFit="1" customWidth="1"/>
    <col min="3838" max="4080" width="9.140625" style="21"/>
    <col min="4081" max="4081" width="0" style="21" hidden="1" customWidth="1"/>
    <col min="4082" max="4082" width="45.42578125" style="21" customWidth="1"/>
    <col min="4083" max="4083" width="7.42578125" style="21" customWidth="1"/>
    <col min="4084" max="4084" width="4.85546875" style="21" customWidth="1"/>
    <col min="4085" max="4085" width="5.7109375" style="21" customWidth="1"/>
    <col min="4086" max="4086" width="15.5703125" style="21" customWidth="1"/>
    <col min="4087" max="4087" width="7" style="21" customWidth="1"/>
    <col min="4088" max="4088" width="13.7109375" style="21" customWidth="1"/>
    <col min="4089" max="4092" width="0" style="21" hidden="1" customWidth="1"/>
    <col min="4093" max="4093" width="11" style="21" bestFit="1" customWidth="1"/>
    <col min="4094" max="4336" width="9.140625" style="21"/>
    <col min="4337" max="4337" width="0" style="21" hidden="1" customWidth="1"/>
    <col min="4338" max="4338" width="45.42578125" style="21" customWidth="1"/>
    <col min="4339" max="4339" width="7.42578125" style="21" customWidth="1"/>
    <col min="4340" max="4340" width="4.85546875" style="21" customWidth="1"/>
    <col min="4341" max="4341" width="5.7109375" style="21" customWidth="1"/>
    <col min="4342" max="4342" width="15.5703125" style="21" customWidth="1"/>
    <col min="4343" max="4343" width="7" style="21" customWidth="1"/>
    <col min="4344" max="4344" width="13.7109375" style="21" customWidth="1"/>
    <col min="4345" max="4348" width="0" style="21" hidden="1" customWidth="1"/>
    <col min="4349" max="4349" width="11" style="21" bestFit="1" customWidth="1"/>
    <col min="4350" max="4592" width="9.140625" style="21"/>
    <col min="4593" max="4593" width="0" style="21" hidden="1" customWidth="1"/>
    <col min="4594" max="4594" width="45.42578125" style="21" customWidth="1"/>
    <col min="4595" max="4595" width="7.42578125" style="21" customWidth="1"/>
    <col min="4596" max="4596" width="4.85546875" style="21" customWidth="1"/>
    <col min="4597" max="4597" width="5.7109375" style="21" customWidth="1"/>
    <col min="4598" max="4598" width="15.5703125" style="21" customWidth="1"/>
    <col min="4599" max="4599" width="7" style="21" customWidth="1"/>
    <col min="4600" max="4600" width="13.7109375" style="21" customWidth="1"/>
    <col min="4601" max="4604" width="0" style="21" hidden="1" customWidth="1"/>
    <col min="4605" max="4605" width="11" style="21" bestFit="1" customWidth="1"/>
    <col min="4606" max="4848" width="9.140625" style="21"/>
    <col min="4849" max="4849" width="0" style="21" hidden="1" customWidth="1"/>
    <col min="4850" max="4850" width="45.42578125" style="21" customWidth="1"/>
    <col min="4851" max="4851" width="7.42578125" style="21" customWidth="1"/>
    <col min="4852" max="4852" width="4.85546875" style="21" customWidth="1"/>
    <col min="4853" max="4853" width="5.7109375" style="21" customWidth="1"/>
    <col min="4854" max="4854" width="15.5703125" style="21" customWidth="1"/>
    <col min="4855" max="4855" width="7" style="21" customWidth="1"/>
    <col min="4856" max="4856" width="13.7109375" style="21" customWidth="1"/>
    <col min="4857" max="4860" width="0" style="21" hidden="1" customWidth="1"/>
    <col min="4861" max="4861" width="11" style="21" bestFit="1" customWidth="1"/>
    <col min="4862" max="5104" width="9.140625" style="21"/>
    <col min="5105" max="5105" width="0" style="21" hidden="1" customWidth="1"/>
    <col min="5106" max="5106" width="45.42578125" style="21" customWidth="1"/>
    <col min="5107" max="5107" width="7.42578125" style="21" customWidth="1"/>
    <col min="5108" max="5108" width="4.85546875" style="21" customWidth="1"/>
    <col min="5109" max="5109" width="5.7109375" style="21" customWidth="1"/>
    <col min="5110" max="5110" width="15.5703125" style="21" customWidth="1"/>
    <col min="5111" max="5111" width="7" style="21" customWidth="1"/>
    <col min="5112" max="5112" width="13.7109375" style="21" customWidth="1"/>
    <col min="5113" max="5116" width="0" style="21" hidden="1" customWidth="1"/>
    <col min="5117" max="5117" width="11" style="21" bestFit="1" customWidth="1"/>
    <col min="5118" max="5360" width="9.140625" style="21"/>
    <col min="5361" max="5361" width="0" style="21" hidden="1" customWidth="1"/>
    <col min="5362" max="5362" width="45.42578125" style="21" customWidth="1"/>
    <col min="5363" max="5363" width="7.42578125" style="21" customWidth="1"/>
    <col min="5364" max="5364" width="4.85546875" style="21" customWidth="1"/>
    <col min="5365" max="5365" width="5.7109375" style="21" customWidth="1"/>
    <col min="5366" max="5366" width="15.5703125" style="21" customWidth="1"/>
    <col min="5367" max="5367" width="7" style="21" customWidth="1"/>
    <col min="5368" max="5368" width="13.7109375" style="21" customWidth="1"/>
    <col min="5369" max="5372" width="0" style="21" hidden="1" customWidth="1"/>
    <col min="5373" max="5373" width="11" style="21" bestFit="1" customWidth="1"/>
    <col min="5374" max="5616" width="9.140625" style="21"/>
    <col min="5617" max="5617" width="0" style="21" hidden="1" customWidth="1"/>
    <col min="5618" max="5618" width="45.42578125" style="21" customWidth="1"/>
    <col min="5619" max="5619" width="7.42578125" style="21" customWidth="1"/>
    <col min="5620" max="5620" width="4.85546875" style="21" customWidth="1"/>
    <col min="5621" max="5621" width="5.7109375" style="21" customWidth="1"/>
    <col min="5622" max="5622" width="15.5703125" style="21" customWidth="1"/>
    <col min="5623" max="5623" width="7" style="21" customWidth="1"/>
    <col min="5624" max="5624" width="13.7109375" style="21" customWidth="1"/>
    <col min="5625" max="5628" width="0" style="21" hidden="1" customWidth="1"/>
    <col min="5629" max="5629" width="11" style="21" bestFit="1" customWidth="1"/>
    <col min="5630" max="5872" width="9.140625" style="21"/>
    <col min="5873" max="5873" width="0" style="21" hidden="1" customWidth="1"/>
    <col min="5874" max="5874" width="45.42578125" style="21" customWidth="1"/>
    <col min="5875" max="5875" width="7.42578125" style="21" customWidth="1"/>
    <col min="5876" max="5876" width="4.85546875" style="21" customWidth="1"/>
    <col min="5877" max="5877" width="5.7109375" style="21" customWidth="1"/>
    <col min="5878" max="5878" width="15.5703125" style="21" customWidth="1"/>
    <col min="5879" max="5879" width="7" style="21" customWidth="1"/>
    <col min="5880" max="5880" width="13.7109375" style="21" customWidth="1"/>
    <col min="5881" max="5884" width="0" style="21" hidden="1" customWidth="1"/>
    <col min="5885" max="5885" width="11" style="21" bestFit="1" customWidth="1"/>
    <col min="5886" max="6128" width="9.140625" style="21"/>
    <col min="6129" max="6129" width="0" style="21" hidden="1" customWidth="1"/>
    <col min="6130" max="6130" width="45.42578125" style="21" customWidth="1"/>
    <col min="6131" max="6131" width="7.42578125" style="21" customWidth="1"/>
    <col min="6132" max="6132" width="4.85546875" style="21" customWidth="1"/>
    <col min="6133" max="6133" width="5.7109375" style="21" customWidth="1"/>
    <col min="6134" max="6134" width="15.5703125" style="21" customWidth="1"/>
    <col min="6135" max="6135" width="7" style="21" customWidth="1"/>
    <col min="6136" max="6136" width="13.7109375" style="21" customWidth="1"/>
    <col min="6137" max="6140" width="0" style="21" hidden="1" customWidth="1"/>
    <col min="6141" max="6141" width="11" style="21" bestFit="1" customWidth="1"/>
    <col min="6142" max="6384" width="9.140625" style="21"/>
    <col min="6385" max="6385" width="0" style="21" hidden="1" customWidth="1"/>
    <col min="6386" max="6386" width="45.42578125" style="21" customWidth="1"/>
    <col min="6387" max="6387" width="7.42578125" style="21" customWidth="1"/>
    <col min="6388" max="6388" width="4.85546875" style="21" customWidth="1"/>
    <col min="6389" max="6389" width="5.7109375" style="21" customWidth="1"/>
    <col min="6390" max="6390" width="15.5703125" style="21" customWidth="1"/>
    <col min="6391" max="6391" width="7" style="21" customWidth="1"/>
    <col min="6392" max="6392" width="13.7109375" style="21" customWidth="1"/>
    <col min="6393" max="6396" width="0" style="21" hidden="1" customWidth="1"/>
    <col min="6397" max="6397" width="11" style="21" bestFit="1" customWidth="1"/>
    <col min="6398" max="6640" width="9.140625" style="21"/>
    <col min="6641" max="6641" width="0" style="21" hidden="1" customWidth="1"/>
    <col min="6642" max="6642" width="45.42578125" style="21" customWidth="1"/>
    <col min="6643" max="6643" width="7.42578125" style="21" customWidth="1"/>
    <col min="6644" max="6644" width="4.85546875" style="21" customWidth="1"/>
    <col min="6645" max="6645" width="5.7109375" style="21" customWidth="1"/>
    <col min="6646" max="6646" width="15.5703125" style="21" customWidth="1"/>
    <col min="6647" max="6647" width="7" style="21" customWidth="1"/>
    <col min="6648" max="6648" width="13.7109375" style="21" customWidth="1"/>
    <col min="6649" max="6652" width="0" style="21" hidden="1" customWidth="1"/>
    <col min="6653" max="6653" width="11" style="21" bestFit="1" customWidth="1"/>
    <col min="6654" max="6896" width="9.140625" style="21"/>
    <col min="6897" max="6897" width="0" style="21" hidden="1" customWidth="1"/>
    <col min="6898" max="6898" width="45.42578125" style="21" customWidth="1"/>
    <col min="6899" max="6899" width="7.42578125" style="21" customWidth="1"/>
    <col min="6900" max="6900" width="4.85546875" style="21" customWidth="1"/>
    <col min="6901" max="6901" width="5.7109375" style="21" customWidth="1"/>
    <col min="6902" max="6902" width="15.5703125" style="21" customWidth="1"/>
    <col min="6903" max="6903" width="7" style="21" customWidth="1"/>
    <col min="6904" max="6904" width="13.7109375" style="21" customWidth="1"/>
    <col min="6905" max="6908" width="0" style="21" hidden="1" customWidth="1"/>
    <col min="6909" max="6909" width="11" style="21" bestFit="1" customWidth="1"/>
    <col min="6910" max="7152" width="9.140625" style="21"/>
    <col min="7153" max="7153" width="0" style="21" hidden="1" customWidth="1"/>
    <col min="7154" max="7154" width="45.42578125" style="21" customWidth="1"/>
    <col min="7155" max="7155" width="7.42578125" style="21" customWidth="1"/>
    <col min="7156" max="7156" width="4.85546875" style="21" customWidth="1"/>
    <col min="7157" max="7157" width="5.7109375" style="21" customWidth="1"/>
    <col min="7158" max="7158" width="15.5703125" style="21" customWidth="1"/>
    <col min="7159" max="7159" width="7" style="21" customWidth="1"/>
    <col min="7160" max="7160" width="13.7109375" style="21" customWidth="1"/>
    <col min="7161" max="7164" width="0" style="21" hidden="1" customWidth="1"/>
    <col min="7165" max="7165" width="11" style="21" bestFit="1" customWidth="1"/>
    <col min="7166" max="7408" width="9.140625" style="21"/>
    <col min="7409" max="7409" width="0" style="21" hidden="1" customWidth="1"/>
    <col min="7410" max="7410" width="45.42578125" style="21" customWidth="1"/>
    <col min="7411" max="7411" width="7.42578125" style="21" customWidth="1"/>
    <col min="7412" max="7412" width="4.85546875" style="21" customWidth="1"/>
    <col min="7413" max="7413" width="5.7109375" style="21" customWidth="1"/>
    <col min="7414" max="7414" width="15.5703125" style="21" customWidth="1"/>
    <col min="7415" max="7415" width="7" style="21" customWidth="1"/>
    <col min="7416" max="7416" width="13.7109375" style="21" customWidth="1"/>
    <col min="7417" max="7420" width="0" style="21" hidden="1" customWidth="1"/>
    <col min="7421" max="7421" width="11" style="21" bestFit="1" customWidth="1"/>
    <col min="7422" max="7664" width="9.140625" style="21"/>
    <col min="7665" max="7665" width="0" style="21" hidden="1" customWidth="1"/>
    <col min="7666" max="7666" width="45.42578125" style="21" customWidth="1"/>
    <col min="7667" max="7667" width="7.42578125" style="21" customWidth="1"/>
    <col min="7668" max="7668" width="4.85546875" style="21" customWidth="1"/>
    <col min="7669" max="7669" width="5.7109375" style="21" customWidth="1"/>
    <col min="7670" max="7670" width="15.5703125" style="21" customWidth="1"/>
    <col min="7671" max="7671" width="7" style="21" customWidth="1"/>
    <col min="7672" max="7672" width="13.7109375" style="21" customWidth="1"/>
    <col min="7673" max="7676" width="0" style="21" hidden="1" customWidth="1"/>
    <col min="7677" max="7677" width="11" style="21" bestFit="1" customWidth="1"/>
    <col min="7678" max="7920" width="9.140625" style="21"/>
    <col min="7921" max="7921" width="0" style="21" hidden="1" customWidth="1"/>
    <col min="7922" max="7922" width="45.42578125" style="21" customWidth="1"/>
    <col min="7923" max="7923" width="7.42578125" style="21" customWidth="1"/>
    <col min="7924" max="7924" width="4.85546875" style="21" customWidth="1"/>
    <col min="7925" max="7925" width="5.7109375" style="21" customWidth="1"/>
    <col min="7926" max="7926" width="15.5703125" style="21" customWidth="1"/>
    <col min="7927" max="7927" width="7" style="21" customWidth="1"/>
    <col min="7928" max="7928" width="13.7109375" style="21" customWidth="1"/>
    <col min="7929" max="7932" width="0" style="21" hidden="1" customWidth="1"/>
    <col min="7933" max="7933" width="11" style="21" bestFit="1" customWidth="1"/>
    <col min="7934" max="8176" width="9.140625" style="21"/>
    <col min="8177" max="8177" width="0" style="21" hidden="1" customWidth="1"/>
    <col min="8178" max="8178" width="45.42578125" style="21" customWidth="1"/>
    <col min="8179" max="8179" width="7.42578125" style="21" customWidth="1"/>
    <col min="8180" max="8180" width="4.85546875" style="21" customWidth="1"/>
    <col min="8181" max="8181" width="5.7109375" style="21" customWidth="1"/>
    <col min="8182" max="8182" width="15.5703125" style="21" customWidth="1"/>
    <col min="8183" max="8183" width="7" style="21" customWidth="1"/>
    <col min="8184" max="8184" width="13.7109375" style="21" customWidth="1"/>
    <col min="8185" max="8188" width="0" style="21" hidden="1" customWidth="1"/>
    <col min="8189" max="8189" width="11" style="21" bestFit="1" customWidth="1"/>
    <col min="8190" max="8432" width="9.140625" style="21"/>
    <col min="8433" max="8433" width="0" style="21" hidden="1" customWidth="1"/>
    <col min="8434" max="8434" width="45.42578125" style="21" customWidth="1"/>
    <col min="8435" max="8435" width="7.42578125" style="21" customWidth="1"/>
    <col min="8436" max="8436" width="4.85546875" style="21" customWidth="1"/>
    <col min="8437" max="8437" width="5.7109375" style="21" customWidth="1"/>
    <col min="8438" max="8438" width="15.5703125" style="21" customWidth="1"/>
    <col min="8439" max="8439" width="7" style="21" customWidth="1"/>
    <col min="8440" max="8440" width="13.7109375" style="21" customWidth="1"/>
    <col min="8441" max="8444" width="0" style="21" hidden="1" customWidth="1"/>
    <col min="8445" max="8445" width="11" style="21" bestFit="1" customWidth="1"/>
    <col min="8446" max="8688" width="9.140625" style="21"/>
    <col min="8689" max="8689" width="0" style="21" hidden="1" customWidth="1"/>
    <col min="8690" max="8690" width="45.42578125" style="21" customWidth="1"/>
    <col min="8691" max="8691" width="7.42578125" style="21" customWidth="1"/>
    <col min="8692" max="8692" width="4.85546875" style="21" customWidth="1"/>
    <col min="8693" max="8693" width="5.7109375" style="21" customWidth="1"/>
    <col min="8694" max="8694" width="15.5703125" style="21" customWidth="1"/>
    <col min="8695" max="8695" width="7" style="21" customWidth="1"/>
    <col min="8696" max="8696" width="13.7109375" style="21" customWidth="1"/>
    <col min="8697" max="8700" width="0" style="21" hidden="1" customWidth="1"/>
    <col min="8701" max="8701" width="11" style="21" bestFit="1" customWidth="1"/>
    <col min="8702" max="8944" width="9.140625" style="21"/>
    <col min="8945" max="8945" width="0" style="21" hidden="1" customWidth="1"/>
    <col min="8946" max="8946" width="45.42578125" style="21" customWidth="1"/>
    <col min="8947" max="8947" width="7.42578125" style="21" customWidth="1"/>
    <col min="8948" max="8948" width="4.85546875" style="21" customWidth="1"/>
    <col min="8949" max="8949" width="5.7109375" style="21" customWidth="1"/>
    <col min="8950" max="8950" width="15.5703125" style="21" customWidth="1"/>
    <col min="8951" max="8951" width="7" style="21" customWidth="1"/>
    <col min="8952" max="8952" width="13.7109375" style="21" customWidth="1"/>
    <col min="8953" max="8956" width="0" style="21" hidden="1" customWidth="1"/>
    <col min="8957" max="8957" width="11" style="21" bestFit="1" customWidth="1"/>
    <col min="8958" max="9200" width="9.140625" style="21"/>
    <col min="9201" max="9201" width="0" style="21" hidden="1" customWidth="1"/>
    <col min="9202" max="9202" width="45.42578125" style="21" customWidth="1"/>
    <col min="9203" max="9203" width="7.42578125" style="21" customWidth="1"/>
    <col min="9204" max="9204" width="4.85546875" style="21" customWidth="1"/>
    <col min="9205" max="9205" width="5.7109375" style="21" customWidth="1"/>
    <col min="9206" max="9206" width="15.5703125" style="21" customWidth="1"/>
    <col min="9207" max="9207" width="7" style="21" customWidth="1"/>
    <col min="9208" max="9208" width="13.7109375" style="21" customWidth="1"/>
    <col min="9209" max="9212" width="0" style="21" hidden="1" customWidth="1"/>
    <col min="9213" max="9213" width="11" style="21" bestFit="1" customWidth="1"/>
    <col min="9214" max="9456" width="9.140625" style="21"/>
    <col min="9457" max="9457" width="0" style="21" hidden="1" customWidth="1"/>
    <col min="9458" max="9458" width="45.42578125" style="21" customWidth="1"/>
    <col min="9459" max="9459" width="7.42578125" style="21" customWidth="1"/>
    <col min="9460" max="9460" width="4.85546875" style="21" customWidth="1"/>
    <col min="9461" max="9461" width="5.7109375" style="21" customWidth="1"/>
    <col min="9462" max="9462" width="15.5703125" style="21" customWidth="1"/>
    <col min="9463" max="9463" width="7" style="21" customWidth="1"/>
    <col min="9464" max="9464" width="13.7109375" style="21" customWidth="1"/>
    <col min="9465" max="9468" width="0" style="21" hidden="1" customWidth="1"/>
    <col min="9469" max="9469" width="11" style="21" bestFit="1" customWidth="1"/>
    <col min="9470" max="9712" width="9.140625" style="21"/>
    <col min="9713" max="9713" width="0" style="21" hidden="1" customWidth="1"/>
    <col min="9714" max="9714" width="45.42578125" style="21" customWidth="1"/>
    <col min="9715" max="9715" width="7.42578125" style="21" customWidth="1"/>
    <col min="9716" max="9716" width="4.85546875" style="21" customWidth="1"/>
    <col min="9717" max="9717" width="5.7109375" style="21" customWidth="1"/>
    <col min="9718" max="9718" width="15.5703125" style="21" customWidth="1"/>
    <col min="9719" max="9719" width="7" style="21" customWidth="1"/>
    <col min="9720" max="9720" width="13.7109375" style="21" customWidth="1"/>
    <col min="9721" max="9724" width="0" style="21" hidden="1" customWidth="1"/>
    <col min="9725" max="9725" width="11" style="21" bestFit="1" customWidth="1"/>
    <col min="9726" max="9968" width="9.140625" style="21"/>
    <col min="9969" max="9969" width="0" style="21" hidden="1" customWidth="1"/>
    <col min="9970" max="9970" width="45.42578125" style="21" customWidth="1"/>
    <col min="9971" max="9971" width="7.42578125" style="21" customWidth="1"/>
    <col min="9972" max="9972" width="4.85546875" style="21" customWidth="1"/>
    <col min="9973" max="9973" width="5.7109375" style="21" customWidth="1"/>
    <col min="9974" max="9974" width="15.5703125" style="21" customWidth="1"/>
    <col min="9975" max="9975" width="7" style="21" customWidth="1"/>
    <col min="9976" max="9976" width="13.7109375" style="21" customWidth="1"/>
    <col min="9977" max="9980" width="0" style="21" hidden="1" customWidth="1"/>
    <col min="9981" max="9981" width="11" style="21" bestFit="1" customWidth="1"/>
    <col min="9982" max="10224" width="9.140625" style="21"/>
    <col min="10225" max="10225" width="0" style="21" hidden="1" customWidth="1"/>
    <col min="10226" max="10226" width="45.42578125" style="21" customWidth="1"/>
    <col min="10227" max="10227" width="7.42578125" style="21" customWidth="1"/>
    <col min="10228" max="10228" width="4.85546875" style="21" customWidth="1"/>
    <col min="10229" max="10229" width="5.7109375" style="21" customWidth="1"/>
    <col min="10230" max="10230" width="15.5703125" style="21" customWidth="1"/>
    <col min="10231" max="10231" width="7" style="21" customWidth="1"/>
    <col min="10232" max="10232" width="13.7109375" style="21" customWidth="1"/>
    <col min="10233" max="10236" width="0" style="21" hidden="1" customWidth="1"/>
    <col min="10237" max="10237" width="11" style="21" bestFit="1" customWidth="1"/>
    <col min="10238" max="10480" width="9.140625" style="21"/>
    <col min="10481" max="10481" width="0" style="21" hidden="1" customWidth="1"/>
    <col min="10482" max="10482" width="45.42578125" style="21" customWidth="1"/>
    <col min="10483" max="10483" width="7.42578125" style="21" customWidth="1"/>
    <col min="10484" max="10484" width="4.85546875" style="21" customWidth="1"/>
    <col min="10485" max="10485" width="5.7109375" style="21" customWidth="1"/>
    <col min="10486" max="10486" width="15.5703125" style="21" customWidth="1"/>
    <col min="10487" max="10487" width="7" style="21" customWidth="1"/>
    <col min="10488" max="10488" width="13.7109375" style="21" customWidth="1"/>
    <col min="10489" max="10492" width="0" style="21" hidden="1" customWidth="1"/>
    <col min="10493" max="10493" width="11" style="21" bestFit="1" customWidth="1"/>
    <col min="10494" max="10736" width="9.140625" style="21"/>
    <col min="10737" max="10737" width="0" style="21" hidden="1" customWidth="1"/>
    <col min="10738" max="10738" width="45.42578125" style="21" customWidth="1"/>
    <col min="10739" max="10739" width="7.42578125" style="21" customWidth="1"/>
    <col min="10740" max="10740" width="4.85546875" style="21" customWidth="1"/>
    <col min="10741" max="10741" width="5.7109375" style="21" customWidth="1"/>
    <col min="10742" max="10742" width="15.5703125" style="21" customWidth="1"/>
    <col min="10743" max="10743" width="7" style="21" customWidth="1"/>
    <col min="10744" max="10744" width="13.7109375" style="21" customWidth="1"/>
    <col min="10745" max="10748" width="0" style="21" hidden="1" customWidth="1"/>
    <col min="10749" max="10749" width="11" style="21" bestFit="1" customWidth="1"/>
    <col min="10750" max="10992" width="9.140625" style="21"/>
    <col min="10993" max="10993" width="0" style="21" hidden="1" customWidth="1"/>
    <col min="10994" max="10994" width="45.42578125" style="21" customWidth="1"/>
    <col min="10995" max="10995" width="7.42578125" style="21" customWidth="1"/>
    <col min="10996" max="10996" width="4.85546875" style="21" customWidth="1"/>
    <col min="10997" max="10997" width="5.7109375" style="21" customWidth="1"/>
    <col min="10998" max="10998" width="15.5703125" style="21" customWidth="1"/>
    <col min="10999" max="10999" width="7" style="21" customWidth="1"/>
    <col min="11000" max="11000" width="13.7109375" style="21" customWidth="1"/>
    <col min="11001" max="11004" width="0" style="21" hidden="1" customWidth="1"/>
    <col min="11005" max="11005" width="11" style="21" bestFit="1" customWidth="1"/>
    <col min="11006" max="11248" width="9.140625" style="21"/>
    <col min="11249" max="11249" width="0" style="21" hidden="1" customWidth="1"/>
    <col min="11250" max="11250" width="45.42578125" style="21" customWidth="1"/>
    <col min="11251" max="11251" width="7.42578125" style="21" customWidth="1"/>
    <col min="11252" max="11252" width="4.85546875" style="21" customWidth="1"/>
    <col min="11253" max="11253" width="5.7109375" style="21" customWidth="1"/>
    <col min="11254" max="11254" width="15.5703125" style="21" customWidth="1"/>
    <col min="11255" max="11255" width="7" style="21" customWidth="1"/>
    <col min="11256" max="11256" width="13.7109375" style="21" customWidth="1"/>
    <col min="11257" max="11260" width="0" style="21" hidden="1" customWidth="1"/>
    <col min="11261" max="11261" width="11" style="21" bestFit="1" customWidth="1"/>
    <col min="11262" max="11504" width="9.140625" style="21"/>
    <col min="11505" max="11505" width="0" style="21" hidden="1" customWidth="1"/>
    <col min="11506" max="11506" width="45.42578125" style="21" customWidth="1"/>
    <col min="11507" max="11507" width="7.42578125" style="21" customWidth="1"/>
    <col min="11508" max="11508" width="4.85546875" style="21" customWidth="1"/>
    <col min="11509" max="11509" width="5.7109375" style="21" customWidth="1"/>
    <col min="11510" max="11510" width="15.5703125" style="21" customWidth="1"/>
    <col min="11511" max="11511" width="7" style="21" customWidth="1"/>
    <col min="11512" max="11512" width="13.7109375" style="21" customWidth="1"/>
    <col min="11513" max="11516" width="0" style="21" hidden="1" customWidth="1"/>
    <col min="11517" max="11517" width="11" style="21" bestFit="1" customWidth="1"/>
    <col min="11518" max="11760" width="9.140625" style="21"/>
    <col min="11761" max="11761" width="0" style="21" hidden="1" customWidth="1"/>
    <col min="11762" max="11762" width="45.42578125" style="21" customWidth="1"/>
    <col min="11763" max="11763" width="7.42578125" style="21" customWidth="1"/>
    <col min="11764" max="11764" width="4.85546875" style="21" customWidth="1"/>
    <col min="11765" max="11765" width="5.7109375" style="21" customWidth="1"/>
    <col min="11766" max="11766" width="15.5703125" style="21" customWidth="1"/>
    <col min="11767" max="11767" width="7" style="21" customWidth="1"/>
    <col min="11768" max="11768" width="13.7109375" style="21" customWidth="1"/>
    <col min="11769" max="11772" width="0" style="21" hidden="1" customWidth="1"/>
    <col min="11773" max="11773" width="11" style="21" bestFit="1" customWidth="1"/>
    <col min="11774" max="12016" width="9.140625" style="21"/>
    <col min="12017" max="12017" width="0" style="21" hidden="1" customWidth="1"/>
    <col min="12018" max="12018" width="45.42578125" style="21" customWidth="1"/>
    <col min="12019" max="12019" width="7.42578125" style="21" customWidth="1"/>
    <col min="12020" max="12020" width="4.85546875" style="21" customWidth="1"/>
    <col min="12021" max="12021" width="5.7109375" style="21" customWidth="1"/>
    <col min="12022" max="12022" width="15.5703125" style="21" customWidth="1"/>
    <col min="12023" max="12023" width="7" style="21" customWidth="1"/>
    <col min="12024" max="12024" width="13.7109375" style="21" customWidth="1"/>
    <col min="12025" max="12028" width="0" style="21" hidden="1" customWidth="1"/>
    <col min="12029" max="12029" width="11" style="21" bestFit="1" customWidth="1"/>
    <col min="12030" max="12272" width="9.140625" style="21"/>
    <col min="12273" max="12273" width="0" style="21" hidden="1" customWidth="1"/>
    <col min="12274" max="12274" width="45.42578125" style="21" customWidth="1"/>
    <col min="12275" max="12275" width="7.42578125" style="21" customWidth="1"/>
    <col min="12276" max="12276" width="4.85546875" style="21" customWidth="1"/>
    <col min="12277" max="12277" width="5.7109375" style="21" customWidth="1"/>
    <col min="12278" max="12278" width="15.5703125" style="21" customWidth="1"/>
    <col min="12279" max="12279" width="7" style="21" customWidth="1"/>
    <col min="12280" max="12280" width="13.7109375" style="21" customWidth="1"/>
    <col min="12281" max="12284" width="0" style="21" hidden="1" customWidth="1"/>
    <col min="12285" max="12285" width="11" style="21" bestFit="1" customWidth="1"/>
    <col min="12286" max="12528" width="9.140625" style="21"/>
    <col min="12529" max="12529" width="0" style="21" hidden="1" customWidth="1"/>
    <col min="12530" max="12530" width="45.42578125" style="21" customWidth="1"/>
    <col min="12531" max="12531" width="7.42578125" style="21" customWidth="1"/>
    <col min="12532" max="12532" width="4.85546875" style="21" customWidth="1"/>
    <col min="12533" max="12533" width="5.7109375" style="21" customWidth="1"/>
    <col min="12534" max="12534" width="15.5703125" style="21" customWidth="1"/>
    <col min="12535" max="12535" width="7" style="21" customWidth="1"/>
    <col min="12536" max="12536" width="13.7109375" style="21" customWidth="1"/>
    <col min="12537" max="12540" width="0" style="21" hidden="1" customWidth="1"/>
    <col min="12541" max="12541" width="11" style="21" bestFit="1" customWidth="1"/>
    <col min="12542" max="12784" width="9.140625" style="21"/>
    <col min="12785" max="12785" width="0" style="21" hidden="1" customWidth="1"/>
    <col min="12786" max="12786" width="45.42578125" style="21" customWidth="1"/>
    <col min="12787" max="12787" width="7.42578125" style="21" customWidth="1"/>
    <col min="12788" max="12788" width="4.85546875" style="21" customWidth="1"/>
    <col min="12789" max="12789" width="5.7109375" style="21" customWidth="1"/>
    <col min="12790" max="12790" width="15.5703125" style="21" customWidth="1"/>
    <col min="12791" max="12791" width="7" style="21" customWidth="1"/>
    <col min="12792" max="12792" width="13.7109375" style="21" customWidth="1"/>
    <col min="12793" max="12796" width="0" style="21" hidden="1" customWidth="1"/>
    <col min="12797" max="12797" width="11" style="21" bestFit="1" customWidth="1"/>
    <col min="12798" max="13040" width="9.140625" style="21"/>
    <col min="13041" max="13041" width="0" style="21" hidden="1" customWidth="1"/>
    <col min="13042" max="13042" width="45.42578125" style="21" customWidth="1"/>
    <col min="13043" max="13043" width="7.42578125" style="21" customWidth="1"/>
    <col min="13044" max="13044" width="4.85546875" style="21" customWidth="1"/>
    <col min="13045" max="13045" width="5.7109375" style="21" customWidth="1"/>
    <col min="13046" max="13046" width="15.5703125" style="21" customWidth="1"/>
    <col min="13047" max="13047" width="7" style="21" customWidth="1"/>
    <col min="13048" max="13048" width="13.7109375" style="21" customWidth="1"/>
    <col min="13049" max="13052" width="0" style="21" hidden="1" customWidth="1"/>
    <col min="13053" max="13053" width="11" style="21" bestFit="1" customWidth="1"/>
    <col min="13054" max="13296" width="9.140625" style="21"/>
    <col min="13297" max="13297" width="0" style="21" hidden="1" customWidth="1"/>
    <col min="13298" max="13298" width="45.42578125" style="21" customWidth="1"/>
    <col min="13299" max="13299" width="7.42578125" style="21" customWidth="1"/>
    <col min="13300" max="13300" width="4.85546875" style="21" customWidth="1"/>
    <col min="13301" max="13301" width="5.7109375" style="21" customWidth="1"/>
    <col min="13302" max="13302" width="15.5703125" style="21" customWidth="1"/>
    <col min="13303" max="13303" width="7" style="21" customWidth="1"/>
    <col min="13304" max="13304" width="13.7109375" style="21" customWidth="1"/>
    <col min="13305" max="13308" width="0" style="21" hidden="1" customWidth="1"/>
    <col min="13309" max="13309" width="11" style="21" bestFit="1" customWidth="1"/>
    <col min="13310" max="13552" width="9.140625" style="21"/>
    <col min="13553" max="13553" width="0" style="21" hidden="1" customWidth="1"/>
    <col min="13554" max="13554" width="45.42578125" style="21" customWidth="1"/>
    <col min="13555" max="13555" width="7.42578125" style="21" customWidth="1"/>
    <col min="13556" max="13556" width="4.85546875" style="21" customWidth="1"/>
    <col min="13557" max="13557" width="5.7109375" style="21" customWidth="1"/>
    <col min="13558" max="13558" width="15.5703125" style="21" customWidth="1"/>
    <col min="13559" max="13559" width="7" style="21" customWidth="1"/>
    <col min="13560" max="13560" width="13.7109375" style="21" customWidth="1"/>
    <col min="13561" max="13564" width="0" style="21" hidden="1" customWidth="1"/>
    <col min="13565" max="13565" width="11" style="21" bestFit="1" customWidth="1"/>
    <col min="13566" max="13808" width="9.140625" style="21"/>
    <col min="13809" max="13809" width="0" style="21" hidden="1" customWidth="1"/>
    <col min="13810" max="13810" width="45.42578125" style="21" customWidth="1"/>
    <col min="13811" max="13811" width="7.42578125" style="21" customWidth="1"/>
    <col min="13812" max="13812" width="4.85546875" style="21" customWidth="1"/>
    <col min="13813" max="13813" width="5.7109375" style="21" customWidth="1"/>
    <col min="13814" max="13814" width="15.5703125" style="21" customWidth="1"/>
    <col min="13815" max="13815" width="7" style="21" customWidth="1"/>
    <col min="13816" max="13816" width="13.7109375" style="21" customWidth="1"/>
    <col min="13817" max="13820" width="0" style="21" hidden="1" customWidth="1"/>
    <col min="13821" max="13821" width="11" style="21" bestFit="1" customWidth="1"/>
    <col min="13822" max="14064" width="9.140625" style="21"/>
    <col min="14065" max="14065" width="0" style="21" hidden="1" customWidth="1"/>
    <col min="14066" max="14066" width="45.42578125" style="21" customWidth="1"/>
    <col min="14067" max="14067" width="7.42578125" style="21" customWidth="1"/>
    <col min="14068" max="14068" width="4.85546875" style="21" customWidth="1"/>
    <col min="14069" max="14069" width="5.7109375" style="21" customWidth="1"/>
    <col min="14070" max="14070" width="15.5703125" style="21" customWidth="1"/>
    <col min="14071" max="14071" width="7" style="21" customWidth="1"/>
    <col min="14072" max="14072" width="13.7109375" style="21" customWidth="1"/>
    <col min="14073" max="14076" width="0" style="21" hidden="1" customWidth="1"/>
    <col min="14077" max="14077" width="11" style="21" bestFit="1" customWidth="1"/>
    <col min="14078" max="14320" width="9.140625" style="21"/>
    <col min="14321" max="14321" width="0" style="21" hidden="1" customWidth="1"/>
    <col min="14322" max="14322" width="45.42578125" style="21" customWidth="1"/>
    <col min="14323" max="14323" width="7.42578125" style="21" customWidth="1"/>
    <col min="14324" max="14324" width="4.85546875" style="21" customWidth="1"/>
    <col min="14325" max="14325" width="5.7109375" style="21" customWidth="1"/>
    <col min="14326" max="14326" width="15.5703125" style="21" customWidth="1"/>
    <col min="14327" max="14327" width="7" style="21" customWidth="1"/>
    <col min="14328" max="14328" width="13.7109375" style="21" customWidth="1"/>
    <col min="14329" max="14332" width="0" style="21" hidden="1" customWidth="1"/>
    <col min="14333" max="14333" width="11" style="21" bestFit="1" customWidth="1"/>
    <col min="14334" max="14576" width="9.140625" style="21"/>
    <col min="14577" max="14577" width="0" style="21" hidden="1" customWidth="1"/>
    <col min="14578" max="14578" width="45.42578125" style="21" customWidth="1"/>
    <col min="14579" max="14579" width="7.42578125" style="21" customWidth="1"/>
    <col min="14580" max="14580" width="4.85546875" style="21" customWidth="1"/>
    <col min="14581" max="14581" width="5.7109375" style="21" customWidth="1"/>
    <col min="14582" max="14582" width="15.5703125" style="21" customWidth="1"/>
    <col min="14583" max="14583" width="7" style="21" customWidth="1"/>
    <col min="14584" max="14584" width="13.7109375" style="21" customWidth="1"/>
    <col min="14585" max="14588" width="0" style="21" hidden="1" customWidth="1"/>
    <col min="14589" max="14589" width="11" style="21" bestFit="1" customWidth="1"/>
    <col min="14590" max="14832" width="9.140625" style="21"/>
    <col min="14833" max="14833" width="0" style="21" hidden="1" customWidth="1"/>
    <col min="14834" max="14834" width="45.42578125" style="21" customWidth="1"/>
    <col min="14835" max="14835" width="7.42578125" style="21" customWidth="1"/>
    <col min="14836" max="14836" width="4.85546875" style="21" customWidth="1"/>
    <col min="14837" max="14837" width="5.7109375" style="21" customWidth="1"/>
    <col min="14838" max="14838" width="15.5703125" style="21" customWidth="1"/>
    <col min="14839" max="14839" width="7" style="21" customWidth="1"/>
    <col min="14840" max="14840" width="13.7109375" style="21" customWidth="1"/>
    <col min="14841" max="14844" width="0" style="21" hidden="1" customWidth="1"/>
    <col min="14845" max="14845" width="11" style="21" bestFit="1" customWidth="1"/>
    <col min="14846" max="15088" width="9.140625" style="21"/>
    <col min="15089" max="15089" width="0" style="21" hidden="1" customWidth="1"/>
    <col min="15090" max="15090" width="45.42578125" style="21" customWidth="1"/>
    <col min="15091" max="15091" width="7.42578125" style="21" customWidth="1"/>
    <col min="15092" max="15092" width="4.85546875" style="21" customWidth="1"/>
    <col min="15093" max="15093" width="5.7109375" style="21" customWidth="1"/>
    <col min="15094" max="15094" width="15.5703125" style="21" customWidth="1"/>
    <col min="15095" max="15095" width="7" style="21" customWidth="1"/>
    <col min="15096" max="15096" width="13.7109375" style="21" customWidth="1"/>
    <col min="15097" max="15100" width="0" style="21" hidden="1" customWidth="1"/>
    <col min="15101" max="15101" width="11" style="21" bestFit="1" customWidth="1"/>
    <col min="15102" max="15344" width="9.140625" style="21"/>
    <col min="15345" max="15345" width="0" style="21" hidden="1" customWidth="1"/>
    <col min="15346" max="15346" width="45.42578125" style="21" customWidth="1"/>
    <col min="15347" max="15347" width="7.42578125" style="21" customWidth="1"/>
    <col min="15348" max="15348" width="4.85546875" style="21" customWidth="1"/>
    <col min="15349" max="15349" width="5.7109375" style="21" customWidth="1"/>
    <col min="15350" max="15350" width="15.5703125" style="21" customWidth="1"/>
    <col min="15351" max="15351" width="7" style="21" customWidth="1"/>
    <col min="15352" max="15352" width="13.7109375" style="21" customWidth="1"/>
    <col min="15353" max="15356" width="0" style="21" hidden="1" customWidth="1"/>
    <col min="15357" max="15357" width="11" style="21" bestFit="1" customWidth="1"/>
    <col min="15358" max="15600" width="9.140625" style="21"/>
    <col min="15601" max="15601" width="0" style="21" hidden="1" customWidth="1"/>
    <col min="15602" max="15602" width="45.42578125" style="21" customWidth="1"/>
    <col min="15603" max="15603" width="7.42578125" style="21" customWidth="1"/>
    <col min="15604" max="15604" width="4.85546875" style="21" customWidth="1"/>
    <col min="15605" max="15605" width="5.7109375" style="21" customWidth="1"/>
    <col min="15606" max="15606" width="15.5703125" style="21" customWidth="1"/>
    <col min="15607" max="15607" width="7" style="21" customWidth="1"/>
    <col min="15608" max="15608" width="13.7109375" style="21" customWidth="1"/>
    <col min="15609" max="15612" width="0" style="21" hidden="1" customWidth="1"/>
    <col min="15613" max="15613" width="11" style="21" bestFit="1" customWidth="1"/>
    <col min="15614" max="15856" width="9.140625" style="21"/>
    <col min="15857" max="15857" width="0" style="21" hidden="1" customWidth="1"/>
    <col min="15858" max="15858" width="45.42578125" style="21" customWidth="1"/>
    <col min="15859" max="15859" width="7.42578125" style="21" customWidth="1"/>
    <col min="15860" max="15860" width="4.85546875" style="21" customWidth="1"/>
    <col min="15861" max="15861" width="5.7109375" style="21" customWidth="1"/>
    <col min="15862" max="15862" width="15.5703125" style="21" customWidth="1"/>
    <col min="15863" max="15863" width="7" style="21" customWidth="1"/>
    <col min="15864" max="15864" width="13.7109375" style="21" customWidth="1"/>
    <col min="15865" max="15868" width="0" style="21" hidden="1" customWidth="1"/>
    <col min="15869" max="15869" width="11" style="21" bestFit="1" customWidth="1"/>
    <col min="15870" max="16112" width="9.140625" style="21"/>
    <col min="16113" max="16113" width="0" style="21" hidden="1" customWidth="1"/>
    <col min="16114" max="16114" width="45.42578125" style="21" customWidth="1"/>
    <col min="16115" max="16115" width="7.42578125" style="21" customWidth="1"/>
    <col min="16116" max="16116" width="4.85546875" style="21" customWidth="1"/>
    <col min="16117" max="16117" width="5.7109375" style="21" customWidth="1"/>
    <col min="16118" max="16118" width="15.5703125" style="21" customWidth="1"/>
    <col min="16119" max="16119" width="7" style="21" customWidth="1"/>
    <col min="16120" max="16120" width="13.7109375" style="21" customWidth="1"/>
    <col min="16121" max="16124" width="0" style="21" hidden="1" customWidth="1"/>
    <col min="16125" max="16125" width="11" style="21" bestFit="1" customWidth="1"/>
    <col min="16126" max="16384" width="9.140625" style="21"/>
  </cols>
  <sheetData>
    <row r="1" spans="1:13" ht="15.75" x14ac:dyDescent="0.25">
      <c r="B1" s="49"/>
      <c r="K1" s="50" t="s">
        <v>322</v>
      </c>
    </row>
    <row r="2" spans="1:13" ht="15.75" x14ac:dyDescent="0.25">
      <c r="J2" s="49"/>
      <c r="K2" s="50" t="s">
        <v>323</v>
      </c>
    </row>
    <row r="3" spans="1:13" ht="15.75" x14ac:dyDescent="0.25">
      <c r="J3" s="49"/>
      <c r="K3" s="50" t="s">
        <v>324</v>
      </c>
    </row>
    <row r="4" spans="1:13" ht="15.75" x14ac:dyDescent="0.25">
      <c r="J4" s="49"/>
      <c r="K4" s="51" t="s">
        <v>327</v>
      </c>
    </row>
    <row r="5" spans="1:13" ht="39" customHeight="1" x14ac:dyDescent="0.25">
      <c r="B5" s="54" t="s">
        <v>326</v>
      </c>
      <c r="C5" s="54"/>
      <c r="D5" s="54"/>
      <c r="E5" s="54"/>
      <c r="F5" s="54"/>
      <c r="G5" s="54"/>
      <c r="H5" s="54"/>
      <c r="I5" s="54"/>
      <c r="J5" s="54"/>
      <c r="K5" s="54"/>
      <c r="L5" s="52"/>
      <c r="M5" s="52"/>
    </row>
    <row r="6" spans="1:13" ht="15.75" x14ac:dyDescent="0.25">
      <c r="B6" s="57"/>
      <c r="C6" s="57"/>
      <c r="D6" s="57"/>
      <c r="E6" s="57"/>
      <c r="F6" s="57"/>
      <c r="G6" s="57"/>
      <c r="H6" s="57"/>
      <c r="I6" s="57"/>
      <c r="K6" s="53" t="s">
        <v>325</v>
      </c>
    </row>
    <row r="7" spans="1:13" ht="10.5" customHeight="1" x14ac:dyDescent="0.25">
      <c r="A7" s="22"/>
      <c r="B7" s="60" t="s">
        <v>0</v>
      </c>
      <c r="C7" s="58" t="s">
        <v>1</v>
      </c>
      <c r="D7" s="58" t="s">
        <v>2</v>
      </c>
      <c r="E7" s="58" t="s">
        <v>3</v>
      </c>
      <c r="F7" s="58" t="s">
        <v>4</v>
      </c>
      <c r="G7" s="58" t="s">
        <v>5</v>
      </c>
      <c r="H7" s="55" t="s">
        <v>316</v>
      </c>
      <c r="I7" s="55" t="s">
        <v>315</v>
      </c>
      <c r="J7" s="55" t="s">
        <v>317</v>
      </c>
      <c r="K7" s="55" t="s">
        <v>318</v>
      </c>
    </row>
    <row r="8" spans="1:13" ht="90.75" customHeight="1" x14ac:dyDescent="0.25">
      <c r="A8" s="22"/>
      <c r="B8" s="61"/>
      <c r="C8" s="59"/>
      <c r="D8" s="59"/>
      <c r="E8" s="59"/>
      <c r="F8" s="59"/>
      <c r="G8" s="59"/>
      <c r="H8" s="56"/>
      <c r="I8" s="56"/>
      <c r="J8" s="56"/>
      <c r="K8" s="56"/>
    </row>
    <row r="9" spans="1:13" ht="25.5" x14ac:dyDescent="0.25">
      <c r="A9" s="22"/>
      <c r="B9" s="20" t="s">
        <v>6</v>
      </c>
      <c r="C9" s="23" t="s">
        <v>7</v>
      </c>
      <c r="D9" s="23"/>
      <c r="E9" s="23"/>
      <c r="F9" s="23"/>
      <c r="G9" s="23"/>
      <c r="H9" s="24">
        <f>H10</f>
        <v>1409488</v>
      </c>
      <c r="I9" s="24">
        <f>I10</f>
        <v>1409488</v>
      </c>
      <c r="J9" s="24">
        <f t="shared" ref="J9" si="0">J10</f>
        <v>413766.89</v>
      </c>
      <c r="K9" s="24">
        <f>J9/I9*100</f>
        <v>29.355829208904225</v>
      </c>
      <c r="L9" s="25"/>
    </row>
    <row r="10" spans="1:13" x14ac:dyDescent="0.25">
      <c r="A10" s="22"/>
      <c r="B10" s="20" t="s">
        <v>8</v>
      </c>
      <c r="C10" s="23" t="s">
        <v>7</v>
      </c>
      <c r="D10" s="23" t="s">
        <v>9</v>
      </c>
      <c r="E10" s="23"/>
      <c r="F10" s="23"/>
      <c r="G10" s="23"/>
      <c r="H10" s="24">
        <f>H15+H11</f>
        <v>1409488</v>
      </c>
      <c r="I10" s="24">
        <f>I15+I11</f>
        <v>1409488</v>
      </c>
      <c r="J10" s="24">
        <f t="shared" ref="J10" si="1">J15+J11</f>
        <v>413766.89</v>
      </c>
      <c r="K10" s="24">
        <f t="shared" ref="K10:K73" si="2">J10/I10*100</f>
        <v>29.355829208904225</v>
      </c>
    </row>
    <row r="11" spans="1:13" ht="39.75" customHeight="1" x14ac:dyDescent="0.25">
      <c r="A11" s="22"/>
      <c r="B11" s="20" t="s">
        <v>298</v>
      </c>
      <c r="C11" s="23" t="s">
        <v>7</v>
      </c>
      <c r="D11" s="23" t="s">
        <v>9</v>
      </c>
      <c r="E11" s="23" t="s">
        <v>40</v>
      </c>
      <c r="F11" s="23"/>
      <c r="G11" s="23"/>
      <c r="H11" s="24">
        <f t="shared" ref="H11:J13" si="3">H12</f>
        <v>397611</v>
      </c>
      <c r="I11" s="24">
        <f t="shared" si="3"/>
        <v>397611</v>
      </c>
      <c r="J11" s="24">
        <f t="shared" si="3"/>
        <v>98345.279999999999</v>
      </c>
      <c r="K11" s="24">
        <f t="shared" si="2"/>
        <v>24.734044078257391</v>
      </c>
    </row>
    <row r="12" spans="1:13" ht="26.25" customHeight="1" x14ac:dyDescent="0.25">
      <c r="A12" s="22"/>
      <c r="B12" s="20" t="s">
        <v>299</v>
      </c>
      <c r="C12" s="23" t="s">
        <v>7</v>
      </c>
      <c r="D12" s="23" t="s">
        <v>9</v>
      </c>
      <c r="E12" s="23" t="s">
        <v>40</v>
      </c>
      <c r="F12" s="23" t="s">
        <v>300</v>
      </c>
      <c r="G12" s="23"/>
      <c r="H12" s="24">
        <f t="shared" si="3"/>
        <v>397611</v>
      </c>
      <c r="I12" s="24">
        <f t="shared" si="3"/>
        <v>397611</v>
      </c>
      <c r="J12" s="24">
        <f t="shared" si="3"/>
        <v>98345.279999999999</v>
      </c>
      <c r="K12" s="24">
        <f t="shared" si="2"/>
        <v>24.734044078257391</v>
      </c>
    </row>
    <row r="13" spans="1:13" ht="25.5" x14ac:dyDescent="0.25">
      <c r="A13" s="22"/>
      <c r="B13" s="26" t="s">
        <v>179</v>
      </c>
      <c r="C13" s="12" t="s">
        <v>7</v>
      </c>
      <c r="D13" s="12" t="s">
        <v>9</v>
      </c>
      <c r="E13" s="12" t="s">
        <v>40</v>
      </c>
      <c r="F13" s="12" t="s">
        <v>300</v>
      </c>
      <c r="G13" s="12" t="s">
        <v>13</v>
      </c>
      <c r="H13" s="13">
        <f t="shared" si="3"/>
        <v>397611</v>
      </c>
      <c r="I13" s="13">
        <f t="shared" si="3"/>
        <v>397611</v>
      </c>
      <c r="J13" s="13">
        <f>J14</f>
        <v>98345.279999999999</v>
      </c>
      <c r="K13" s="24">
        <f t="shared" si="2"/>
        <v>24.734044078257391</v>
      </c>
    </row>
    <row r="14" spans="1:13" ht="63.75" x14ac:dyDescent="0.25">
      <c r="A14" s="22"/>
      <c r="B14" s="11" t="s">
        <v>12</v>
      </c>
      <c r="C14" s="12" t="s">
        <v>7</v>
      </c>
      <c r="D14" s="12" t="s">
        <v>9</v>
      </c>
      <c r="E14" s="12" t="s">
        <v>40</v>
      </c>
      <c r="F14" s="12" t="s">
        <v>300</v>
      </c>
      <c r="G14" s="12" t="s">
        <v>15</v>
      </c>
      <c r="H14" s="13">
        <v>397611</v>
      </c>
      <c r="I14" s="13">
        <v>397611</v>
      </c>
      <c r="J14" s="13">
        <v>98345.279999999999</v>
      </c>
      <c r="K14" s="24">
        <f t="shared" si="2"/>
        <v>24.734044078257391</v>
      </c>
    </row>
    <row r="15" spans="1:13" ht="53.25" customHeight="1" x14ac:dyDescent="0.25">
      <c r="A15" s="22"/>
      <c r="B15" s="20" t="s">
        <v>10</v>
      </c>
      <c r="C15" s="23" t="s">
        <v>7</v>
      </c>
      <c r="D15" s="23" t="s">
        <v>9</v>
      </c>
      <c r="E15" s="23" t="s">
        <v>11</v>
      </c>
      <c r="F15" s="23"/>
      <c r="G15" s="23"/>
      <c r="H15" s="24">
        <f>H16</f>
        <v>1011877</v>
      </c>
      <c r="I15" s="24">
        <f>I16+I21</f>
        <v>1011877</v>
      </c>
      <c r="J15" s="24">
        <f t="shared" ref="J15" si="4">J16</f>
        <v>315421.61</v>
      </c>
      <c r="K15" s="24">
        <f t="shared" si="2"/>
        <v>31.171931964062829</v>
      </c>
    </row>
    <row r="16" spans="1:13" ht="29.25" customHeight="1" x14ac:dyDescent="0.25">
      <c r="A16" s="22"/>
      <c r="B16" s="26" t="s">
        <v>179</v>
      </c>
      <c r="C16" s="12" t="s">
        <v>7</v>
      </c>
      <c r="D16" s="12" t="s">
        <v>9</v>
      </c>
      <c r="E16" s="12" t="s">
        <v>11</v>
      </c>
      <c r="F16" s="12" t="s">
        <v>180</v>
      </c>
      <c r="G16" s="12"/>
      <c r="H16" s="13">
        <f>H17+H19</f>
        <v>1011877</v>
      </c>
      <c r="I16" s="13">
        <f>I17+I19</f>
        <v>1010877</v>
      </c>
      <c r="J16" s="13">
        <f>J17+J19+J21</f>
        <v>315421.61</v>
      </c>
      <c r="K16" s="24">
        <f t="shared" si="2"/>
        <v>31.202768487165105</v>
      </c>
    </row>
    <row r="17" spans="1:11" ht="65.25" customHeight="1" x14ac:dyDescent="0.25">
      <c r="A17" s="22"/>
      <c r="B17" s="11" t="s">
        <v>12</v>
      </c>
      <c r="C17" s="12" t="s">
        <v>7</v>
      </c>
      <c r="D17" s="12" t="s">
        <v>9</v>
      </c>
      <c r="E17" s="12" t="s">
        <v>11</v>
      </c>
      <c r="F17" s="12" t="s">
        <v>180</v>
      </c>
      <c r="G17" s="12" t="s">
        <v>13</v>
      </c>
      <c r="H17" s="13">
        <f>H18</f>
        <v>890287</v>
      </c>
      <c r="I17" s="13">
        <f>I18</f>
        <v>890287</v>
      </c>
      <c r="J17" s="13">
        <f t="shared" ref="J17" si="5">J18</f>
        <v>302724.09000000003</v>
      </c>
      <c r="K17" s="24">
        <f t="shared" si="2"/>
        <v>34.002977691463542</v>
      </c>
    </row>
    <row r="18" spans="1:11" ht="30.75" customHeight="1" x14ac:dyDescent="0.25">
      <c r="A18" s="22"/>
      <c r="B18" s="11" t="s">
        <v>14</v>
      </c>
      <c r="C18" s="12" t="s">
        <v>7</v>
      </c>
      <c r="D18" s="12" t="s">
        <v>9</v>
      </c>
      <c r="E18" s="12" t="s">
        <v>11</v>
      </c>
      <c r="F18" s="12" t="s">
        <v>180</v>
      </c>
      <c r="G18" s="12" t="s">
        <v>15</v>
      </c>
      <c r="H18" s="13">
        <v>890287</v>
      </c>
      <c r="I18" s="13">
        <f>685640+204647</f>
        <v>890287</v>
      </c>
      <c r="J18" s="13">
        <v>302724.09000000003</v>
      </c>
      <c r="K18" s="24">
        <f t="shared" si="2"/>
        <v>34.002977691463542</v>
      </c>
    </row>
    <row r="19" spans="1:11" ht="30.75" customHeight="1" x14ac:dyDescent="0.25">
      <c r="A19" s="22"/>
      <c r="B19" s="11" t="s">
        <v>16</v>
      </c>
      <c r="C19" s="12" t="s">
        <v>7</v>
      </c>
      <c r="D19" s="12" t="s">
        <v>9</v>
      </c>
      <c r="E19" s="12" t="s">
        <v>11</v>
      </c>
      <c r="F19" s="12" t="s">
        <v>180</v>
      </c>
      <c r="G19" s="12" t="s">
        <v>17</v>
      </c>
      <c r="H19" s="13">
        <f>H20</f>
        <v>121590</v>
      </c>
      <c r="I19" s="13">
        <f>I20</f>
        <v>120590</v>
      </c>
      <c r="J19" s="13">
        <f t="shared" ref="J19" si="6">J20</f>
        <v>12668.85</v>
      </c>
      <c r="K19" s="24">
        <f t="shared" si="2"/>
        <v>10.505721867484866</v>
      </c>
    </row>
    <row r="20" spans="1:11" ht="28.5" customHeight="1" x14ac:dyDescent="0.25">
      <c r="A20" s="22"/>
      <c r="B20" s="11" t="s">
        <v>18</v>
      </c>
      <c r="C20" s="12" t="s">
        <v>7</v>
      </c>
      <c r="D20" s="12" t="s">
        <v>9</v>
      </c>
      <c r="E20" s="12" t="s">
        <v>11</v>
      </c>
      <c r="F20" s="12" t="s">
        <v>180</v>
      </c>
      <c r="G20" s="12" t="s">
        <v>19</v>
      </c>
      <c r="H20" s="13">
        <v>121590</v>
      </c>
      <c r="I20" s="13">
        <v>120590</v>
      </c>
      <c r="J20" s="13">
        <v>12668.85</v>
      </c>
      <c r="K20" s="24">
        <f t="shared" si="2"/>
        <v>10.505721867484866</v>
      </c>
    </row>
    <row r="21" spans="1:11" ht="28.5" customHeight="1" x14ac:dyDescent="0.25">
      <c r="A21" s="22"/>
      <c r="B21" s="19" t="s">
        <v>284</v>
      </c>
      <c r="C21" s="23" t="s">
        <v>7</v>
      </c>
      <c r="D21" s="23" t="s">
        <v>9</v>
      </c>
      <c r="E21" s="23" t="s">
        <v>11</v>
      </c>
      <c r="F21" s="23" t="s">
        <v>319</v>
      </c>
      <c r="G21" s="23"/>
      <c r="H21" s="24"/>
      <c r="I21" s="24">
        <f>I22</f>
        <v>1000</v>
      </c>
      <c r="J21" s="24">
        <f>J22</f>
        <v>28.67</v>
      </c>
      <c r="K21" s="24">
        <f t="shared" si="2"/>
        <v>2.867</v>
      </c>
    </row>
    <row r="22" spans="1:11" ht="16.5" customHeight="1" x14ac:dyDescent="0.25">
      <c r="A22" s="22"/>
      <c r="B22" s="1" t="s">
        <v>20</v>
      </c>
      <c r="C22" s="12" t="s">
        <v>7</v>
      </c>
      <c r="D22" s="12" t="s">
        <v>9</v>
      </c>
      <c r="E22" s="12" t="s">
        <v>11</v>
      </c>
      <c r="F22" s="12" t="s">
        <v>319</v>
      </c>
      <c r="G22" s="12" t="s">
        <v>21</v>
      </c>
      <c r="H22" s="13">
        <f>H23</f>
        <v>0</v>
      </c>
      <c r="I22" s="13">
        <f>I23</f>
        <v>1000</v>
      </c>
      <c r="J22" s="13">
        <f t="shared" ref="J22" si="7">J23</f>
        <v>28.67</v>
      </c>
      <c r="K22" s="24">
        <f t="shared" si="2"/>
        <v>2.867</v>
      </c>
    </row>
    <row r="23" spans="1:11" ht="16.5" customHeight="1" x14ac:dyDescent="0.25">
      <c r="A23" s="22"/>
      <c r="B23" s="1" t="s">
        <v>22</v>
      </c>
      <c r="C23" s="12" t="s">
        <v>7</v>
      </c>
      <c r="D23" s="12" t="s">
        <v>9</v>
      </c>
      <c r="E23" s="12" t="s">
        <v>11</v>
      </c>
      <c r="F23" s="12" t="s">
        <v>319</v>
      </c>
      <c r="G23" s="12" t="s">
        <v>23</v>
      </c>
      <c r="H23" s="13">
        <v>0</v>
      </c>
      <c r="I23" s="13">
        <v>1000</v>
      </c>
      <c r="J23" s="13">
        <v>28.67</v>
      </c>
      <c r="K23" s="24">
        <f t="shared" si="2"/>
        <v>2.867</v>
      </c>
    </row>
    <row r="24" spans="1:11" ht="32.25" customHeight="1" x14ac:dyDescent="0.25">
      <c r="A24" s="22"/>
      <c r="B24" s="20" t="s">
        <v>24</v>
      </c>
      <c r="C24" s="23" t="s">
        <v>25</v>
      </c>
      <c r="D24" s="23"/>
      <c r="E24" s="23"/>
      <c r="F24" s="23"/>
      <c r="G24" s="23"/>
      <c r="H24" s="24">
        <f>H25+H100</f>
        <v>331766584</v>
      </c>
      <c r="I24" s="24">
        <f>I25+I100</f>
        <v>333097870.59000003</v>
      </c>
      <c r="J24" s="24">
        <f>J25+J100</f>
        <v>77386761.140000001</v>
      </c>
      <c r="K24" s="24">
        <f t="shared" si="2"/>
        <v>23.232439463791408</v>
      </c>
    </row>
    <row r="25" spans="1:11" ht="17.25" customHeight="1" x14ac:dyDescent="0.25">
      <c r="A25" s="22"/>
      <c r="B25" s="20" t="s">
        <v>26</v>
      </c>
      <c r="C25" s="23" t="s">
        <v>25</v>
      </c>
      <c r="D25" s="23" t="s">
        <v>27</v>
      </c>
      <c r="E25" s="23"/>
      <c r="F25" s="23"/>
      <c r="G25" s="23"/>
      <c r="H25" s="24">
        <f>H26+H38+H52+H56+H63</f>
        <v>329880918</v>
      </c>
      <c r="I25" s="24">
        <f>I26+I38+I52+I56+I63</f>
        <v>331212204.59000003</v>
      </c>
      <c r="J25" s="24">
        <f t="shared" ref="J25" si="8">J26+J38+J52+J56+J63</f>
        <v>77232689.920000002</v>
      </c>
      <c r="K25" s="24">
        <f t="shared" si="2"/>
        <v>23.318189622753959</v>
      </c>
    </row>
    <row r="26" spans="1:11" ht="16.5" customHeight="1" x14ac:dyDescent="0.25">
      <c r="A26" s="22"/>
      <c r="B26" s="20" t="s">
        <v>28</v>
      </c>
      <c r="C26" s="23" t="s">
        <v>25</v>
      </c>
      <c r="D26" s="23" t="s">
        <v>27</v>
      </c>
      <c r="E26" s="23" t="s">
        <v>9</v>
      </c>
      <c r="F26" s="23"/>
      <c r="G26" s="23"/>
      <c r="H26" s="24">
        <f>H30+H27</f>
        <v>84106956</v>
      </c>
      <c r="I26" s="24">
        <f>I30+I27</f>
        <v>84158532</v>
      </c>
      <c r="J26" s="24">
        <f t="shared" ref="J26" si="9">J30+J27</f>
        <v>18711611.359999999</v>
      </c>
      <c r="K26" s="24">
        <f t="shared" si="2"/>
        <v>22.233766339935681</v>
      </c>
    </row>
    <row r="27" spans="1:11" ht="54.75" customHeight="1" x14ac:dyDescent="0.25">
      <c r="A27" s="22"/>
      <c r="B27" s="27" t="s">
        <v>36</v>
      </c>
      <c r="C27" s="28" t="s">
        <v>25</v>
      </c>
      <c r="D27" s="28" t="s">
        <v>27</v>
      </c>
      <c r="E27" s="28" t="s">
        <v>9</v>
      </c>
      <c r="F27" s="28" t="s">
        <v>37</v>
      </c>
      <c r="G27" s="28"/>
      <c r="H27" s="24">
        <f t="shared" ref="H27:J28" si="10">H28</f>
        <v>62325844</v>
      </c>
      <c r="I27" s="24">
        <f t="shared" si="10"/>
        <v>62325844</v>
      </c>
      <c r="J27" s="24">
        <f t="shared" si="10"/>
        <v>12010036</v>
      </c>
      <c r="K27" s="24">
        <f t="shared" si="2"/>
        <v>19.269752688788298</v>
      </c>
    </row>
    <row r="28" spans="1:11" ht="33.75" customHeight="1" x14ac:dyDescent="0.25">
      <c r="A28" s="22"/>
      <c r="B28" s="29" t="s">
        <v>31</v>
      </c>
      <c r="C28" s="12" t="s">
        <v>25</v>
      </c>
      <c r="D28" s="12" t="s">
        <v>27</v>
      </c>
      <c r="E28" s="12" t="s">
        <v>9</v>
      </c>
      <c r="F28" s="30" t="s">
        <v>37</v>
      </c>
      <c r="G28" s="12" t="s">
        <v>32</v>
      </c>
      <c r="H28" s="13">
        <f t="shared" si="10"/>
        <v>62325844</v>
      </c>
      <c r="I28" s="13">
        <f t="shared" si="10"/>
        <v>62325844</v>
      </c>
      <c r="J28" s="13">
        <f t="shared" si="10"/>
        <v>12010036</v>
      </c>
      <c r="K28" s="24">
        <f t="shared" si="2"/>
        <v>19.269752688788298</v>
      </c>
    </row>
    <row r="29" spans="1:11" ht="16.5" customHeight="1" x14ac:dyDescent="0.25">
      <c r="A29" s="22"/>
      <c r="B29" s="29" t="s">
        <v>33</v>
      </c>
      <c r="C29" s="12" t="s">
        <v>25</v>
      </c>
      <c r="D29" s="12" t="s">
        <v>27</v>
      </c>
      <c r="E29" s="12" t="s">
        <v>9</v>
      </c>
      <c r="F29" s="30" t="s">
        <v>37</v>
      </c>
      <c r="G29" s="12" t="s">
        <v>34</v>
      </c>
      <c r="H29" s="13">
        <v>62325844</v>
      </c>
      <c r="I29" s="13">
        <v>62325844</v>
      </c>
      <c r="J29" s="13">
        <v>12010036</v>
      </c>
      <c r="K29" s="24">
        <f t="shared" si="2"/>
        <v>19.269752688788298</v>
      </c>
    </row>
    <row r="30" spans="1:11" ht="18.75" customHeight="1" x14ac:dyDescent="0.25">
      <c r="A30" s="22"/>
      <c r="B30" s="20" t="s">
        <v>29</v>
      </c>
      <c r="C30" s="23" t="s">
        <v>25</v>
      </c>
      <c r="D30" s="23" t="s">
        <v>30</v>
      </c>
      <c r="E30" s="23" t="s">
        <v>9</v>
      </c>
      <c r="F30" s="31" t="s">
        <v>181</v>
      </c>
      <c r="G30" s="23"/>
      <c r="H30" s="24">
        <f>H33+H35+H31</f>
        <v>21781112</v>
      </c>
      <c r="I30" s="24">
        <f>I33+I35+I31</f>
        <v>21832688</v>
      </c>
      <c r="J30" s="24">
        <f t="shared" ref="J30" si="11">J33+J35+J31</f>
        <v>6701575.3600000003</v>
      </c>
      <c r="K30" s="24">
        <f t="shared" si="2"/>
        <v>30.695145554225849</v>
      </c>
    </row>
    <row r="31" spans="1:11" ht="29.25" hidden="1" customHeight="1" x14ac:dyDescent="0.25">
      <c r="A31" s="22"/>
      <c r="B31" s="11" t="s">
        <v>12</v>
      </c>
      <c r="C31" s="30" t="s">
        <v>25</v>
      </c>
      <c r="D31" s="30" t="s">
        <v>27</v>
      </c>
      <c r="E31" s="30" t="s">
        <v>9</v>
      </c>
      <c r="F31" s="32" t="s">
        <v>181</v>
      </c>
      <c r="G31" s="12" t="s">
        <v>13</v>
      </c>
      <c r="H31" s="24"/>
      <c r="I31" s="24"/>
      <c r="J31" s="24"/>
      <c r="K31" s="24" t="e">
        <f t="shared" si="2"/>
        <v>#DIV/0!</v>
      </c>
    </row>
    <row r="32" spans="1:11" ht="29.25" hidden="1" customHeight="1" x14ac:dyDescent="0.25">
      <c r="A32" s="22"/>
      <c r="B32" s="11" t="s">
        <v>14</v>
      </c>
      <c r="C32" s="30" t="s">
        <v>25</v>
      </c>
      <c r="D32" s="30" t="s">
        <v>27</v>
      </c>
      <c r="E32" s="30" t="s">
        <v>9</v>
      </c>
      <c r="F32" s="32" t="s">
        <v>181</v>
      </c>
      <c r="G32" s="12" t="s">
        <v>15</v>
      </c>
      <c r="H32" s="24"/>
      <c r="I32" s="24"/>
      <c r="J32" s="24"/>
      <c r="K32" s="24" t="e">
        <f t="shared" si="2"/>
        <v>#DIV/0!</v>
      </c>
    </row>
    <row r="33" spans="1:11" ht="30" customHeight="1" x14ac:dyDescent="0.25">
      <c r="A33" s="22"/>
      <c r="B33" s="29" t="s">
        <v>31</v>
      </c>
      <c r="C33" s="30" t="s">
        <v>25</v>
      </c>
      <c r="D33" s="30" t="s">
        <v>27</v>
      </c>
      <c r="E33" s="30" t="s">
        <v>9</v>
      </c>
      <c r="F33" s="32" t="s">
        <v>181</v>
      </c>
      <c r="G33" s="30" t="s">
        <v>32</v>
      </c>
      <c r="H33" s="13">
        <f>H34</f>
        <v>21781112</v>
      </c>
      <c r="I33" s="13">
        <f>I34</f>
        <v>21832688</v>
      </c>
      <c r="J33" s="13">
        <f t="shared" ref="J33" si="12">J34</f>
        <v>6701575.3600000003</v>
      </c>
      <c r="K33" s="24">
        <f t="shared" si="2"/>
        <v>30.695145554225849</v>
      </c>
    </row>
    <row r="34" spans="1:11" ht="21.75" customHeight="1" x14ac:dyDescent="0.25">
      <c r="A34" s="22"/>
      <c r="B34" s="29" t="s">
        <v>33</v>
      </c>
      <c r="C34" s="30" t="s">
        <v>25</v>
      </c>
      <c r="D34" s="30" t="s">
        <v>27</v>
      </c>
      <c r="E34" s="30" t="s">
        <v>9</v>
      </c>
      <c r="F34" s="32" t="s">
        <v>181</v>
      </c>
      <c r="G34" s="30" t="s">
        <v>34</v>
      </c>
      <c r="H34" s="13">
        <v>21781112</v>
      </c>
      <c r="I34" s="13">
        <v>21832688</v>
      </c>
      <c r="J34" s="13">
        <v>6701575.3600000003</v>
      </c>
      <c r="K34" s="24">
        <f t="shared" si="2"/>
        <v>30.695145554225849</v>
      </c>
    </row>
    <row r="35" spans="1:11" ht="29.25" hidden="1" customHeight="1" x14ac:dyDescent="0.25">
      <c r="A35" s="22"/>
      <c r="B35" s="29" t="s">
        <v>35</v>
      </c>
      <c r="C35" s="30" t="s">
        <v>25</v>
      </c>
      <c r="D35" s="30" t="s">
        <v>27</v>
      </c>
      <c r="E35" s="30" t="s">
        <v>9</v>
      </c>
      <c r="F35" s="32" t="s">
        <v>181</v>
      </c>
      <c r="G35" s="30" t="s">
        <v>21</v>
      </c>
      <c r="H35" s="13">
        <f>H37</f>
        <v>0</v>
      </c>
      <c r="I35" s="13">
        <f>I37</f>
        <v>0</v>
      </c>
      <c r="J35" s="13">
        <f t="shared" ref="J35" si="13">J37</f>
        <v>0</v>
      </c>
      <c r="K35" s="24" t="e">
        <f t="shared" si="2"/>
        <v>#DIV/0!</v>
      </c>
    </row>
    <row r="36" spans="1:11" ht="29.25" hidden="1" customHeight="1" x14ac:dyDescent="0.25">
      <c r="A36" s="22"/>
      <c r="B36" s="29" t="s">
        <v>176</v>
      </c>
      <c r="C36" s="30" t="s">
        <v>25</v>
      </c>
      <c r="D36" s="30" t="s">
        <v>27</v>
      </c>
      <c r="E36" s="30" t="s">
        <v>9</v>
      </c>
      <c r="F36" s="32" t="s">
        <v>181</v>
      </c>
      <c r="G36" s="30" t="s">
        <v>175</v>
      </c>
      <c r="H36" s="13"/>
      <c r="I36" s="13"/>
      <c r="J36" s="13"/>
      <c r="K36" s="24" t="e">
        <f t="shared" si="2"/>
        <v>#DIV/0!</v>
      </c>
    </row>
    <row r="37" spans="1:11" ht="29.25" hidden="1" customHeight="1" x14ac:dyDescent="0.25">
      <c r="A37" s="22"/>
      <c r="B37" s="1" t="s">
        <v>22</v>
      </c>
      <c r="C37" s="30" t="s">
        <v>25</v>
      </c>
      <c r="D37" s="30" t="s">
        <v>27</v>
      </c>
      <c r="E37" s="30" t="s">
        <v>9</v>
      </c>
      <c r="F37" s="32" t="s">
        <v>181</v>
      </c>
      <c r="G37" s="30" t="s">
        <v>23</v>
      </c>
      <c r="H37" s="13"/>
      <c r="I37" s="13"/>
      <c r="J37" s="13"/>
      <c r="K37" s="24" t="e">
        <f t="shared" si="2"/>
        <v>#DIV/0!</v>
      </c>
    </row>
    <row r="38" spans="1:11" x14ac:dyDescent="0.25">
      <c r="A38" s="22"/>
      <c r="B38" s="20" t="s">
        <v>38</v>
      </c>
      <c r="C38" s="23" t="s">
        <v>39</v>
      </c>
      <c r="D38" s="23" t="s">
        <v>27</v>
      </c>
      <c r="E38" s="23" t="s">
        <v>40</v>
      </c>
      <c r="F38" s="23"/>
      <c r="G38" s="23"/>
      <c r="H38" s="24">
        <f>H42+H39+H49</f>
        <v>187729514</v>
      </c>
      <c r="I38" s="24">
        <f>I42+I39+I49</f>
        <v>189009224.59</v>
      </c>
      <c r="J38" s="24">
        <f t="shared" ref="J38" si="14">J42+J39+J49</f>
        <v>46636533.299999997</v>
      </c>
      <c r="K38" s="24">
        <f t="shared" si="2"/>
        <v>24.674210161522147</v>
      </c>
    </row>
    <row r="39" spans="1:11" ht="67.5" customHeight="1" x14ac:dyDescent="0.25">
      <c r="A39" s="22"/>
      <c r="B39" s="27" t="s">
        <v>42</v>
      </c>
      <c r="C39" s="23" t="s">
        <v>25</v>
      </c>
      <c r="D39" s="23" t="s">
        <v>27</v>
      </c>
      <c r="E39" s="23" t="s">
        <v>40</v>
      </c>
      <c r="F39" s="23" t="s">
        <v>43</v>
      </c>
      <c r="G39" s="23"/>
      <c r="H39" s="24">
        <f t="shared" ref="H39:J40" si="15">H40</f>
        <v>131708952</v>
      </c>
      <c r="I39" s="24">
        <f t="shared" si="15"/>
        <v>131708952</v>
      </c>
      <c r="J39" s="24">
        <f t="shared" si="15"/>
        <v>28999906</v>
      </c>
      <c r="K39" s="24">
        <f t="shared" si="2"/>
        <v>22.018173829217012</v>
      </c>
    </row>
    <row r="40" spans="1:11" ht="31.5" customHeight="1" x14ac:dyDescent="0.25">
      <c r="A40" s="22"/>
      <c r="B40" s="29" t="s">
        <v>31</v>
      </c>
      <c r="C40" s="12" t="s">
        <v>25</v>
      </c>
      <c r="D40" s="12" t="s">
        <v>27</v>
      </c>
      <c r="E40" s="12" t="s">
        <v>40</v>
      </c>
      <c r="F40" s="12" t="s">
        <v>43</v>
      </c>
      <c r="G40" s="12" t="s">
        <v>32</v>
      </c>
      <c r="H40" s="13">
        <f t="shared" si="15"/>
        <v>131708952</v>
      </c>
      <c r="I40" s="13">
        <f t="shared" si="15"/>
        <v>131708952</v>
      </c>
      <c r="J40" s="13">
        <f t="shared" si="15"/>
        <v>28999906</v>
      </c>
      <c r="K40" s="24">
        <f t="shared" si="2"/>
        <v>22.018173829217012</v>
      </c>
    </row>
    <row r="41" spans="1:11" x14ac:dyDescent="0.25">
      <c r="A41" s="22"/>
      <c r="B41" s="29" t="s">
        <v>33</v>
      </c>
      <c r="C41" s="12" t="s">
        <v>25</v>
      </c>
      <c r="D41" s="12" t="s">
        <v>27</v>
      </c>
      <c r="E41" s="12" t="s">
        <v>40</v>
      </c>
      <c r="F41" s="12" t="s">
        <v>43</v>
      </c>
      <c r="G41" s="12" t="s">
        <v>34</v>
      </c>
      <c r="H41" s="13">
        <v>131708952</v>
      </c>
      <c r="I41" s="13">
        <v>131708952</v>
      </c>
      <c r="J41" s="13">
        <v>28999906</v>
      </c>
      <c r="K41" s="24">
        <f t="shared" si="2"/>
        <v>22.018173829217012</v>
      </c>
    </row>
    <row r="42" spans="1:11" ht="17.25" customHeight="1" x14ac:dyDescent="0.25">
      <c r="A42" s="22"/>
      <c r="B42" s="20" t="s">
        <v>41</v>
      </c>
      <c r="C42" s="23" t="s">
        <v>25</v>
      </c>
      <c r="D42" s="23" t="s">
        <v>27</v>
      </c>
      <c r="E42" s="23" t="s">
        <v>40</v>
      </c>
      <c r="F42" s="31" t="s">
        <v>182</v>
      </c>
      <c r="G42" s="23"/>
      <c r="H42" s="24">
        <f>H45</f>
        <v>56020562</v>
      </c>
      <c r="I42" s="24">
        <f>I45</f>
        <v>56586272.590000004</v>
      </c>
      <c r="J42" s="24">
        <f t="shared" ref="J42" si="16">J45</f>
        <v>17636627.300000001</v>
      </c>
      <c r="K42" s="24">
        <f t="shared" si="2"/>
        <v>31.1676781183088</v>
      </c>
    </row>
    <row r="43" spans="1:11" ht="29.25" hidden="1" customHeight="1" x14ac:dyDescent="0.25">
      <c r="A43" s="22"/>
      <c r="B43" s="11" t="s">
        <v>12</v>
      </c>
      <c r="C43" s="12" t="s">
        <v>25</v>
      </c>
      <c r="D43" s="12" t="s">
        <v>27</v>
      </c>
      <c r="E43" s="12" t="s">
        <v>40</v>
      </c>
      <c r="F43" s="32" t="s">
        <v>182</v>
      </c>
      <c r="G43" s="12" t="s">
        <v>13</v>
      </c>
      <c r="H43" s="13">
        <f>H44</f>
        <v>0</v>
      </c>
      <c r="I43" s="13">
        <f>I44</f>
        <v>0</v>
      </c>
      <c r="J43" s="13">
        <f t="shared" ref="J43" si="17">J44</f>
        <v>0</v>
      </c>
      <c r="K43" s="24" t="e">
        <f t="shared" si="2"/>
        <v>#DIV/0!</v>
      </c>
    </row>
    <row r="44" spans="1:11" ht="29.25" hidden="1" customHeight="1" x14ac:dyDescent="0.25">
      <c r="A44" s="22"/>
      <c r="B44" s="11" t="s">
        <v>14</v>
      </c>
      <c r="C44" s="12" t="s">
        <v>25</v>
      </c>
      <c r="D44" s="12" t="s">
        <v>27</v>
      </c>
      <c r="E44" s="12" t="s">
        <v>40</v>
      </c>
      <c r="F44" s="32" t="s">
        <v>182</v>
      </c>
      <c r="G44" s="12" t="s">
        <v>15</v>
      </c>
      <c r="H44" s="13"/>
      <c r="I44" s="13"/>
      <c r="J44" s="13"/>
      <c r="K44" s="24" t="e">
        <f t="shared" si="2"/>
        <v>#DIV/0!</v>
      </c>
    </row>
    <row r="45" spans="1:11" ht="31.15" customHeight="1" x14ac:dyDescent="0.25">
      <c r="A45" s="22"/>
      <c r="B45" s="29" t="s">
        <v>31</v>
      </c>
      <c r="C45" s="12" t="s">
        <v>25</v>
      </c>
      <c r="D45" s="12" t="s">
        <v>27</v>
      </c>
      <c r="E45" s="12" t="s">
        <v>40</v>
      </c>
      <c r="F45" s="32" t="s">
        <v>182</v>
      </c>
      <c r="G45" s="12" t="s">
        <v>32</v>
      </c>
      <c r="H45" s="13">
        <f>H46</f>
        <v>56020562</v>
      </c>
      <c r="I45" s="13">
        <f>I46</f>
        <v>56586272.590000004</v>
      </c>
      <c r="J45" s="13">
        <f t="shared" ref="J45" si="18">J46</f>
        <v>17636627.300000001</v>
      </c>
      <c r="K45" s="24">
        <f t="shared" si="2"/>
        <v>31.1676781183088</v>
      </c>
    </row>
    <row r="46" spans="1:11" ht="18.75" customHeight="1" x14ac:dyDescent="0.25">
      <c r="A46" s="22"/>
      <c r="B46" s="29" t="s">
        <v>33</v>
      </c>
      <c r="C46" s="12" t="s">
        <v>25</v>
      </c>
      <c r="D46" s="12" t="s">
        <v>27</v>
      </c>
      <c r="E46" s="12" t="s">
        <v>40</v>
      </c>
      <c r="F46" s="32" t="s">
        <v>182</v>
      </c>
      <c r="G46" s="12" t="s">
        <v>34</v>
      </c>
      <c r="H46" s="13">
        <v>56020562</v>
      </c>
      <c r="I46" s="13">
        <v>56586272.590000004</v>
      </c>
      <c r="J46" s="13">
        <v>17636627.300000001</v>
      </c>
      <c r="K46" s="24">
        <f t="shared" si="2"/>
        <v>31.1676781183088</v>
      </c>
    </row>
    <row r="47" spans="1:11" ht="15" hidden="1" customHeight="1" x14ac:dyDescent="0.25">
      <c r="A47" s="22"/>
      <c r="B47" s="29" t="s">
        <v>35</v>
      </c>
      <c r="C47" s="12" t="s">
        <v>25</v>
      </c>
      <c r="D47" s="30" t="s">
        <v>27</v>
      </c>
      <c r="E47" s="30" t="s">
        <v>40</v>
      </c>
      <c r="F47" s="32" t="s">
        <v>182</v>
      </c>
      <c r="G47" s="30" t="s">
        <v>21</v>
      </c>
      <c r="H47" s="13">
        <f>H48</f>
        <v>0</v>
      </c>
      <c r="I47" s="13">
        <f>I48</f>
        <v>0</v>
      </c>
      <c r="J47" s="13">
        <f t="shared" ref="J47" si="19">J48</f>
        <v>0</v>
      </c>
      <c r="K47" s="24" t="e">
        <f t="shared" si="2"/>
        <v>#DIV/0!</v>
      </c>
    </row>
    <row r="48" spans="1:11" ht="18.75" hidden="1" customHeight="1" x14ac:dyDescent="0.25">
      <c r="A48" s="22"/>
      <c r="B48" s="1" t="s">
        <v>22</v>
      </c>
      <c r="C48" s="12" t="s">
        <v>25</v>
      </c>
      <c r="D48" s="30" t="s">
        <v>27</v>
      </c>
      <c r="E48" s="30" t="s">
        <v>40</v>
      </c>
      <c r="F48" s="32" t="s">
        <v>182</v>
      </c>
      <c r="G48" s="30" t="s">
        <v>23</v>
      </c>
      <c r="H48" s="13"/>
      <c r="I48" s="13"/>
      <c r="J48" s="13"/>
      <c r="K48" s="24" t="e">
        <f t="shared" si="2"/>
        <v>#DIV/0!</v>
      </c>
    </row>
    <row r="49" spans="1:11" ht="29.25" customHeight="1" x14ac:dyDescent="0.25">
      <c r="A49" s="22"/>
      <c r="B49" s="2" t="s">
        <v>305</v>
      </c>
      <c r="C49" s="23" t="s">
        <v>25</v>
      </c>
      <c r="D49" s="28" t="s">
        <v>27</v>
      </c>
      <c r="E49" s="28" t="s">
        <v>40</v>
      </c>
      <c r="F49" s="31" t="s">
        <v>306</v>
      </c>
      <c r="G49" s="28"/>
      <c r="H49" s="24">
        <f>H50</f>
        <v>0</v>
      </c>
      <c r="I49" s="24">
        <f>I50</f>
        <v>714000</v>
      </c>
      <c r="J49" s="24">
        <f t="shared" ref="J49:J50" si="20">J50</f>
        <v>0</v>
      </c>
      <c r="K49" s="24">
        <f t="shared" si="2"/>
        <v>0</v>
      </c>
    </row>
    <row r="50" spans="1:11" ht="29.25" customHeight="1" x14ac:dyDescent="0.25">
      <c r="A50" s="22"/>
      <c r="B50" s="29" t="s">
        <v>31</v>
      </c>
      <c r="C50" s="12" t="s">
        <v>25</v>
      </c>
      <c r="D50" s="30" t="s">
        <v>27</v>
      </c>
      <c r="E50" s="30" t="s">
        <v>40</v>
      </c>
      <c r="F50" s="32" t="s">
        <v>306</v>
      </c>
      <c r="G50" s="30" t="s">
        <v>32</v>
      </c>
      <c r="H50" s="13">
        <f>H51</f>
        <v>0</v>
      </c>
      <c r="I50" s="13">
        <f>I51</f>
        <v>714000</v>
      </c>
      <c r="J50" s="13">
        <f t="shared" si="20"/>
        <v>0</v>
      </c>
      <c r="K50" s="24">
        <f t="shared" si="2"/>
        <v>0</v>
      </c>
    </row>
    <row r="51" spans="1:11" ht="29.25" customHeight="1" x14ac:dyDescent="0.25">
      <c r="A51" s="22"/>
      <c r="B51" s="29" t="s">
        <v>33</v>
      </c>
      <c r="C51" s="12" t="s">
        <v>25</v>
      </c>
      <c r="D51" s="30" t="s">
        <v>27</v>
      </c>
      <c r="E51" s="30" t="s">
        <v>40</v>
      </c>
      <c r="F51" s="32" t="s">
        <v>306</v>
      </c>
      <c r="G51" s="30" t="s">
        <v>34</v>
      </c>
      <c r="H51" s="13">
        <v>0</v>
      </c>
      <c r="I51" s="13">
        <v>714000</v>
      </c>
      <c r="J51" s="13">
        <v>0</v>
      </c>
      <c r="K51" s="24">
        <f t="shared" si="2"/>
        <v>0</v>
      </c>
    </row>
    <row r="52" spans="1:11" ht="14.25" customHeight="1" x14ac:dyDescent="0.25">
      <c r="A52" s="22"/>
      <c r="B52" s="8" t="s">
        <v>164</v>
      </c>
      <c r="C52" s="23" t="s">
        <v>25</v>
      </c>
      <c r="D52" s="23" t="s">
        <v>27</v>
      </c>
      <c r="E52" s="23" t="s">
        <v>11</v>
      </c>
      <c r="F52" s="23"/>
      <c r="G52" s="23"/>
      <c r="H52" s="24">
        <f t="shared" ref="H52:J54" si="21">H53</f>
        <v>16677750</v>
      </c>
      <c r="I52" s="24">
        <f t="shared" si="21"/>
        <v>16677750</v>
      </c>
      <c r="J52" s="24">
        <f t="shared" si="21"/>
        <v>3332697.79</v>
      </c>
      <c r="K52" s="24">
        <f t="shared" si="2"/>
        <v>19.982898112755016</v>
      </c>
    </row>
    <row r="53" spans="1:11" ht="19.5" customHeight="1" x14ac:dyDescent="0.25">
      <c r="A53" s="22"/>
      <c r="B53" s="20" t="s">
        <v>183</v>
      </c>
      <c r="C53" s="23" t="s">
        <v>25</v>
      </c>
      <c r="D53" s="23" t="s">
        <v>27</v>
      </c>
      <c r="E53" s="23" t="s">
        <v>11</v>
      </c>
      <c r="F53" s="31" t="s">
        <v>184</v>
      </c>
      <c r="G53" s="23"/>
      <c r="H53" s="24">
        <f t="shared" si="21"/>
        <v>16677750</v>
      </c>
      <c r="I53" s="24">
        <f t="shared" si="21"/>
        <v>16677750</v>
      </c>
      <c r="J53" s="24">
        <f t="shared" si="21"/>
        <v>3332697.79</v>
      </c>
      <c r="K53" s="24">
        <f t="shared" si="2"/>
        <v>19.982898112755016</v>
      </c>
    </row>
    <row r="54" spans="1:11" ht="35.25" customHeight="1" x14ac:dyDescent="0.25">
      <c r="A54" s="22"/>
      <c r="B54" s="29" t="s">
        <v>31</v>
      </c>
      <c r="C54" s="12" t="s">
        <v>25</v>
      </c>
      <c r="D54" s="12" t="s">
        <v>27</v>
      </c>
      <c r="E54" s="12" t="s">
        <v>11</v>
      </c>
      <c r="F54" s="32" t="s">
        <v>184</v>
      </c>
      <c r="G54" s="12" t="s">
        <v>32</v>
      </c>
      <c r="H54" s="13">
        <f t="shared" si="21"/>
        <v>16677750</v>
      </c>
      <c r="I54" s="13">
        <f t="shared" si="21"/>
        <v>16677750</v>
      </c>
      <c r="J54" s="13">
        <f t="shared" si="21"/>
        <v>3332697.79</v>
      </c>
      <c r="K54" s="24">
        <f t="shared" si="2"/>
        <v>19.982898112755016</v>
      </c>
    </row>
    <row r="55" spans="1:11" ht="19.5" customHeight="1" x14ac:dyDescent="0.25">
      <c r="A55" s="22"/>
      <c r="B55" s="29" t="s">
        <v>33</v>
      </c>
      <c r="C55" s="12" t="s">
        <v>25</v>
      </c>
      <c r="D55" s="12" t="s">
        <v>27</v>
      </c>
      <c r="E55" s="12" t="s">
        <v>11</v>
      </c>
      <c r="F55" s="32" t="s">
        <v>184</v>
      </c>
      <c r="G55" s="12" t="s">
        <v>34</v>
      </c>
      <c r="H55" s="13">
        <v>16677750</v>
      </c>
      <c r="I55" s="13">
        <v>16677750</v>
      </c>
      <c r="J55" s="13">
        <v>3332697.79</v>
      </c>
      <c r="K55" s="24">
        <f t="shared" si="2"/>
        <v>19.982898112755016</v>
      </c>
    </row>
    <row r="56" spans="1:11" x14ac:dyDescent="0.25">
      <c r="A56" s="22"/>
      <c r="B56" s="20" t="s">
        <v>44</v>
      </c>
      <c r="C56" s="23" t="s">
        <v>25</v>
      </c>
      <c r="D56" s="23" t="s">
        <v>27</v>
      </c>
      <c r="E56" s="23" t="s">
        <v>27</v>
      </c>
      <c r="F56" s="23"/>
      <c r="G56" s="23"/>
      <c r="H56" s="24">
        <f>H60+H57</f>
        <v>725000</v>
      </c>
      <c r="I56" s="24">
        <f>I60+I57</f>
        <v>725000</v>
      </c>
      <c r="J56" s="24">
        <f t="shared" ref="J56" si="22">J60+J57</f>
        <v>0</v>
      </c>
      <c r="K56" s="24">
        <f t="shared" si="2"/>
        <v>0</v>
      </c>
    </row>
    <row r="57" spans="1:11" ht="33" customHeight="1" x14ac:dyDescent="0.25">
      <c r="A57" s="22"/>
      <c r="B57" s="20" t="s">
        <v>45</v>
      </c>
      <c r="C57" s="23" t="s">
        <v>25</v>
      </c>
      <c r="D57" s="23" t="s">
        <v>27</v>
      </c>
      <c r="E57" s="23" t="s">
        <v>27</v>
      </c>
      <c r="F57" s="23" t="s">
        <v>264</v>
      </c>
      <c r="G57" s="23"/>
      <c r="H57" s="24">
        <f t="shared" ref="H57:J58" si="23">H58</f>
        <v>468000</v>
      </c>
      <c r="I57" s="24">
        <f t="shared" si="23"/>
        <v>0</v>
      </c>
      <c r="J57" s="24">
        <f t="shared" si="23"/>
        <v>0</v>
      </c>
      <c r="K57" s="24"/>
    </row>
    <row r="58" spans="1:11" ht="32.25" customHeight="1" x14ac:dyDescent="0.25">
      <c r="A58" s="22"/>
      <c r="B58" s="29" t="s">
        <v>31</v>
      </c>
      <c r="C58" s="12" t="s">
        <v>25</v>
      </c>
      <c r="D58" s="12" t="s">
        <v>27</v>
      </c>
      <c r="E58" s="12" t="s">
        <v>27</v>
      </c>
      <c r="F58" s="12" t="s">
        <v>264</v>
      </c>
      <c r="G58" s="12" t="s">
        <v>32</v>
      </c>
      <c r="H58" s="13">
        <f t="shared" si="23"/>
        <v>468000</v>
      </c>
      <c r="I58" s="13">
        <f t="shared" si="23"/>
        <v>0</v>
      </c>
      <c r="J58" s="13">
        <f t="shared" si="23"/>
        <v>0</v>
      </c>
      <c r="K58" s="24"/>
    </row>
    <row r="59" spans="1:11" x14ac:dyDescent="0.25">
      <c r="A59" s="22"/>
      <c r="B59" s="9" t="s">
        <v>33</v>
      </c>
      <c r="C59" s="12" t="s">
        <v>25</v>
      </c>
      <c r="D59" s="12" t="s">
        <v>27</v>
      </c>
      <c r="E59" s="12" t="s">
        <v>27</v>
      </c>
      <c r="F59" s="12" t="s">
        <v>264</v>
      </c>
      <c r="G59" s="12" t="s">
        <v>34</v>
      </c>
      <c r="H59" s="13">
        <v>468000</v>
      </c>
      <c r="I59" s="13"/>
      <c r="J59" s="13"/>
      <c r="K59" s="24"/>
    </row>
    <row r="60" spans="1:11" ht="29.25" customHeight="1" x14ac:dyDescent="0.25">
      <c r="A60" s="22"/>
      <c r="B60" s="20" t="s">
        <v>275</v>
      </c>
      <c r="C60" s="23" t="s">
        <v>25</v>
      </c>
      <c r="D60" s="23" t="s">
        <v>27</v>
      </c>
      <c r="E60" s="23" t="s">
        <v>27</v>
      </c>
      <c r="F60" s="23" t="s">
        <v>185</v>
      </c>
      <c r="G60" s="23"/>
      <c r="H60" s="24">
        <f t="shared" ref="H60:J61" si="24">H61</f>
        <v>257000</v>
      </c>
      <c r="I60" s="24">
        <f t="shared" si="24"/>
        <v>725000</v>
      </c>
      <c r="J60" s="24">
        <f t="shared" si="24"/>
        <v>0</v>
      </c>
      <c r="K60" s="24">
        <f t="shared" si="2"/>
        <v>0</v>
      </c>
    </row>
    <row r="61" spans="1:11" ht="31.5" customHeight="1" x14ac:dyDescent="0.25">
      <c r="A61" s="22"/>
      <c r="B61" s="29" t="s">
        <v>31</v>
      </c>
      <c r="C61" s="12" t="s">
        <v>25</v>
      </c>
      <c r="D61" s="12" t="s">
        <v>27</v>
      </c>
      <c r="E61" s="12" t="s">
        <v>27</v>
      </c>
      <c r="F61" s="12" t="s">
        <v>185</v>
      </c>
      <c r="G61" s="12" t="s">
        <v>32</v>
      </c>
      <c r="H61" s="13">
        <f t="shared" si="24"/>
        <v>257000</v>
      </c>
      <c r="I61" s="13">
        <f t="shared" si="24"/>
        <v>725000</v>
      </c>
      <c r="J61" s="13">
        <f t="shared" si="24"/>
        <v>0</v>
      </c>
      <c r="K61" s="24">
        <f t="shared" si="2"/>
        <v>0</v>
      </c>
    </row>
    <row r="62" spans="1:11" ht="20.25" customHeight="1" x14ac:dyDescent="0.25">
      <c r="A62" s="22"/>
      <c r="B62" s="9" t="s">
        <v>33</v>
      </c>
      <c r="C62" s="12" t="s">
        <v>25</v>
      </c>
      <c r="D62" s="12" t="s">
        <v>27</v>
      </c>
      <c r="E62" s="12" t="s">
        <v>27</v>
      </c>
      <c r="F62" s="12" t="s">
        <v>185</v>
      </c>
      <c r="G62" s="12" t="s">
        <v>34</v>
      </c>
      <c r="H62" s="13">
        <v>257000</v>
      </c>
      <c r="I62" s="13">
        <v>725000</v>
      </c>
      <c r="J62" s="13"/>
      <c r="K62" s="24">
        <f t="shared" si="2"/>
        <v>0</v>
      </c>
    </row>
    <row r="63" spans="1:11" x14ac:dyDescent="0.25">
      <c r="A63" s="22"/>
      <c r="B63" s="20" t="s">
        <v>46</v>
      </c>
      <c r="C63" s="23" t="s">
        <v>25</v>
      </c>
      <c r="D63" s="23" t="s">
        <v>27</v>
      </c>
      <c r="E63" s="23" t="s">
        <v>47</v>
      </c>
      <c r="F63" s="23"/>
      <c r="G63" s="23"/>
      <c r="H63" s="24">
        <f>H67+H74+H77+H64+H88+H85+H91+H94+H97+H82</f>
        <v>40641698</v>
      </c>
      <c r="I63" s="24">
        <f>I67+I74+I77+I64+I88+I85+I91+I94+I97+I82</f>
        <v>40641698</v>
      </c>
      <c r="J63" s="24">
        <f>J67+J74+J77+J64+J88+J85+J91+J94+J97+J82</f>
        <v>8551847.4699999988</v>
      </c>
      <c r="K63" s="24">
        <f t="shared" si="2"/>
        <v>21.042052598294489</v>
      </c>
    </row>
    <row r="64" spans="1:11" ht="70.5" customHeight="1" x14ac:dyDescent="0.25">
      <c r="A64" s="22"/>
      <c r="B64" s="20" t="s">
        <v>50</v>
      </c>
      <c r="C64" s="23" t="s">
        <v>25</v>
      </c>
      <c r="D64" s="23" t="s">
        <v>27</v>
      </c>
      <c r="E64" s="23" t="s">
        <v>47</v>
      </c>
      <c r="F64" s="23" t="s">
        <v>51</v>
      </c>
      <c r="G64" s="23"/>
      <c r="H64" s="24">
        <f t="shared" ref="H64:J65" si="25">H65</f>
        <v>8737200</v>
      </c>
      <c r="I64" s="24">
        <f t="shared" si="25"/>
        <v>8737200</v>
      </c>
      <c r="J64" s="24">
        <f t="shared" si="25"/>
        <v>2184300</v>
      </c>
      <c r="K64" s="24">
        <f t="shared" si="2"/>
        <v>25</v>
      </c>
    </row>
    <row r="65" spans="1:11" ht="25.5" x14ac:dyDescent="0.25">
      <c r="A65" s="22"/>
      <c r="B65" s="29" t="s">
        <v>31</v>
      </c>
      <c r="C65" s="12" t="s">
        <v>25</v>
      </c>
      <c r="D65" s="30" t="s">
        <v>27</v>
      </c>
      <c r="E65" s="30" t="s">
        <v>47</v>
      </c>
      <c r="F65" s="12" t="s">
        <v>51</v>
      </c>
      <c r="G65" s="12" t="s">
        <v>32</v>
      </c>
      <c r="H65" s="13">
        <f t="shared" si="25"/>
        <v>8737200</v>
      </c>
      <c r="I65" s="13">
        <f t="shared" si="25"/>
        <v>8737200</v>
      </c>
      <c r="J65" s="13">
        <f t="shared" si="25"/>
        <v>2184300</v>
      </c>
      <c r="K65" s="24">
        <f t="shared" si="2"/>
        <v>25</v>
      </c>
    </row>
    <row r="66" spans="1:11" x14ac:dyDescent="0.25">
      <c r="A66" s="22"/>
      <c r="B66" s="9" t="s">
        <v>33</v>
      </c>
      <c r="C66" s="12" t="s">
        <v>25</v>
      </c>
      <c r="D66" s="30" t="s">
        <v>27</v>
      </c>
      <c r="E66" s="30" t="s">
        <v>47</v>
      </c>
      <c r="F66" s="12" t="s">
        <v>51</v>
      </c>
      <c r="G66" s="12" t="s">
        <v>34</v>
      </c>
      <c r="H66" s="13">
        <v>8737200</v>
      </c>
      <c r="I66" s="13">
        <v>8737200</v>
      </c>
      <c r="J66" s="13">
        <v>2184300</v>
      </c>
      <c r="K66" s="24">
        <f t="shared" si="2"/>
        <v>25</v>
      </c>
    </row>
    <row r="67" spans="1:11" ht="34.15" customHeight="1" x14ac:dyDescent="0.25">
      <c r="A67" s="22"/>
      <c r="B67" s="20" t="s">
        <v>48</v>
      </c>
      <c r="C67" s="23" t="s">
        <v>25</v>
      </c>
      <c r="D67" s="23" t="s">
        <v>27</v>
      </c>
      <c r="E67" s="23" t="s">
        <v>47</v>
      </c>
      <c r="F67" s="23" t="s">
        <v>186</v>
      </c>
      <c r="G67" s="23"/>
      <c r="H67" s="24">
        <f>H68+H70+H72</f>
        <v>1135209</v>
      </c>
      <c r="I67" s="24">
        <f>I68+I70+I72</f>
        <v>1135209</v>
      </c>
      <c r="J67" s="24">
        <f t="shared" ref="J67" si="26">J68+J70+J72</f>
        <v>274172.05</v>
      </c>
      <c r="K67" s="24">
        <f t="shared" si="2"/>
        <v>24.151680439460925</v>
      </c>
    </row>
    <row r="68" spans="1:11" ht="69.75" customHeight="1" x14ac:dyDescent="0.25">
      <c r="A68" s="22"/>
      <c r="B68" s="11" t="s">
        <v>12</v>
      </c>
      <c r="C68" s="12" t="s">
        <v>25</v>
      </c>
      <c r="D68" s="12" t="s">
        <v>27</v>
      </c>
      <c r="E68" s="12" t="s">
        <v>47</v>
      </c>
      <c r="F68" s="12" t="s">
        <v>186</v>
      </c>
      <c r="G68" s="12" t="s">
        <v>13</v>
      </c>
      <c r="H68" s="13">
        <f>H69</f>
        <v>1135209</v>
      </c>
      <c r="I68" s="13">
        <f>I69</f>
        <v>1135209</v>
      </c>
      <c r="J68" s="13">
        <f t="shared" ref="J68" si="27">J69</f>
        <v>274172.05</v>
      </c>
      <c r="K68" s="24">
        <f t="shared" si="2"/>
        <v>24.151680439460925</v>
      </c>
    </row>
    <row r="69" spans="1:11" ht="28.5" customHeight="1" x14ac:dyDescent="0.25">
      <c r="A69" s="22"/>
      <c r="B69" s="11" t="s">
        <v>14</v>
      </c>
      <c r="C69" s="12" t="s">
        <v>25</v>
      </c>
      <c r="D69" s="12" t="s">
        <v>27</v>
      </c>
      <c r="E69" s="12" t="s">
        <v>47</v>
      </c>
      <c r="F69" s="12" t="s">
        <v>186</v>
      </c>
      <c r="G69" s="12" t="s">
        <v>15</v>
      </c>
      <c r="H69" s="13">
        <v>1135209</v>
      </c>
      <c r="I69" s="13">
        <f>871896+263313</f>
        <v>1135209</v>
      </c>
      <c r="J69" s="13">
        <v>274172.05</v>
      </c>
      <c r="K69" s="24">
        <f t="shared" si="2"/>
        <v>24.151680439460925</v>
      </c>
    </row>
    <row r="70" spans="1:11" ht="25.5" hidden="1" customHeight="1" x14ac:dyDescent="0.25">
      <c r="A70" s="22"/>
      <c r="B70" s="11" t="s">
        <v>16</v>
      </c>
      <c r="C70" s="12" t="s">
        <v>25</v>
      </c>
      <c r="D70" s="12" t="s">
        <v>27</v>
      </c>
      <c r="E70" s="12" t="s">
        <v>47</v>
      </c>
      <c r="F70" s="12" t="s">
        <v>186</v>
      </c>
      <c r="G70" s="12" t="s">
        <v>17</v>
      </c>
      <c r="H70" s="13">
        <f>H71</f>
        <v>0</v>
      </c>
      <c r="I70" s="13">
        <f>I71</f>
        <v>0</v>
      </c>
      <c r="J70" s="13">
        <f t="shared" ref="J70" si="28">J71</f>
        <v>0</v>
      </c>
      <c r="K70" s="24" t="e">
        <f t="shared" si="2"/>
        <v>#DIV/0!</v>
      </c>
    </row>
    <row r="71" spans="1:11" ht="29.25" hidden="1" customHeight="1" x14ac:dyDescent="0.25">
      <c r="A71" s="22"/>
      <c r="B71" s="11" t="s">
        <v>18</v>
      </c>
      <c r="C71" s="12" t="s">
        <v>25</v>
      </c>
      <c r="D71" s="12" t="s">
        <v>27</v>
      </c>
      <c r="E71" s="12" t="s">
        <v>47</v>
      </c>
      <c r="F71" s="12" t="s">
        <v>186</v>
      </c>
      <c r="G71" s="12" t="s">
        <v>19</v>
      </c>
      <c r="H71" s="13"/>
      <c r="I71" s="13"/>
      <c r="J71" s="13"/>
      <c r="K71" s="24" t="e">
        <f t="shared" si="2"/>
        <v>#DIV/0!</v>
      </c>
    </row>
    <row r="72" spans="1:11" ht="29.25" hidden="1" customHeight="1" x14ac:dyDescent="0.25">
      <c r="A72" s="22"/>
      <c r="B72" s="29" t="s">
        <v>35</v>
      </c>
      <c r="C72" s="12" t="s">
        <v>25</v>
      </c>
      <c r="D72" s="12" t="s">
        <v>27</v>
      </c>
      <c r="E72" s="12" t="s">
        <v>47</v>
      </c>
      <c r="F72" s="12" t="s">
        <v>186</v>
      </c>
      <c r="G72" s="12" t="s">
        <v>21</v>
      </c>
      <c r="H72" s="13">
        <f>H73</f>
        <v>0</v>
      </c>
      <c r="I72" s="13">
        <f>I73</f>
        <v>0</v>
      </c>
      <c r="J72" s="13">
        <f t="shared" ref="J72" si="29">J73</f>
        <v>0</v>
      </c>
      <c r="K72" s="24" t="e">
        <f t="shared" si="2"/>
        <v>#DIV/0!</v>
      </c>
    </row>
    <row r="73" spans="1:11" ht="29.25" hidden="1" customHeight="1" x14ac:dyDescent="0.25">
      <c r="A73" s="22"/>
      <c r="B73" s="1" t="s">
        <v>22</v>
      </c>
      <c r="C73" s="12" t="s">
        <v>25</v>
      </c>
      <c r="D73" s="12" t="s">
        <v>27</v>
      </c>
      <c r="E73" s="12" t="s">
        <v>47</v>
      </c>
      <c r="F73" s="12" t="s">
        <v>186</v>
      </c>
      <c r="G73" s="12" t="s">
        <v>23</v>
      </c>
      <c r="H73" s="13">
        <v>0</v>
      </c>
      <c r="I73" s="13">
        <v>0</v>
      </c>
      <c r="J73" s="13">
        <v>0</v>
      </c>
      <c r="K73" s="24" t="e">
        <f t="shared" si="2"/>
        <v>#DIV/0!</v>
      </c>
    </row>
    <row r="74" spans="1:11" ht="25.5" x14ac:dyDescent="0.25">
      <c r="A74" s="22"/>
      <c r="B74" s="20" t="s">
        <v>49</v>
      </c>
      <c r="C74" s="23" t="s">
        <v>25</v>
      </c>
      <c r="D74" s="23" t="s">
        <v>27</v>
      </c>
      <c r="E74" s="23" t="s">
        <v>47</v>
      </c>
      <c r="F74" s="23" t="s">
        <v>187</v>
      </c>
      <c r="G74" s="23"/>
      <c r="H74" s="24">
        <f t="shared" ref="H74:J75" si="30">H75</f>
        <v>1357849</v>
      </c>
      <c r="I74" s="24">
        <f t="shared" si="30"/>
        <v>1357849</v>
      </c>
      <c r="J74" s="24">
        <f t="shared" si="30"/>
        <v>271036.65999999997</v>
      </c>
      <c r="K74" s="24">
        <f t="shared" ref="K74:K137" si="31">J74/I74*100</f>
        <v>19.960736429455704</v>
      </c>
    </row>
    <row r="75" spans="1:11" ht="27.75" customHeight="1" x14ac:dyDescent="0.25">
      <c r="A75" s="22"/>
      <c r="B75" s="29" t="s">
        <v>31</v>
      </c>
      <c r="C75" s="12" t="s">
        <v>25</v>
      </c>
      <c r="D75" s="12" t="s">
        <v>27</v>
      </c>
      <c r="E75" s="12" t="s">
        <v>47</v>
      </c>
      <c r="F75" s="12" t="s">
        <v>187</v>
      </c>
      <c r="G75" s="12" t="s">
        <v>32</v>
      </c>
      <c r="H75" s="13">
        <f t="shared" si="30"/>
        <v>1357849</v>
      </c>
      <c r="I75" s="13">
        <f t="shared" si="30"/>
        <v>1357849</v>
      </c>
      <c r="J75" s="13">
        <f t="shared" si="30"/>
        <v>271036.65999999997</v>
      </c>
      <c r="K75" s="24">
        <f t="shared" si="31"/>
        <v>19.960736429455704</v>
      </c>
    </row>
    <row r="76" spans="1:11" ht="21.75" customHeight="1" x14ac:dyDescent="0.25">
      <c r="A76" s="22"/>
      <c r="B76" s="9" t="s">
        <v>33</v>
      </c>
      <c r="C76" s="12" t="s">
        <v>25</v>
      </c>
      <c r="D76" s="12" t="s">
        <v>27</v>
      </c>
      <c r="E76" s="12" t="s">
        <v>47</v>
      </c>
      <c r="F76" s="12" t="s">
        <v>187</v>
      </c>
      <c r="G76" s="12" t="s">
        <v>34</v>
      </c>
      <c r="H76" s="13">
        <v>1357849</v>
      </c>
      <c r="I76" s="13">
        <v>1357849</v>
      </c>
      <c r="J76" s="13">
        <v>271036.65999999997</v>
      </c>
      <c r="K76" s="24">
        <f t="shared" si="31"/>
        <v>19.960736429455704</v>
      </c>
    </row>
    <row r="77" spans="1:11" ht="45" customHeight="1" x14ac:dyDescent="0.25">
      <c r="A77" s="22"/>
      <c r="B77" s="20" t="s">
        <v>192</v>
      </c>
      <c r="C77" s="23" t="s">
        <v>25</v>
      </c>
      <c r="D77" s="23" t="s">
        <v>27</v>
      </c>
      <c r="E77" s="23" t="s">
        <v>47</v>
      </c>
      <c r="F77" s="23" t="s">
        <v>188</v>
      </c>
      <c r="G77" s="23"/>
      <c r="H77" s="24">
        <f>H78+H80</f>
        <v>28985438</v>
      </c>
      <c r="I77" s="24">
        <f t="shared" ref="I77:J77" si="32">I78+I80</f>
        <v>28985438</v>
      </c>
      <c r="J77" s="24">
        <f t="shared" si="32"/>
        <v>5629867.1699999999</v>
      </c>
      <c r="K77" s="24">
        <f t="shared" si="31"/>
        <v>19.423088138257562</v>
      </c>
    </row>
    <row r="78" spans="1:11" ht="63.75" x14ac:dyDescent="0.25">
      <c r="A78" s="22"/>
      <c r="B78" s="11" t="s">
        <v>12</v>
      </c>
      <c r="C78" s="12" t="s">
        <v>25</v>
      </c>
      <c r="D78" s="12" t="s">
        <v>27</v>
      </c>
      <c r="E78" s="12" t="s">
        <v>47</v>
      </c>
      <c r="F78" s="12" t="s">
        <v>188</v>
      </c>
      <c r="G78" s="12" t="s">
        <v>13</v>
      </c>
      <c r="H78" s="13">
        <f>H79</f>
        <v>27475414</v>
      </c>
      <c r="I78" s="13">
        <f>I79</f>
        <v>27475414</v>
      </c>
      <c r="J78" s="13">
        <f t="shared" ref="J78" si="33">J79</f>
        <v>5128538.6900000004</v>
      </c>
      <c r="K78" s="24">
        <f t="shared" si="31"/>
        <v>18.665919610892853</v>
      </c>
    </row>
    <row r="79" spans="1:11" ht="27.75" customHeight="1" x14ac:dyDescent="0.25">
      <c r="A79" s="22"/>
      <c r="B79" s="11" t="s">
        <v>14</v>
      </c>
      <c r="C79" s="12" t="s">
        <v>25</v>
      </c>
      <c r="D79" s="12" t="s">
        <v>27</v>
      </c>
      <c r="E79" s="12" t="s">
        <v>47</v>
      </c>
      <c r="F79" s="12" t="s">
        <v>188</v>
      </c>
      <c r="G79" s="12" t="s">
        <v>15</v>
      </c>
      <c r="H79" s="13">
        <v>27475414</v>
      </c>
      <c r="I79" s="13">
        <f>21147538+6327876</f>
        <v>27475414</v>
      </c>
      <c r="J79" s="13">
        <v>5128538.6900000004</v>
      </c>
      <c r="K79" s="24">
        <f t="shared" si="31"/>
        <v>18.665919610892853</v>
      </c>
    </row>
    <row r="80" spans="1:11" ht="27" customHeight="1" x14ac:dyDescent="0.25">
      <c r="A80" s="22"/>
      <c r="B80" s="11" t="s">
        <v>16</v>
      </c>
      <c r="C80" s="12" t="s">
        <v>25</v>
      </c>
      <c r="D80" s="12" t="s">
        <v>27</v>
      </c>
      <c r="E80" s="12" t="s">
        <v>47</v>
      </c>
      <c r="F80" s="12" t="s">
        <v>188</v>
      </c>
      <c r="G80" s="12" t="s">
        <v>17</v>
      </c>
      <c r="H80" s="13">
        <f>H81</f>
        <v>1510024</v>
      </c>
      <c r="I80" s="13">
        <f>I81</f>
        <v>1510024</v>
      </c>
      <c r="J80" s="13">
        <f t="shared" ref="J80" si="34">J81</f>
        <v>501328.48</v>
      </c>
      <c r="K80" s="24">
        <f t="shared" si="31"/>
        <v>33.200033906745851</v>
      </c>
    </row>
    <row r="81" spans="1:11" ht="28.5" customHeight="1" x14ac:dyDescent="0.25">
      <c r="A81" s="22"/>
      <c r="B81" s="11" t="s">
        <v>18</v>
      </c>
      <c r="C81" s="12" t="s">
        <v>25</v>
      </c>
      <c r="D81" s="12" t="s">
        <v>27</v>
      </c>
      <c r="E81" s="12" t="s">
        <v>47</v>
      </c>
      <c r="F81" s="12" t="s">
        <v>188</v>
      </c>
      <c r="G81" s="12" t="s">
        <v>19</v>
      </c>
      <c r="H81" s="13">
        <v>1510024</v>
      </c>
      <c r="I81" s="13">
        <v>1510024</v>
      </c>
      <c r="J81" s="13">
        <v>501328.48</v>
      </c>
      <c r="K81" s="24">
        <f t="shared" si="31"/>
        <v>33.200033906745851</v>
      </c>
    </row>
    <row r="82" spans="1:11" ht="21" customHeight="1" x14ac:dyDescent="0.25">
      <c r="A82" s="22"/>
      <c r="B82" s="19" t="s">
        <v>284</v>
      </c>
      <c r="C82" s="23" t="s">
        <v>25</v>
      </c>
      <c r="D82" s="23" t="s">
        <v>27</v>
      </c>
      <c r="E82" s="23" t="s">
        <v>47</v>
      </c>
      <c r="F82" s="23" t="s">
        <v>283</v>
      </c>
      <c r="G82" s="23"/>
      <c r="H82" s="24">
        <f>H83</f>
        <v>52002</v>
      </c>
      <c r="I82" s="24">
        <f>I83</f>
        <v>52002</v>
      </c>
      <c r="J82" s="24">
        <f t="shared" ref="J82:J83" si="35">J83</f>
        <v>1945.59</v>
      </c>
      <c r="K82" s="24">
        <f t="shared" si="31"/>
        <v>3.741375331718011</v>
      </c>
    </row>
    <row r="83" spans="1:11" ht="21" customHeight="1" x14ac:dyDescent="0.25">
      <c r="A83" s="22"/>
      <c r="B83" s="29" t="s">
        <v>35</v>
      </c>
      <c r="C83" s="12" t="s">
        <v>25</v>
      </c>
      <c r="D83" s="12" t="s">
        <v>27</v>
      </c>
      <c r="E83" s="12" t="s">
        <v>47</v>
      </c>
      <c r="F83" s="12" t="s">
        <v>283</v>
      </c>
      <c r="G83" s="12" t="s">
        <v>21</v>
      </c>
      <c r="H83" s="13">
        <f>H84</f>
        <v>52002</v>
      </c>
      <c r="I83" s="13">
        <f>I84</f>
        <v>52002</v>
      </c>
      <c r="J83" s="13">
        <f t="shared" si="35"/>
        <v>1945.59</v>
      </c>
      <c r="K83" s="24">
        <f t="shared" si="31"/>
        <v>3.741375331718011</v>
      </c>
    </row>
    <row r="84" spans="1:11" ht="20.25" customHeight="1" x14ac:dyDescent="0.25">
      <c r="A84" s="22"/>
      <c r="B84" s="1" t="s">
        <v>22</v>
      </c>
      <c r="C84" s="12" t="s">
        <v>25</v>
      </c>
      <c r="D84" s="12" t="s">
        <v>27</v>
      </c>
      <c r="E84" s="12" t="s">
        <v>47</v>
      </c>
      <c r="F84" s="12" t="s">
        <v>283</v>
      </c>
      <c r="G84" s="12" t="s">
        <v>23</v>
      </c>
      <c r="H84" s="13">
        <v>52002</v>
      </c>
      <c r="I84" s="13">
        <v>52002</v>
      </c>
      <c r="J84" s="13">
        <v>1945.59</v>
      </c>
      <c r="K84" s="24">
        <f t="shared" si="31"/>
        <v>3.741375331718011</v>
      </c>
    </row>
    <row r="85" spans="1:11" ht="24" customHeight="1" x14ac:dyDescent="0.25">
      <c r="A85" s="22"/>
      <c r="B85" s="20" t="s">
        <v>191</v>
      </c>
      <c r="C85" s="23" t="s">
        <v>25</v>
      </c>
      <c r="D85" s="23" t="s">
        <v>27</v>
      </c>
      <c r="E85" s="23" t="s">
        <v>47</v>
      </c>
      <c r="F85" s="23" t="s">
        <v>193</v>
      </c>
      <c r="G85" s="23"/>
      <c r="H85" s="24">
        <f t="shared" ref="H85:J86" si="36">H86</f>
        <v>122000</v>
      </c>
      <c r="I85" s="24">
        <f t="shared" si="36"/>
        <v>122000</v>
      </c>
      <c r="J85" s="24">
        <f t="shared" si="36"/>
        <v>121734</v>
      </c>
      <c r="K85" s="24">
        <f t="shared" si="31"/>
        <v>99.781967213114754</v>
      </c>
    </row>
    <row r="86" spans="1:11" ht="33.75" customHeight="1" x14ac:dyDescent="0.25">
      <c r="A86" s="22"/>
      <c r="B86" s="29" t="s">
        <v>31</v>
      </c>
      <c r="C86" s="12" t="s">
        <v>25</v>
      </c>
      <c r="D86" s="12" t="s">
        <v>27</v>
      </c>
      <c r="E86" s="12" t="s">
        <v>47</v>
      </c>
      <c r="F86" s="12" t="s">
        <v>193</v>
      </c>
      <c r="G86" s="12" t="s">
        <v>32</v>
      </c>
      <c r="H86" s="13">
        <f t="shared" si="36"/>
        <v>122000</v>
      </c>
      <c r="I86" s="13">
        <f t="shared" si="36"/>
        <v>122000</v>
      </c>
      <c r="J86" s="13">
        <f t="shared" si="36"/>
        <v>121734</v>
      </c>
      <c r="K86" s="24">
        <f t="shared" si="31"/>
        <v>99.781967213114754</v>
      </c>
    </row>
    <row r="87" spans="1:11" ht="21.75" customHeight="1" x14ac:dyDescent="0.25">
      <c r="A87" s="22"/>
      <c r="B87" s="9" t="s">
        <v>33</v>
      </c>
      <c r="C87" s="12" t="s">
        <v>25</v>
      </c>
      <c r="D87" s="12" t="s">
        <v>27</v>
      </c>
      <c r="E87" s="12" t="s">
        <v>47</v>
      </c>
      <c r="F87" s="12" t="s">
        <v>193</v>
      </c>
      <c r="G87" s="12" t="s">
        <v>34</v>
      </c>
      <c r="H87" s="13">
        <v>122000</v>
      </c>
      <c r="I87" s="13">
        <v>122000</v>
      </c>
      <c r="J87" s="13">
        <v>121734</v>
      </c>
      <c r="K87" s="24">
        <f t="shared" si="31"/>
        <v>99.781967213114754</v>
      </c>
    </row>
    <row r="88" spans="1:11" ht="28.5" customHeight="1" x14ac:dyDescent="0.25">
      <c r="A88" s="22"/>
      <c r="B88" s="20" t="s">
        <v>189</v>
      </c>
      <c r="C88" s="23" t="s">
        <v>25</v>
      </c>
      <c r="D88" s="23" t="s">
        <v>27</v>
      </c>
      <c r="E88" s="23" t="s">
        <v>47</v>
      </c>
      <c r="F88" s="23" t="s">
        <v>190</v>
      </c>
      <c r="G88" s="23"/>
      <c r="H88" s="24">
        <f t="shared" ref="H88:J89" si="37">H89</f>
        <v>28000</v>
      </c>
      <c r="I88" s="24">
        <f t="shared" si="37"/>
        <v>28000</v>
      </c>
      <c r="J88" s="24">
        <f t="shared" si="37"/>
        <v>0</v>
      </c>
      <c r="K88" s="24">
        <f t="shared" si="31"/>
        <v>0</v>
      </c>
    </row>
    <row r="89" spans="1:11" ht="28.15" customHeight="1" x14ac:dyDescent="0.25">
      <c r="A89" s="22"/>
      <c r="B89" s="29" t="s">
        <v>31</v>
      </c>
      <c r="C89" s="12" t="s">
        <v>25</v>
      </c>
      <c r="D89" s="12" t="s">
        <v>27</v>
      </c>
      <c r="E89" s="12" t="s">
        <v>47</v>
      </c>
      <c r="F89" s="12" t="s">
        <v>190</v>
      </c>
      <c r="G89" s="12" t="s">
        <v>32</v>
      </c>
      <c r="H89" s="13">
        <f t="shared" si="37"/>
        <v>28000</v>
      </c>
      <c r="I89" s="13">
        <f t="shared" si="37"/>
        <v>28000</v>
      </c>
      <c r="J89" s="13">
        <f t="shared" si="37"/>
        <v>0</v>
      </c>
      <c r="K89" s="24">
        <f t="shared" si="31"/>
        <v>0</v>
      </c>
    </row>
    <row r="90" spans="1:11" ht="18" customHeight="1" x14ac:dyDescent="0.25">
      <c r="A90" s="22"/>
      <c r="B90" s="9" t="s">
        <v>33</v>
      </c>
      <c r="C90" s="12" t="s">
        <v>25</v>
      </c>
      <c r="D90" s="12" t="s">
        <v>27</v>
      </c>
      <c r="E90" s="12" t="s">
        <v>47</v>
      </c>
      <c r="F90" s="12" t="s">
        <v>190</v>
      </c>
      <c r="G90" s="12" t="s">
        <v>34</v>
      </c>
      <c r="H90" s="13">
        <v>28000</v>
      </c>
      <c r="I90" s="13">
        <v>28000</v>
      </c>
      <c r="J90" s="13"/>
      <c r="K90" s="24">
        <f t="shared" si="31"/>
        <v>0</v>
      </c>
    </row>
    <row r="91" spans="1:11" ht="21.75" customHeight="1" x14ac:dyDescent="0.25">
      <c r="A91" s="22"/>
      <c r="B91" s="20" t="s">
        <v>198</v>
      </c>
      <c r="C91" s="23" t="s">
        <v>25</v>
      </c>
      <c r="D91" s="23" t="s">
        <v>27</v>
      </c>
      <c r="E91" s="23" t="s">
        <v>47</v>
      </c>
      <c r="F91" s="23" t="s">
        <v>199</v>
      </c>
      <c r="G91" s="23"/>
      <c r="H91" s="24">
        <f t="shared" ref="H91:J92" si="38">H92</f>
        <v>50000</v>
      </c>
      <c r="I91" s="24">
        <f t="shared" si="38"/>
        <v>50000</v>
      </c>
      <c r="J91" s="24">
        <f t="shared" si="38"/>
        <v>0</v>
      </c>
      <c r="K91" s="24">
        <f t="shared" si="31"/>
        <v>0</v>
      </c>
    </row>
    <row r="92" spans="1:11" ht="29.25" customHeight="1" x14ac:dyDescent="0.25">
      <c r="A92" s="22"/>
      <c r="B92" s="29" t="s">
        <v>31</v>
      </c>
      <c r="C92" s="12" t="s">
        <v>25</v>
      </c>
      <c r="D92" s="12" t="s">
        <v>27</v>
      </c>
      <c r="E92" s="12" t="s">
        <v>47</v>
      </c>
      <c r="F92" s="12" t="s">
        <v>199</v>
      </c>
      <c r="G92" s="12" t="s">
        <v>32</v>
      </c>
      <c r="H92" s="13">
        <f t="shared" si="38"/>
        <v>50000</v>
      </c>
      <c r="I92" s="13">
        <f t="shared" si="38"/>
        <v>50000</v>
      </c>
      <c r="J92" s="13">
        <f t="shared" si="38"/>
        <v>0</v>
      </c>
      <c r="K92" s="24">
        <f t="shared" si="31"/>
        <v>0</v>
      </c>
    </row>
    <row r="93" spans="1:11" ht="18" customHeight="1" x14ac:dyDescent="0.25">
      <c r="A93" s="22"/>
      <c r="B93" s="9" t="s">
        <v>33</v>
      </c>
      <c r="C93" s="12" t="s">
        <v>25</v>
      </c>
      <c r="D93" s="12" t="s">
        <v>27</v>
      </c>
      <c r="E93" s="12" t="s">
        <v>47</v>
      </c>
      <c r="F93" s="12" t="s">
        <v>199</v>
      </c>
      <c r="G93" s="12" t="s">
        <v>34</v>
      </c>
      <c r="H93" s="13">
        <v>50000</v>
      </c>
      <c r="I93" s="13">
        <v>50000</v>
      </c>
      <c r="J93" s="13"/>
      <c r="K93" s="24">
        <f t="shared" si="31"/>
        <v>0</v>
      </c>
    </row>
    <row r="94" spans="1:11" ht="45" customHeight="1" x14ac:dyDescent="0.25">
      <c r="A94" s="22"/>
      <c r="B94" s="2" t="s">
        <v>194</v>
      </c>
      <c r="C94" s="23" t="s">
        <v>25</v>
      </c>
      <c r="D94" s="23" t="s">
        <v>27</v>
      </c>
      <c r="E94" s="23" t="s">
        <v>47</v>
      </c>
      <c r="F94" s="23" t="s">
        <v>195</v>
      </c>
      <c r="G94" s="23"/>
      <c r="H94" s="24">
        <f t="shared" ref="H94:J95" si="39">H95</f>
        <v>124000</v>
      </c>
      <c r="I94" s="24">
        <f t="shared" si="39"/>
        <v>124000</v>
      </c>
      <c r="J94" s="24">
        <f t="shared" si="39"/>
        <v>68792</v>
      </c>
      <c r="K94" s="24">
        <f t="shared" si="31"/>
        <v>55.477419354838709</v>
      </c>
    </row>
    <row r="95" spans="1:11" ht="31.5" customHeight="1" x14ac:dyDescent="0.25">
      <c r="A95" s="22"/>
      <c r="B95" s="29" t="s">
        <v>31</v>
      </c>
      <c r="C95" s="12" t="s">
        <v>25</v>
      </c>
      <c r="D95" s="12" t="s">
        <v>27</v>
      </c>
      <c r="E95" s="12" t="s">
        <v>47</v>
      </c>
      <c r="F95" s="12" t="s">
        <v>195</v>
      </c>
      <c r="G95" s="12" t="s">
        <v>32</v>
      </c>
      <c r="H95" s="13">
        <f t="shared" si="39"/>
        <v>124000</v>
      </c>
      <c r="I95" s="13">
        <f t="shared" si="39"/>
        <v>124000</v>
      </c>
      <c r="J95" s="13">
        <f t="shared" si="39"/>
        <v>68792</v>
      </c>
      <c r="K95" s="24">
        <f t="shared" si="31"/>
        <v>55.477419354838709</v>
      </c>
    </row>
    <row r="96" spans="1:11" ht="18" customHeight="1" x14ac:dyDescent="0.25">
      <c r="A96" s="22"/>
      <c r="B96" s="9" t="s">
        <v>33</v>
      </c>
      <c r="C96" s="12" t="s">
        <v>25</v>
      </c>
      <c r="D96" s="12" t="s">
        <v>27</v>
      </c>
      <c r="E96" s="12" t="s">
        <v>47</v>
      </c>
      <c r="F96" s="12" t="s">
        <v>195</v>
      </c>
      <c r="G96" s="12" t="s">
        <v>34</v>
      </c>
      <c r="H96" s="13">
        <v>124000</v>
      </c>
      <c r="I96" s="13">
        <v>124000</v>
      </c>
      <c r="J96" s="13">
        <v>68792</v>
      </c>
      <c r="K96" s="24">
        <f t="shared" si="31"/>
        <v>55.477419354838709</v>
      </c>
    </row>
    <row r="97" spans="1:11" ht="46.5" customHeight="1" x14ac:dyDescent="0.25">
      <c r="A97" s="22"/>
      <c r="B97" s="2" t="s">
        <v>196</v>
      </c>
      <c r="C97" s="23" t="s">
        <v>25</v>
      </c>
      <c r="D97" s="23" t="s">
        <v>27</v>
      </c>
      <c r="E97" s="23" t="s">
        <v>47</v>
      </c>
      <c r="F97" s="23" t="s">
        <v>197</v>
      </c>
      <c r="G97" s="23"/>
      <c r="H97" s="24">
        <f t="shared" ref="H97:J98" si="40">H98</f>
        <v>50000</v>
      </c>
      <c r="I97" s="24">
        <f t="shared" si="40"/>
        <v>50000</v>
      </c>
      <c r="J97" s="24">
        <f t="shared" si="40"/>
        <v>0</v>
      </c>
      <c r="K97" s="24">
        <f t="shared" si="31"/>
        <v>0</v>
      </c>
    </row>
    <row r="98" spans="1:11" ht="29.25" customHeight="1" x14ac:dyDescent="0.25">
      <c r="A98" s="22"/>
      <c r="B98" s="29" t="s">
        <v>31</v>
      </c>
      <c r="C98" s="12" t="s">
        <v>25</v>
      </c>
      <c r="D98" s="12" t="s">
        <v>27</v>
      </c>
      <c r="E98" s="12" t="s">
        <v>47</v>
      </c>
      <c r="F98" s="12" t="s">
        <v>197</v>
      </c>
      <c r="G98" s="12" t="s">
        <v>32</v>
      </c>
      <c r="H98" s="13">
        <f t="shared" si="40"/>
        <v>50000</v>
      </c>
      <c r="I98" s="13">
        <f t="shared" si="40"/>
        <v>50000</v>
      </c>
      <c r="J98" s="13">
        <f t="shared" si="40"/>
        <v>0</v>
      </c>
      <c r="K98" s="24">
        <f t="shared" si="31"/>
        <v>0</v>
      </c>
    </row>
    <row r="99" spans="1:11" ht="18" customHeight="1" x14ac:dyDescent="0.25">
      <c r="A99" s="22"/>
      <c r="B99" s="9" t="s">
        <v>33</v>
      </c>
      <c r="C99" s="12" t="s">
        <v>25</v>
      </c>
      <c r="D99" s="12" t="s">
        <v>27</v>
      </c>
      <c r="E99" s="12" t="s">
        <v>47</v>
      </c>
      <c r="F99" s="12" t="s">
        <v>197</v>
      </c>
      <c r="G99" s="12" t="s">
        <v>34</v>
      </c>
      <c r="H99" s="13">
        <v>50000</v>
      </c>
      <c r="I99" s="13">
        <v>50000</v>
      </c>
      <c r="J99" s="13"/>
      <c r="K99" s="24">
        <f t="shared" si="31"/>
        <v>0</v>
      </c>
    </row>
    <row r="100" spans="1:11" ht="14.25" customHeight="1" x14ac:dyDescent="0.25">
      <c r="A100" s="22"/>
      <c r="B100" s="20" t="s">
        <v>52</v>
      </c>
      <c r="C100" s="23" t="s">
        <v>25</v>
      </c>
      <c r="D100" s="23" t="s">
        <v>53</v>
      </c>
      <c r="E100" s="23"/>
      <c r="F100" s="23"/>
      <c r="G100" s="23"/>
      <c r="H100" s="24">
        <f>H101</f>
        <v>1885666</v>
      </c>
      <c r="I100" s="24">
        <f>I101</f>
        <v>1885666</v>
      </c>
      <c r="J100" s="24">
        <f t="shared" ref="J100" si="41">J101</f>
        <v>154071.22</v>
      </c>
      <c r="K100" s="24">
        <f t="shared" si="31"/>
        <v>8.1706527030767901</v>
      </c>
    </row>
    <row r="101" spans="1:11" ht="17.25" customHeight="1" x14ac:dyDescent="0.25">
      <c r="A101" s="22"/>
      <c r="B101" s="20" t="s">
        <v>54</v>
      </c>
      <c r="C101" s="23" t="s">
        <v>25</v>
      </c>
      <c r="D101" s="23" t="s">
        <v>53</v>
      </c>
      <c r="E101" s="23" t="s">
        <v>55</v>
      </c>
      <c r="F101" s="23"/>
      <c r="G101" s="23"/>
      <c r="H101" s="24">
        <f t="shared" ref="H101:J103" si="42">H102</f>
        <v>1885666</v>
      </c>
      <c r="I101" s="24">
        <f t="shared" si="42"/>
        <v>1885666</v>
      </c>
      <c r="J101" s="24">
        <f t="shared" si="42"/>
        <v>154071.22</v>
      </c>
      <c r="K101" s="24">
        <f t="shared" si="31"/>
        <v>8.1706527030767901</v>
      </c>
    </row>
    <row r="102" spans="1:11" ht="58.5" customHeight="1" x14ac:dyDescent="0.25">
      <c r="A102" s="22"/>
      <c r="B102" s="20" t="s">
        <v>56</v>
      </c>
      <c r="C102" s="23" t="s">
        <v>25</v>
      </c>
      <c r="D102" s="23" t="s">
        <v>53</v>
      </c>
      <c r="E102" s="23" t="s">
        <v>55</v>
      </c>
      <c r="F102" s="23" t="s">
        <v>57</v>
      </c>
      <c r="G102" s="23"/>
      <c r="H102" s="24">
        <f t="shared" si="42"/>
        <v>1885666</v>
      </c>
      <c r="I102" s="24">
        <f t="shared" si="42"/>
        <v>1885666</v>
      </c>
      <c r="J102" s="24">
        <f t="shared" si="42"/>
        <v>154071.22</v>
      </c>
      <c r="K102" s="24">
        <f t="shared" si="31"/>
        <v>8.1706527030767901</v>
      </c>
    </row>
    <row r="103" spans="1:11" ht="18.75" customHeight="1" x14ac:dyDescent="0.25">
      <c r="A103" s="22"/>
      <c r="B103" s="29" t="s">
        <v>58</v>
      </c>
      <c r="C103" s="12" t="s">
        <v>25</v>
      </c>
      <c r="D103" s="12" t="s">
        <v>53</v>
      </c>
      <c r="E103" s="12" t="s">
        <v>55</v>
      </c>
      <c r="F103" s="12" t="s">
        <v>57</v>
      </c>
      <c r="G103" s="12" t="s">
        <v>59</v>
      </c>
      <c r="H103" s="13">
        <f t="shared" si="42"/>
        <v>1885666</v>
      </c>
      <c r="I103" s="13">
        <f t="shared" si="42"/>
        <v>1885666</v>
      </c>
      <c r="J103" s="13">
        <f t="shared" si="42"/>
        <v>154071.22</v>
      </c>
      <c r="K103" s="24">
        <f t="shared" si="31"/>
        <v>8.1706527030767901</v>
      </c>
    </row>
    <row r="104" spans="1:11" ht="28.5" customHeight="1" x14ac:dyDescent="0.25">
      <c r="A104" s="22"/>
      <c r="B104" s="29" t="s">
        <v>60</v>
      </c>
      <c r="C104" s="12" t="s">
        <v>25</v>
      </c>
      <c r="D104" s="12" t="s">
        <v>53</v>
      </c>
      <c r="E104" s="12" t="s">
        <v>55</v>
      </c>
      <c r="F104" s="12" t="s">
        <v>57</v>
      </c>
      <c r="G104" s="12" t="s">
        <v>61</v>
      </c>
      <c r="H104" s="13">
        <v>1885666</v>
      </c>
      <c r="I104" s="13">
        <v>1885666</v>
      </c>
      <c r="J104" s="13">
        <v>154071.22</v>
      </c>
      <c r="K104" s="24">
        <f t="shared" si="31"/>
        <v>8.1706527030767901</v>
      </c>
    </row>
    <row r="105" spans="1:11" ht="43.9" customHeight="1" x14ac:dyDescent="0.25">
      <c r="A105" s="22"/>
      <c r="B105" s="20" t="s">
        <v>265</v>
      </c>
      <c r="C105" s="23" t="s">
        <v>62</v>
      </c>
      <c r="D105" s="23"/>
      <c r="E105" s="23"/>
      <c r="F105" s="23"/>
      <c r="G105" s="23"/>
      <c r="H105" s="24">
        <f>H106+H125</f>
        <v>2806690</v>
      </c>
      <c r="I105" s="24">
        <f t="shared" ref="I105:J105" si="43">I106+I125</f>
        <v>2806690</v>
      </c>
      <c r="J105" s="24">
        <f t="shared" si="43"/>
        <v>481279.36</v>
      </c>
      <c r="K105" s="24">
        <f t="shared" si="31"/>
        <v>17.147578108020479</v>
      </c>
    </row>
    <row r="106" spans="1:11" ht="13.5" customHeight="1" x14ac:dyDescent="0.25">
      <c r="A106" s="22"/>
      <c r="B106" s="20" t="s">
        <v>8</v>
      </c>
      <c r="C106" s="23" t="s">
        <v>62</v>
      </c>
      <c r="D106" s="23" t="s">
        <v>9</v>
      </c>
      <c r="E106" s="23"/>
      <c r="F106" s="23"/>
      <c r="G106" s="23"/>
      <c r="H106" s="24">
        <f>H107</f>
        <v>2311690</v>
      </c>
      <c r="I106" s="24">
        <f>I107</f>
        <v>2311690</v>
      </c>
      <c r="J106" s="24">
        <f t="shared" ref="J106" si="44">J107</f>
        <v>428650.49</v>
      </c>
      <c r="K106" s="24">
        <f t="shared" si="31"/>
        <v>18.542732373285347</v>
      </c>
    </row>
    <row r="107" spans="1:11" ht="18.75" customHeight="1" x14ac:dyDescent="0.25">
      <c r="A107" s="22"/>
      <c r="B107" s="20" t="s">
        <v>63</v>
      </c>
      <c r="C107" s="23" t="s">
        <v>62</v>
      </c>
      <c r="D107" s="23" t="s">
        <v>9</v>
      </c>
      <c r="E107" s="23" t="s">
        <v>64</v>
      </c>
      <c r="F107" s="23"/>
      <c r="G107" s="23"/>
      <c r="H107" s="24">
        <f>H108+H113+H116+H119+H122</f>
        <v>2311690</v>
      </c>
      <c r="I107" s="24">
        <f t="shared" ref="I107:J107" si="45">I108+I113+I116+I119+I122</f>
        <v>2311690</v>
      </c>
      <c r="J107" s="24">
        <f t="shared" si="45"/>
        <v>428650.49</v>
      </c>
      <c r="K107" s="24">
        <f t="shared" si="31"/>
        <v>18.542732373285347</v>
      </c>
    </row>
    <row r="108" spans="1:11" ht="30" customHeight="1" x14ac:dyDescent="0.25">
      <c r="A108" s="22"/>
      <c r="B108" s="20" t="s">
        <v>48</v>
      </c>
      <c r="C108" s="23" t="s">
        <v>62</v>
      </c>
      <c r="D108" s="23" t="s">
        <v>9</v>
      </c>
      <c r="E108" s="23" t="s">
        <v>64</v>
      </c>
      <c r="F108" s="23" t="s">
        <v>200</v>
      </c>
      <c r="G108" s="23"/>
      <c r="H108" s="24">
        <f>H109+H111</f>
        <v>2107190</v>
      </c>
      <c r="I108" s="24">
        <f t="shared" ref="I108:J108" si="46">I109+I111</f>
        <v>2107190</v>
      </c>
      <c r="J108" s="24">
        <f t="shared" si="46"/>
        <v>425862.49</v>
      </c>
      <c r="K108" s="24">
        <f t="shared" si="31"/>
        <v>20.209971098951684</v>
      </c>
    </row>
    <row r="109" spans="1:11" ht="66" customHeight="1" x14ac:dyDescent="0.25">
      <c r="B109" s="11" t="s">
        <v>12</v>
      </c>
      <c r="C109" s="12" t="s">
        <v>62</v>
      </c>
      <c r="D109" s="12" t="s">
        <v>9</v>
      </c>
      <c r="E109" s="12" t="s">
        <v>64</v>
      </c>
      <c r="F109" s="12" t="s">
        <v>200</v>
      </c>
      <c r="G109" s="12" t="s">
        <v>13</v>
      </c>
      <c r="H109" s="13">
        <f>H110</f>
        <v>1980050</v>
      </c>
      <c r="I109" s="13">
        <f>I110</f>
        <v>1980050</v>
      </c>
      <c r="J109" s="13">
        <f t="shared" ref="J109" si="47">J110</f>
        <v>401684.02</v>
      </c>
      <c r="K109" s="24">
        <f t="shared" si="31"/>
        <v>20.286559430317418</v>
      </c>
    </row>
    <row r="110" spans="1:11" ht="27.75" customHeight="1" x14ac:dyDescent="0.25">
      <c r="B110" s="11" t="s">
        <v>14</v>
      </c>
      <c r="C110" s="12" t="s">
        <v>62</v>
      </c>
      <c r="D110" s="12" t="s">
        <v>9</v>
      </c>
      <c r="E110" s="12" t="s">
        <v>64</v>
      </c>
      <c r="F110" s="12" t="s">
        <v>200</v>
      </c>
      <c r="G110" s="12" t="s">
        <v>15</v>
      </c>
      <c r="H110" s="13">
        <v>1980050</v>
      </c>
      <c r="I110" s="13">
        <f>1520776+459274</f>
        <v>1980050</v>
      </c>
      <c r="J110" s="13">
        <v>401684.02</v>
      </c>
      <c r="K110" s="24">
        <f t="shared" si="31"/>
        <v>20.286559430317418</v>
      </c>
    </row>
    <row r="111" spans="1:11" ht="27.75" customHeight="1" x14ac:dyDescent="0.25">
      <c r="B111" s="11" t="s">
        <v>16</v>
      </c>
      <c r="C111" s="12" t="s">
        <v>62</v>
      </c>
      <c r="D111" s="12" t="s">
        <v>9</v>
      </c>
      <c r="E111" s="12" t="s">
        <v>64</v>
      </c>
      <c r="F111" s="12" t="s">
        <v>200</v>
      </c>
      <c r="G111" s="12" t="s">
        <v>17</v>
      </c>
      <c r="H111" s="13">
        <f>H112</f>
        <v>127140</v>
      </c>
      <c r="I111" s="13">
        <f>I112</f>
        <v>127140</v>
      </c>
      <c r="J111" s="13">
        <f t="shared" ref="J111" si="48">J112</f>
        <v>24178.47</v>
      </c>
      <c r="K111" s="24">
        <f t="shared" si="31"/>
        <v>19.017201510146297</v>
      </c>
    </row>
    <row r="112" spans="1:11" ht="31.5" customHeight="1" x14ac:dyDescent="0.25">
      <c r="B112" s="11" t="s">
        <v>18</v>
      </c>
      <c r="C112" s="12" t="s">
        <v>62</v>
      </c>
      <c r="D112" s="12" t="s">
        <v>9</v>
      </c>
      <c r="E112" s="12" t="s">
        <v>64</v>
      </c>
      <c r="F112" s="12" t="s">
        <v>200</v>
      </c>
      <c r="G112" s="12" t="s">
        <v>19</v>
      </c>
      <c r="H112" s="13">
        <v>127140</v>
      </c>
      <c r="I112" s="13">
        <v>127140</v>
      </c>
      <c r="J112" s="13">
        <v>24178.47</v>
      </c>
      <c r="K112" s="24">
        <f t="shared" si="31"/>
        <v>19.017201510146297</v>
      </c>
    </row>
    <row r="113" spans="2:11" ht="30" customHeight="1" x14ac:dyDescent="0.25">
      <c r="B113" s="20" t="s">
        <v>201</v>
      </c>
      <c r="C113" s="23" t="s">
        <v>62</v>
      </c>
      <c r="D113" s="23" t="s">
        <v>9</v>
      </c>
      <c r="E113" s="23" t="s">
        <v>64</v>
      </c>
      <c r="F113" s="23" t="s">
        <v>202</v>
      </c>
      <c r="G113" s="23"/>
      <c r="H113" s="24">
        <f t="shared" ref="H113:J114" si="49">H114</f>
        <v>200000</v>
      </c>
      <c r="I113" s="24">
        <f t="shared" si="49"/>
        <v>200000</v>
      </c>
      <c r="J113" s="24">
        <f t="shared" si="49"/>
        <v>2788</v>
      </c>
      <c r="K113" s="24">
        <f t="shared" si="31"/>
        <v>1.3939999999999999</v>
      </c>
    </row>
    <row r="114" spans="2:11" ht="27" customHeight="1" x14ac:dyDescent="0.25">
      <c r="B114" s="11" t="s">
        <v>16</v>
      </c>
      <c r="C114" s="12" t="s">
        <v>62</v>
      </c>
      <c r="D114" s="12" t="s">
        <v>9</v>
      </c>
      <c r="E114" s="12" t="s">
        <v>64</v>
      </c>
      <c r="F114" s="12" t="s">
        <v>202</v>
      </c>
      <c r="G114" s="12" t="s">
        <v>17</v>
      </c>
      <c r="H114" s="13">
        <f t="shared" si="49"/>
        <v>200000</v>
      </c>
      <c r="I114" s="13">
        <f t="shared" si="49"/>
        <v>200000</v>
      </c>
      <c r="J114" s="13">
        <f t="shared" si="49"/>
        <v>2788</v>
      </c>
      <c r="K114" s="24">
        <f t="shared" si="31"/>
        <v>1.3939999999999999</v>
      </c>
    </row>
    <row r="115" spans="2:11" ht="28.5" customHeight="1" x14ac:dyDescent="0.25">
      <c r="B115" s="11" t="s">
        <v>18</v>
      </c>
      <c r="C115" s="12" t="s">
        <v>62</v>
      </c>
      <c r="D115" s="12" t="s">
        <v>9</v>
      </c>
      <c r="E115" s="12" t="s">
        <v>64</v>
      </c>
      <c r="F115" s="12" t="s">
        <v>202</v>
      </c>
      <c r="G115" s="12" t="s">
        <v>19</v>
      </c>
      <c r="H115" s="13">
        <v>200000</v>
      </c>
      <c r="I115" s="13">
        <v>200000</v>
      </c>
      <c r="J115" s="13">
        <v>2788</v>
      </c>
      <c r="K115" s="24">
        <f t="shared" si="31"/>
        <v>1.3939999999999999</v>
      </c>
    </row>
    <row r="116" spans="2:11" ht="29.25" hidden="1" customHeight="1" x14ac:dyDescent="0.25">
      <c r="B116" s="2" t="s">
        <v>65</v>
      </c>
      <c r="C116" s="23" t="s">
        <v>62</v>
      </c>
      <c r="D116" s="23" t="s">
        <v>9</v>
      </c>
      <c r="E116" s="23" t="s">
        <v>64</v>
      </c>
      <c r="F116" s="23" t="s">
        <v>205</v>
      </c>
      <c r="G116" s="12"/>
      <c r="H116" s="24">
        <f t="shared" ref="H116:J117" si="50">H117</f>
        <v>0</v>
      </c>
      <c r="I116" s="24">
        <f t="shared" si="50"/>
        <v>0</v>
      </c>
      <c r="J116" s="24">
        <f t="shared" si="50"/>
        <v>0</v>
      </c>
      <c r="K116" s="24" t="e">
        <f t="shared" si="31"/>
        <v>#DIV/0!</v>
      </c>
    </row>
    <row r="117" spans="2:11" ht="29.25" hidden="1" customHeight="1" x14ac:dyDescent="0.25">
      <c r="B117" s="11" t="s">
        <v>16</v>
      </c>
      <c r="C117" s="12" t="s">
        <v>62</v>
      </c>
      <c r="D117" s="12" t="s">
        <v>9</v>
      </c>
      <c r="E117" s="12" t="s">
        <v>64</v>
      </c>
      <c r="F117" s="12" t="s">
        <v>205</v>
      </c>
      <c r="G117" s="12" t="s">
        <v>17</v>
      </c>
      <c r="H117" s="13">
        <f t="shared" si="50"/>
        <v>0</v>
      </c>
      <c r="I117" s="13">
        <f t="shared" si="50"/>
        <v>0</v>
      </c>
      <c r="J117" s="13">
        <f t="shared" si="50"/>
        <v>0</v>
      </c>
      <c r="K117" s="24" t="e">
        <f t="shared" si="31"/>
        <v>#DIV/0!</v>
      </c>
    </row>
    <row r="118" spans="2:11" ht="29.25" hidden="1" customHeight="1" x14ac:dyDescent="0.25">
      <c r="B118" s="11" t="s">
        <v>18</v>
      </c>
      <c r="C118" s="12" t="s">
        <v>62</v>
      </c>
      <c r="D118" s="12" t="s">
        <v>9</v>
      </c>
      <c r="E118" s="12" t="s">
        <v>64</v>
      </c>
      <c r="F118" s="12" t="s">
        <v>205</v>
      </c>
      <c r="G118" s="12" t="s">
        <v>19</v>
      </c>
      <c r="H118" s="13">
        <v>0</v>
      </c>
      <c r="I118" s="13">
        <v>0</v>
      </c>
      <c r="J118" s="13">
        <v>0</v>
      </c>
      <c r="K118" s="24" t="e">
        <f t="shared" si="31"/>
        <v>#DIV/0!</v>
      </c>
    </row>
    <row r="119" spans="2:11" ht="29.25" hidden="1" customHeight="1" x14ac:dyDescent="0.25">
      <c r="B119" s="19" t="s">
        <v>203</v>
      </c>
      <c r="C119" s="23" t="s">
        <v>62</v>
      </c>
      <c r="D119" s="23" t="s">
        <v>9</v>
      </c>
      <c r="E119" s="23" t="s">
        <v>64</v>
      </c>
      <c r="F119" s="23" t="s">
        <v>204</v>
      </c>
      <c r="G119" s="23"/>
      <c r="H119" s="24">
        <f t="shared" ref="H119:J120" si="51">H120</f>
        <v>0</v>
      </c>
      <c r="I119" s="24">
        <f t="shared" si="51"/>
        <v>0</v>
      </c>
      <c r="J119" s="24">
        <f t="shared" si="51"/>
        <v>0</v>
      </c>
      <c r="K119" s="24" t="e">
        <f t="shared" si="31"/>
        <v>#DIV/0!</v>
      </c>
    </row>
    <row r="120" spans="2:11" ht="29.25" hidden="1" customHeight="1" x14ac:dyDescent="0.25">
      <c r="B120" s="11" t="s">
        <v>16</v>
      </c>
      <c r="C120" s="12" t="s">
        <v>62</v>
      </c>
      <c r="D120" s="12" t="s">
        <v>9</v>
      </c>
      <c r="E120" s="12" t="s">
        <v>64</v>
      </c>
      <c r="F120" s="12" t="s">
        <v>204</v>
      </c>
      <c r="G120" s="12" t="s">
        <v>17</v>
      </c>
      <c r="H120" s="13">
        <f t="shared" si="51"/>
        <v>0</v>
      </c>
      <c r="I120" s="13">
        <f t="shared" si="51"/>
        <v>0</v>
      </c>
      <c r="J120" s="13">
        <f t="shared" si="51"/>
        <v>0</v>
      </c>
      <c r="K120" s="24" t="e">
        <f t="shared" si="31"/>
        <v>#DIV/0!</v>
      </c>
    </row>
    <row r="121" spans="2:11" ht="29.25" hidden="1" customHeight="1" x14ac:dyDescent="0.25">
      <c r="B121" s="11" t="s">
        <v>18</v>
      </c>
      <c r="C121" s="12" t="s">
        <v>62</v>
      </c>
      <c r="D121" s="12" t="s">
        <v>9</v>
      </c>
      <c r="E121" s="12" t="s">
        <v>64</v>
      </c>
      <c r="F121" s="12" t="s">
        <v>204</v>
      </c>
      <c r="G121" s="12" t="s">
        <v>19</v>
      </c>
      <c r="H121" s="13">
        <v>0</v>
      </c>
      <c r="I121" s="13">
        <v>0</v>
      </c>
      <c r="J121" s="13">
        <v>0</v>
      </c>
      <c r="K121" s="24" t="e">
        <f t="shared" si="31"/>
        <v>#DIV/0!</v>
      </c>
    </row>
    <row r="122" spans="2:11" ht="20.25" customHeight="1" x14ac:dyDescent="0.25">
      <c r="B122" s="19" t="s">
        <v>284</v>
      </c>
      <c r="C122" s="23" t="s">
        <v>62</v>
      </c>
      <c r="D122" s="23" t="s">
        <v>9</v>
      </c>
      <c r="E122" s="23" t="s">
        <v>64</v>
      </c>
      <c r="F122" s="23" t="s">
        <v>285</v>
      </c>
      <c r="G122" s="23"/>
      <c r="H122" s="24">
        <f t="shared" ref="H122:J123" si="52">H123</f>
        <v>4500</v>
      </c>
      <c r="I122" s="24">
        <f t="shared" si="52"/>
        <v>4500</v>
      </c>
      <c r="J122" s="24">
        <f t="shared" si="52"/>
        <v>0</v>
      </c>
      <c r="K122" s="24">
        <f t="shared" si="31"/>
        <v>0</v>
      </c>
    </row>
    <row r="123" spans="2:11" ht="21" customHeight="1" x14ac:dyDescent="0.25">
      <c r="B123" s="29" t="s">
        <v>35</v>
      </c>
      <c r="C123" s="12" t="s">
        <v>62</v>
      </c>
      <c r="D123" s="12" t="s">
        <v>9</v>
      </c>
      <c r="E123" s="12" t="s">
        <v>64</v>
      </c>
      <c r="F123" s="12" t="s">
        <v>285</v>
      </c>
      <c r="G123" s="12" t="s">
        <v>21</v>
      </c>
      <c r="H123" s="13">
        <f t="shared" si="52"/>
        <v>4500</v>
      </c>
      <c r="I123" s="13">
        <f t="shared" si="52"/>
        <v>4500</v>
      </c>
      <c r="J123" s="13">
        <f t="shared" si="52"/>
        <v>0</v>
      </c>
      <c r="K123" s="24">
        <f t="shared" si="31"/>
        <v>0</v>
      </c>
    </row>
    <row r="124" spans="2:11" ht="19.5" customHeight="1" x14ac:dyDescent="0.25">
      <c r="B124" s="1" t="s">
        <v>22</v>
      </c>
      <c r="C124" s="12" t="s">
        <v>62</v>
      </c>
      <c r="D124" s="12" t="s">
        <v>9</v>
      </c>
      <c r="E124" s="12" t="s">
        <v>64</v>
      </c>
      <c r="F124" s="12" t="s">
        <v>285</v>
      </c>
      <c r="G124" s="12" t="s">
        <v>23</v>
      </c>
      <c r="H124" s="13">
        <v>4500</v>
      </c>
      <c r="I124" s="13">
        <v>4500</v>
      </c>
      <c r="J124" s="13"/>
      <c r="K124" s="24">
        <f t="shared" si="31"/>
        <v>0</v>
      </c>
    </row>
    <row r="125" spans="2:11" ht="18.600000000000001" customHeight="1" x14ac:dyDescent="0.25">
      <c r="B125" s="20" t="s">
        <v>93</v>
      </c>
      <c r="C125" s="23" t="s">
        <v>62</v>
      </c>
      <c r="D125" s="23" t="s">
        <v>55</v>
      </c>
      <c r="E125" s="12"/>
      <c r="F125" s="12"/>
      <c r="G125" s="12"/>
      <c r="H125" s="24">
        <f>H126</f>
        <v>495000</v>
      </c>
      <c r="I125" s="24">
        <f>I126</f>
        <v>495000</v>
      </c>
      <c r="J125" s="24">
        <f t="shared" ref="J125" si="53">J126</f>
        <v>52628.87</v>
      </c>
      <c r="K125" s="24">
        <f t="shared" si="31"/>
        <v>10.632094949494949</v>
      </c>
    </row>
    <row r="126" spans="2:11" ht="19.5" customHeight="1" x14ac:dyDescent="0.25">
      <c r="B126" s="20" t="s">
        <v>127</v>
      </c>
      <c r="C126" s="23" t="s">
        <v>62</v>
      </c>
      <c r="D126" s="23" t="s">
        <v>55</v>
      </c>
      <c r="E126" s="23" t="s">
        <v>128</v>
      </c>
      <c r="F126" s="23"/>
      <c r="G126" s="23"/>
      <c r="H126" s="24">
        <f>H130+H127+H133</f>
        <v>495000</v>
      </c>
      <c r="I126" s="24">
        <f>I130+I127+I133</f>
        <v>495000</v>
      </c>
      <c r="J126" s="24">
        <f t="shared" ref="J126" si="54">J130+J127+J133</f>
        <v>52628.87</v>
      </c>
      <c r="K126" s="24">
        <f t="shared" si="31"/>
        <v>10.632094949494949</v>
      </c>
    </row>
    <row r="127" spans="2:11" ht="27" customHeight="1" x14ac:dyDescent="0.25">
      <c r="B127" s="2" t="s">
        <v>65</v>
      </c>
      <c r="C127" s="23" t="s">
        <v>62</v>
      </c>
      <c r="D127" s="23" t="s">
        <v>55</v>
      </c>
      <c r="E127" s="23" t="s">
        <v>128</v>
      </c>
      <c r="F127" s="23" t="s">
        <v>205</v>
      </c>
      <c r="G127" s="12"/>
      <c r="H127" s="24">
        <f t="shared" ref="H127:J128" si="55">H128</f>
        <v>210000</v>
      </c>
      <c r="I127" s="24">
        <f t="shared" si="55"/>
        <v>210000</v>
      </c>
      <c r="J127" s="24">
        <f t="shared" si="55"/>
        <v>39000</v>
      </c>
      <c r="K127" s="24">
        <f t="shared" si="31"/>
        <v>18.571428571428573</v>
      </c>
    </row>
    <row r="128" spans="2:11" ht="25.5" customHeight="1" x14ac:dyDescent="0.25">
      <c r="B128" s="11" t="s">
        <v>16</v>
      </c>
      <c r="C128" s="12" t="s">
        <v>62</v>
      </c>
      <c r="D128" s="12" t="s">
        <v>55</v>
      </c>
      <c r="E128" s="12" t="s">
        <v>128</v>
      </c>
      <c r="F128" s="12" t="s">
        <v>205</v>
      </c>
      <c r="G128" s="12" t="s">
        <v>17</v>
      </c>
      <c r="H128" s="13">
        <f t="shared" si="55"/>
        <v>210000</v>
      </c>
      <c r="I128" s="13">
        <f t="shared" si="55"/>
        <v>210000</v>
      </c>
      <c r="J128" s="13">
        <f t="shared" si="55"/>
        <v>39000</v>
      </c>
      <c r="K128" s="24">
        <f t="shared" si="31"/>
        <v>18.571428571428573</v>
      </c>
    </row>
    <row r="129" spans="2:11" ht="26.25" customHeight="1" x14ac:dyDescent="0.25">
      <c r="B129" s="11" t="s">
        <v>18</v>
      </c>
      <c r="C129" s="12" t="s">
        <v>62</v>
      </c>
      <c r="D129" s="12" t="s">
        <v>55</v>
      </c>
      <c r="E129" s="12" t="s">
        <v>128</v>
      </c>
      <c r="F129" s="12" t="s">
        <v>205</v>
      </c>
      <c r="G129" s="12" t="s">
        <v>19</v>
      </c>
      <c r="H129" s="13">
        <v>210000</v>
      </c>
      <c r="I129" s="13">
        <v>210000</v>
      </c>
      <c r="J129" s="13">
        <v>39000</v>
      </c>
      <c r="K129" s="24">
        <f t="shared" si="31"/>
        <v>18.571428571428573</v>
      </c>
    </row>
    <row r="130" spans="2:11" ht="28.15" customHeight="1" x14ac:dyDescent="0.25">
      <c r="B130" s="2" t="s">
        <v>70</v>
      </c>
      <c r="C130" s="23" t="s">
        <v>62</v>
      </c>
      <c r="D130" s="23" t="s">
        <v>55</v>
      </c>
      <c r="E130" s="23" t="s">
        <v>128</v>
      </c>
      <c r="F130" s="23" t="s">
        <v>206</v>
      </c>
      <c r="G130" s="23"/>
      <c r="H130" s="24">
        <f>H131</f>
        <v>210000</v>
      </c>
      <c r="I130" s="24">
        <f>I131</f>
        <v>210000</v>
      </c>
      <c r="J130" s="24">
        <f t="shared" ref="J130:J131" si="56">J131</f>
        <v>0</v>
      </c>
      <c r="K130" s="24">
        <f t="shared" si="31"/>
        <v>0</v>
      </c>
    </row>
    <row r="131" spans="2:11" ht="28.15" customHeight="1" x14ac:dyDescent="0.25">
      <c r="B131" s="11" t="s">
        <v>16</v>
      </c>
      <c r="C131" s="12" t="s">
        <v>62</v>
      </c>
      <c r="D131" s="12" t="s">
        <v>55</v>
      </c>
      <c r="E131" s="12" t="s">
        <v>128</v>
      </c>
      <c r="F131" s="12" t="s">
        <v>206</v>
      </c>
      <c r="G131" s="12" t="s">
        <v>17</v>
      </c>
      <c r="H131" s="13">
        <f>H132</f>
        <v>210000</v>
      </c>
      <c r="I131" s="13">
        <f>I132</f>
        <v>210000</v>
      </c>
      <c r="J131" s="13">
        <f t="shared" si="56"/>
        <v>0</v>
      </c>
      <c r="K131" s="24">
        <f t="shared" si="31"/>
        <v>0</v>
      </c>
    </row>
    <row r="132" spans="2:11" ht="28.15" customHeight="1" x14ac:dyDescent="0.25">
      <c r="B132" s="11" t="s">
        <v>18</v>
      </c>
      <c r="C132" s="12" t="s">
        <v>62</v>
      </c>
      <c r="D132" s="12" t="s">
        <v>55</v>
      </c>
      <c r="E132" s="12" t="s">
        <v>128</v>
      </c>
      <c r="F132" s="12" t="s">
        <v>206</v>
      </c>
      <c r="G132" s="12" t="s">
        <v>19</v>
      </c>
      <c r="H132" s="13">
        <v>210000</v>
      </c>
      <c r="I132" s="13">
        <v>210000</v>
      </c>
      <c r="J132" s="13"/>
      <c r="K132" s="24">
        <f t="shared" si="31"/>
        <v>0</v>
      </c>
    </row>
    <row r="133" spans="2:11" ht="45.75" customHeight="1" x14ac:dyDescent="0.25">
      <c r="B133" s="19" t="s">
        <v>203</v>
      </c>
      <c r="C133" s="23" t="s">
        <v>62</v>
      </c>
      <c r="D133" s="23" t="s">
        <v>55</v>
      </c>
      <c r="E133" s="23" t="s">
        <v>128</v>
      </c>
      <c r="F133" s="23" t="s">
        <v>204</v>
      </c>
      <c r="G133" s="23"/>
      <c r="H133" s="24">
        <f t="shared" ref="H133:J134" si="57">H134</f>
        <v>75000</v>
      </c>
      <c r="I133" s="24">
        <f t="shared" si="57"/>
        <v>75000</v>
      </c>
      <c r="J133" s="24">
        <f t="shared" si="57"/>
        <v>13628.87</v>
      </c>
      <c r="K133" s="24">
        <f t="shared" si="31"/>
        <v>18.171826666666668</v>
      </c>
    </row>
    <row r="134" spans="2:11" ht="28.15" customHeight="1" x14ac:dyDescent="0.25">
      <c r="B134" s="11" t="s">
        <v>16</v>
      </c>
      <c r="C134" s="12" t="s">
        <v>62</v>
      </c>
      <c r="D134" s="12" t="s">
        <v>55</v>
      </c>
      <c r="E134" s="12" t="s">
        <v>128</v>
      </c>
      <c r="F134" s="12" t="s">
        <v>204</v>
      </c>
      <c r="G134" s="12" t="s">
        <v>17</v>
      </c>
      <c r="H134" s="13">
        <f t="shared" si="57"/>
        <v>75000</v>
      </c>
      <c r="I134" s="13">
        <f t="shared" si="57"/>
        <v>75000</v>
      </c>
      <c r="J134" s="13">
        <f t="shared" si="57"/>
        <v>13628.87</v>
      </c>
      <c r="K134" s="24">
        <f t="shared" si="31"/>
        <v>18.171826666666668</v>
      </c>
    </row>
    <row r="135" spans="2:11" ht="28.15" customHeight="1" x14ac:dyDescent="0.25">
      <c r="B135" s="11" t="s">
        <v>18</v>
      </c>
      <c r="C135" s="12" t="s">
        <v>62</v>
      </c>
      <c r="D135" s="12" t="s">
        <v>55</v>
      </c>
      <c r="E135" s="12" t="s">
        <v>128</v>
      </c>
      <c r="F135" s="12" t="s">
        <v>204</v>
      </c>
      <c r="G135" s="12" t="s">
        <v>19</v>
      </c>
      <c r="H135" s="13">
        <v>75000</v>
      </c>
      <c r="I135" s="13">
        <v>75000</v>
      </c>
      <c r="J135" s="13">
        <v>13628.87</v>
      </c>
      <c r="K135" s="24">
        <f t="shared" si="31"/>
        <v>18.171826666666668</v>
      </c>
    </row>
    <row r="136" spans="2:11" ht="27.75" customHeight="1" x14ac:dyDescent="0.25">
      <c r="B136" s="2" t="s">
        <v>71</v>
      </c>
      <c r="C136" s="23" t="s">
        <v>72</v>
      </c>
      <c r="D136" s="12"/>
      <c r="E136" s="12"/>
      <c r="F136" s="12"/>
      <c r="G136" s="12"/>
      <c r="H136" s="24">
        <f>H137+H151+H160</f>
        <v>11655600</v>
      </c>
      <c r="I136" s="24">
        <f>I137+I151+I160</f>
        <v>11355600</v>
      </c>
      <c r="J136" s="24">
        <f t="shared" ref="J136" si="58">J137+J151+J160</f>
        <v>2646266.4300000002</v>
      </c>
      <c r="K136" s="24">
        <f t="shared" si="31"/>
        <v>23.303624907534608</v>
      </c>
    </row>
    <row r="137" spans="2:11" x14ac:dyDescent="0.25">
      <c r="B137" s="20" t="s">
        <v>8</v>
      </c>
      <c r="C137" s="23" t="s">
        <v>72</v>
      </c>
      <c r="D137" s="23" t="s">
        <v>9</v>
      </c>
      <c r="E137" s="23"/>
      <c r="F137" s="23"/>
      <c r="G137" s="23"/>
      <c r="H137" s="24">
        <f>H138+H147</f>
        <v>5502600</v>
      </c>
      <c r="I137" s="24">
        <f>I138+I147</f>
        <v>5202600</v>
      </c>
      <c r="J137" s="24">
        <f t="shared" ref="J137" si="59">J138+J147</f>
        <v>1264265.4300000002</v>
      </c>
      <c r="K137" s="24">
        <f t="shared" si="31"/>
        <v>24.300646407565452</v>
      </c>
    </row>
    <row r="138" spans="2:11" ht="41.25" customHeight="1" x14ac:dyDescent="0.25">
      <c r="B138" s="20" t="s">
        <v>73</v>
      </c>
      <c r="C138" s="23" t="s">
        <v>72</v>
      </c>
      <c r="D138" s="23" t="s">
        <v>9</v>
      </c>
      <c r="E138" s="23" t="s">
        <v>74</v>
      </c>
      <c r="F138" s="23"/>
      <c r="G138" s="23"/>
      <c r="H138" s="24">
        <f>H139</f>
        <v>5052600</v>
      </c>
      <c r="I138" s="24">
        <f>I139</f>
        <v>5052600</v>
      </c>
      <c r="J138" s="24">
        <f t="shared" ref="J138" si="60">J139</f>
        <v>1264265.4300000002</v>
      </c>
      <c r="K138" s="24">
        <f t="shared" ref="K138:K201" si="61">J138/I138*100</f>
        <v>25.022076356727236</v>
      </c>
    </row>
    <row r="139" spans="2:11" ht="30" customHeight="1" x14ac:dyDescent="0.25">
      <c r="B139" s="20" t="s">
        <v>48</v>
      </c>
      <c r="C139" s="23" t="s">
        <v>72</v>
      </c>
      <c r="D139" s="23" t="s">
        <v>9</v>
      </c>
      <c r="E139" s="23" t="s">
        <v>74</v>
      </c>
      <c r="F139" s="23" t="s">
        <v>207</v>
      </c>
      <c r="G139" s="23"/>
      <c r="H139" s="24">
        <f>H140+H142+H144</f>
        <v>5052600</v>
      </c>
      <c r="I139" s="24">
        <f>I140+I142+I144</f>
        <v>5052600</v>
      </c>
      <c r="J139" s="24">
        <f t="shared" ref="J139" si="62">J140+J142+J144</f>
        <v>1264265.4300000002</v>
      </c>
      <c r="K139" s="24">
        <f t="shared" si="61"/>
        <v>25.022076356727236</v>
      </c>
    </row>
    <row r="140" spans="2:11" ht="69" customHeight="1" x14ac:dyDescent="0.25">
      <c r="B140" s="11" t="s">
        <v>12</v>
      </c>
      <c r="C140" s="12" t="s">
        <v>72</v>
      </c>
      <c r="D140" s="12" t="s">
        <v>9</v>
      </c>
      <c r="E140" s="12" t="s">
        <v>74</v>
      </c>
      <c r="F140" s="12" t="s">
        <v>207</v>
      </c>
      <c r="G140" s="12" t="s">
        <v>13</v>
      </c>
      <c r="H140" s="13">
        <f>H141</f>
        <v>4457100</v>
      </c>
      <c r="I140" s="13">
        <f>I141</f>
        <v>4457100</v>
      </c>
      <c r="J140" s="13">
        <f t="shared" ref="J140" si="63">J141</f>
        <v>1207139.1200000001</v>
      </c>
      <c r="K140" s="24">
        <f t="shared" si="61"/>
        <v>27.083509905543966</v>
      </c>
    </row>
    <row r="141" spans="2:11" ht="30" customHeight="1" x14ac:dyDescent="0.25">
      <c r="B141" s="11" t="s">
        <v>14</v>
      </c>
      <c r="C141" s="12" t="s">
        <v>72</v>
      </c>
      <c r="D141" s="12" t="s">
        <v>9</v>
      </c>
      <c r="E141" s="12" t="s">
        <v>74</v>
      </c>
      <c r="F141" s="12" t="s">
        <v>207</v>
      </c>
      <c r="G141" s="12" t="s">
        <v>15</v>
      </c>
      <c r="H141" s="13">
        <v>4457100</v>
      </c>
      <c r="I141" s="13">
        <f>3423275+1033825</f>
        <v>4457100</v>
      </c>
      <c r="J141" s="13">
        <v>1207139.1200000001</v>
      </c>
      <c r="K141" s="24">
        <f t="shared" si="61"/>
        <v>27.083509905543966</v>
      </c>
    </row>
    <row r="142" spans="2:11" ht="31.5" customHeight="1" x14ac:dyDescent="0.25">
      <c r="B142" s="11" t="s">
        <v>16</v>
      </c>
      <c r="C142" s="12" t="s">
        <v>72</v>
      </c>
      <c r="D142" s="12" t="s">
        <v>9</v>
      </c>
      <c r="E142" s="12" t="s">
        <v>74</v>
      </c>
      <c r="F142" s="12" t="s">
        <v>207</v>
      </c>
      <c r="G142" s="12" t="s">
        <v>17</v>
      </c>
      <c r="H142" s="13">
        <f>H143</f>
        <v>593900</v>
      </c>
      <c r="I142" s="13">
        <f>I143</f>
        <v>590900</v>
      </c>
      <c r="J142" s="13">
        <f t="shared" ref="J142" si="64">J143</f>
        <v>56026.31</v>
      </c>
      <c r="K142" s="24">
        <f t="shared" si="61"/>
        <v>9.4815214080216617</v>
      </c>
    </row>
    <row r="143" spans="2:11" ht="30" customHeight="1" x14ac:dyDescent="0.25">
      <c r="B143" s="11" t="s">
        <v>18</v>
      </c>
      <c r="C143" s="12" t="s">
        <v>72</v>
      </c>
      <c r="D143" s="12" t="s">
        <v>9</v>
      </c>
      <c r="E143" s="12" t="s">
        <v>74</v>
      </c>
      <c r="F143" s="12" t="s">
        <v>207</v>
      </c>
      <c r="G143" s="12" t="s">
        <v>19</v>
      </c>
      <c r="H143" s="13">
        <v>593900</v>
      </c>
      <c r="I143" s="13">
        <v>590900</v>
      </c>
      <c r="J143" s="13">
        <v>56026.31</v>
      </c>
      <c r="K143" s="24">
        <f t="shared" si="61"/>
        <v>9.4815214080216617</v>
      </c>
    </row>
    <row r="144" spans="2:11" ht="21.75" customHeight="1" x14ac:dyDescent="0.25">
      <c r="B144" s="19" t="s">
        <v>284</v>
      </c>
      <c r="C144" s="23" t="s">
        <v>72</v>
      </c>
      <c r="D144" s="23" t="s">
        <v>9</v>
      </c>
      <c r="E144" s="23" t="s">
        <v>74</v>
      </c>
      <c r="F144" s="23" t="s">
        <v>286</v>
      </c>
      <c r="G144" s="23"/>
      <c r="H144" s="24">
        <f>H145</f>
        <v>1600</v>
      </c>
      <c r="I144" s="24">
        <f>I145</f>
        <v>4600</v>
      </c>
      <c r="J144" s="24">
        <f t="shared" ref="J144:J145" si="65">J145</f>
        <v>1100</v>
      </c>
      <c r="K144" s="24">
        <f t="shared" si="61"/>
        <v>23.913043478260871</v>
      </c>
    </row>
    <row r="145" spans="2:11" ht="18" customHeight="1" x14ac:dyDescent="0.25">
      <c r="B145" s="29" t="s">
        <v>35</v>
      </c>
      <c r="C145" s="12" t="s">
        <v>72</v>
      </c>
      <c r="D145" s="12" t="s">
        <v>9</v>
      </c>
      <c r="E145" s="12" t="s">
        <v>74</v>
      </c>
      <c r="F145" s="12" t="s">
        <v>286</v>
      </c>
      <c r="G145" s="12" t="s">
        <v>21</v>
      </c>
      <c r="H145" s="13">
        <f>H146</f>
        <v>1600</v>
      </c>
      <c r="I145" s="13">
        <f>I146</f>
        <v>4600</v>
      </c>
      <c r="J145" s="13">
        <f t="shared" si="65"/>
        <v>1100</v>
      </c>
      <c r="K145" s="24">
        <f t="shared" si="61"/>
        <v>23.913043478260871</v>
      </c>
    </row>
    <row r="146" spans="2:11" ht="17.25" customHeight="1" x14ac:dyDescent="0.25">
      <c r="B146" s="1" t="s">
        <v>22</v>
      </c>
      <c r="C146" s="12" t="s">
        <v>72</v>
      </c>
      <c r="D146" s="12" t="s">
        <v>9</v>
      </c>
      <c r="E146" s="12" t="s">
        <v>74</v>
      </c>
      <c r="F146" s="12" t="s">
        <v>286</v>
      </c>
      <c r="G146" s="12" t="s">
        <v>23</v>
      </c>
      <c r="H146" s="13">
        <v>1600</v>
      </c>
      <c r="I146" s="13">
        <v>4600</v>
      </c>
      <c r="J146" s="13">
        <v>1100</v>
      </c>
      <c r="K146" s="24">
        <f t="shared" si="61"/>
        <v>23.913043478260871</v>
      </c>
    </row>
    <row r="147" spans="2:11" ht="15" customHeight="1" x14ac:dyDescent="0.25">
      <c r="B147" s="20" t="s">
        <v>75</v>
      </c>
      <c r="C147" s="23" t="s">
        <v>72</v>
      </c>
      <c r="D147" s="23" t="s">
        <v>9</v>
      </c>
      <c r="E147" s="23" t="s">
        <v>76</v>
      </c>
      <c r="F147" s="23"/>
      <c r="G147" s="23"/>
      <c r="H147" s="24">
        <f t="shared" ref="H147:J149" si="66">H148</f>
        <v>450000</v>
      </c>
      <c r="I147" s="24">
        <f t="shared" si="66"/>
        <v>150000</v>
      </c>
      <c r="J147" s="24">
        <f t="shared" si="66"/>
        <v>0</v>
      </c>
      <c r="K147" s="24">
        <f t="shared" si="61"/>
        <v>0</v>
      </c>
    </row>
    <row r="148" spans="2:11" ht="15" customHeight="1" x14ac:dyDescent="0.25">
      <c r="B148" s="20" t="s">
        <v>209</v>
      </c>
      <c r="C148" s="23" t="s">
        <v>72</v>
      </c>
      <c r="D148" s="23" t="s">
        <v>9</v>
      </c>
      <c r="E148" s="23" t="s">
        <v>76</v>
      </c>
      <c r="F148" s="23" t="s">
        <v>208</v>
      </c>
      <c r="G148" s="23"/>
      <c r="H148" s="24">
        <f t="shared" si="66"/>
        <v>450000</v>
      </c>
      <c r="I148" s="24">
        <f t="shared" si="66"/>
        <v>150000</v>
      </c>
      <c r="J148" s="24">
        <f t="shared" si="66"/>
        <v>0</v>
      </c>
      <c r="K148" s="24">
        <f t="shared" si="61"/>
        <v>0</v>
      </c>
    </row>
    <row r="149" spans="2:11" ht="17.25" customHeight="1" x14ac:dyDescent="0.25">
      <c r="B149" s="29" t="s">
        <v>77</v>
      </c>
      <c r="C149" s="12" t="s">
        <v>72</v>
      </c>
      <c r="D149" s="12" t="s">
        <v>9</v>
      </c>
      <c r="E149" s="12" t="s">
        <v>76</v>
      </c>
      <c r="F149" s="12" t="s">
        <v>208</v>
      </c>
      <c r="G149" s="12" t="s">
        <v>21</v>
      </c>
      <c r="H149" s="13">
        <f t="shared" si="66"/>
        <v>450000</v>
      </c>
      <c r="I149" s="13">
        <f t="shared" si="66"/>
        <v>150000</v>
      </c>
      <c r="J149" s="13">
        <f t="shared" si="66"/>
        <v>0</v>
      </c>
      <c r="K149" s="24">
        <f t="shared" si="61"/>
        <v>0</v>
      </c>
    </row>
    <row r="150" spans="2:11" ht="21" customHeight="1" x14ac:dyDescent="0.25">
      <c r="B150" s="29" t="s">
        <v>78</v>
      </c>
      <c r="C150" s="12" t="s">
        <v>72</v>
      </c>
      <c r="D150" s="12" t="s">
        <v>9</v>
      </c>
      <c r="E150" s="12" t="s">
        <v>76</v>
      </c>
      <c r="F150" s="12" t="s">
        <v>208</v>
      </c>
      <c r="G150" s="12" t="s">
        <v>79</v>
      </c>
      <c r="H150" s="13">
        <v>450000</v>
      </c>
      <c r="I150" s="13">
        <v>150000</v>
      </c>
      <c r="J150" s="13"/>
      <c r="K150" s="24">
        <f t="shared" si="61"/>
        <v>0</v>
      </c>
    </row>
    <row r="151" spans="2:11" ht="45" customHeight="1" x14ac:dyDescent="0.25">
      <c r="B151" s="20" t="s">
        <v>98</v>
      </c>
      <c r="C151" s="23" t="s">
        <v>72</v>
      </c>
      <c r="D151" s="23" t="s">
        <v>99</v>
      </c>
      <c r="E151" s="23"/>
      <c r="F151" s="23"/>
      <c r="G151" s="23"/>
      <c r="H151" s="24">
        <f>H152+H156</f>
        <v>6153000</v>
      </c>
      <c r="I151" s="24">
        <f>I152+I156</f>
        <v>6153000</v>
      </c>
      <c r="J151" s="24">
        <f t="shared" ref="J151" si="67">J152+J156</f>
        <v>1382001</v>
      </c>
      <c r="K151" s="24">
        <f t="shared" si="61"/>
        <v>22.460604583130181</v>
      </c>
    </row>
    <row r="152" spans="2:11" ht="41.25" customHeight="1" x14ac:dyDescent="0.25">
      <c r="B152" s="20" t="s">
        <v>100</v>
      </c>
      <c r="C152" s="23" t="s">
        <v>72</v>
      </c>
      <c r="D152" s="23" t="s">
        <v>99</v>
      </c>
      <c r="E152" s="23" t="s">
        <v>9</v>
      </c>
      <c r="F152" s="23"/>
      <c r="G152" s="23"/>
      <c r="H152" s="24">
        <f t="shared" ref="H152:J154" si="68">H153</f>
        <v>953000</v>
      </c>
      <c r="I152" s="24">
        <f t="shared" si="68"/>
        <v>953000</v>
      </c>
      <c r="J152" s="24">
        <f t="shared" si="68"/>
        <v>238251</v>
      </c>
      <c r="K152" s="24">
        <f t="shared" si="61"/>
        <v>25.000104931794333</v>
      </c>
    </row>
    <row r="153" spans="2:11" ht="44.25" customHeight="1" x14ac:dyDescent="0.25">
      <c r="B153" s="20" t="s">
        <v>210</v>
      </c>
      <c r="C153" s="23" t="s">
        <v>72</v>
      </c>
      <c r="D153" s="23" t="s">
        <v>99</v>
      </c>
      <c r="E153" s="23" t="s">
        <v>9</v>
      </c>
      <c r="F153" s="23" t="s">
        <v>101</v>
      </c>
      <c r="G153" s="23"/>
      <c r="H153" s="24">
        <f t="shared" si="68"/>
        <v>953000</v>
      </c>
      <c r="I153" s="24">
        <f t="shared" si="68"/>
        <v>953000</v>
      </c>
      <c r="J153" s="24">
        <f t="shared" si="68"/>
        <v>238251</v>
      </c>
      <c r="K153" s="24">
        <f t="shared" si="61"/>
        <v>25.000104931794333</v>
      </c>
    </row>
    <row r="154" spans="2:11" ht="17.25" customHeight="1" x14ac:dyDescent="0.25">
      <c r="B154" s="29" t="s">
        <v>102</v>
      </c>
      <c r="C154" s="12" t="s">
        <v>72</v>
      </c>
      <c r="D154" s="12" t="s">
        <v>99</v>
      </c>
      <c r="E154" s="12" t="s">
        <v>9</v>
      </c>
      <c r="F154" s="12" t="s">
        <v>101</v>
      </c>
      <c r="G154" s="12" t="s">
        <v>83</v>
      </c>
      <c r="H154" s="13">
        <f t="shared" si="68"/>
        <v>953000</v>
      </c>
      <c r="I154" s="13">
        <f t="shared" si="68"/>
        <v>953000</v>
      </c>
      <c r="J154" s="13">
        <f t="shared" si="68"/>
        <v>238251</v>
      </c>
      <c r="K154" s="24">
        <f t="shared" si="61"/>
        <v>25.000104931794333</v>
      </c>
    </row>
    <row r="155" spans="2:11" ht="15.75" customHeight="1" x14ac:dyDescent="0.25">
      <c r="B155" s="29" t="s">
        <v>103</v>
      </c>
      <c r="C155" s="12" t="s">
        <v>72</v>
      </c>
      <c r="D155" s="12" t="s">
        <v>99</v>
      </c>
      <c r="E155" s="12" t="s">
        <v>9</v>
      </c>
      <c r="F155" s="12" t="s">
        <v>101</v>
      </c>
      <c r="G155" s="12" t="s">
        <v>104</v>
      </c>
      <c r="H155" s="13">
        <v>953000</v>
      </c>
      <c r="I155" s="13">
        <v>953000</v>
      </c>
      <c r="J155" s="13">
        <v>238251</v>
      </c>
      <c r="K155" s="24">
        <f t="shared" si="61"/>
        <v>25.000104931794333</v>
      </c>
    </row>
    <row r="156" spans="2:11" ht="15.6" customHeight="1" x14ac:dyDescent="0.25">
      <c r="B156" s="20" t="s">
        <v>105</v>
      </c>
      <c r="C156" s="23" t="s">
        <v>72</v>
      </c>
      <c r="D156" s="23" t="s">
        <v>99</v>
      </c>
      <c r="E156" s="23" t="s">
        <v>40</v>
      </c>
      <c r="F156" s="23"/>
      <c r="G156" s="23"/>
      <c r="H156" s="24">
        <f t="shared" ref="H156:J158" si="69">H157</f>
        <v>5200000</v>
      </c>
      <c r="I156" s="24">
        <f t="shared" si="69"/>
        <v>5200000</v>
      </c>
      <c r="J156" s="24">
        <f t="shared" si="69"/>
        <v>1143750</v>
      </c>
      <c r="K156" s="24">
        <f t="shared" si="61"/>
        <v>21.995192307692307</v>
      </c>
    </row>
    <row r="157" spans="2:11" ht="29.25" customHeight="1" x14ac:dyDescent="0.25">
      <c r="B157" s="20" t="s">
        <v>106</v>
      </c>
      <c r="C157" s="23" t="s">
        <v>72</v>
      </c>
      <c r="D157" s="23" t="s">
        <v>99</v>
      </c>
      <c r="E157" s="23" t="s">
        <v>40</v>
      </c>
      <c r="F157" s="23" t="s">
        <v>211</v>
      </c>
      <c r="G157" s="23"/>
      <c r="H157" s="24">
        <f t="shared" si="69"/>
        <v>5200000</v>
      </c>
      <c r="I157" s="24">
        <f t="shared" si="69"/>
        <v>5200000</v>
      </c>
      <c r="J157" s="24">
        <f t="shared" si="69"/>
        <v>1143750</v>
      </c>
      <c r="K157" s="24">
        <f t="shared" si="61"/>
        <v>21.995192307692307</v>
      </c>
    </row>
    <row r="158" spans="2:11" ht="19.5" customHeight="1" x14ac:dyDescent="0.25">
      <c r="B158" s="29" t="s">
        <v>89</v>
      </c>
      <c r="C158" s="12" t="s">
        <v>72</v>
      </c>
      <c r="D158" s="12" t="s">
        <v>99</v>
      </c>
      <c r="E158" s="12" t="s">
        <v>40</v>
      </c>
      <c r="F158" s="12" t="s">
        <v>211</v>
      </c>
      <c r="G158" s="12" t="s">
        <v>83</v>
      </c>
      <c r="H158" s="13">
        <f t="shared" si="69"/>
        <v>5200000</v>
      </c>
      <c r="I158" s="13">
        <f t="shared" si="69"/>
        <v>5200000</v>
      </c>
      <c r="J158" s="13">
        <f t="shared" si="69"/>
        <v>1143750</v>
      </c>
      <c r="K158" s="24">
        <f t="shared" si="61"/>
        <v>21.995192307692307</v>
      </c>
    </row>
    <row r="159" spans="2:11" ht="16.5" customHeight="1" x14ac:dyDescent="0.25">
      <c r="B159" s="29" t="s">
        <v>107</v>
      </c>
      <c r="C159" s="12" t="s">
        <v>72</v>
      </c>
      <c r="D159" s="12" t="s">
        <v>99</v>
      </c>
      <c r="E159" s="12" t="s">
        <v>40</v>
      </c>
      <c r="F159" s="12" t="s">
        <v>211</v>
      </c>
      <c r="G159" s="12" t="s">
        <v>104</v>
      </c>
      <c r="H159" s="13">
        <v>5200000</v>
      </c>
      <c r="I159" s="13">
        <v>5200000</v>
      </c>
      <c r="J159" s="13">
        <v>1143750</v>
      </c>
      <c r="K159" s="24">
        <f t="shared" si="61"/>
        <v>21.995192307692307</v>
      </c>
    </row>
    <row r="160" spans="2:11" ht="16.5" hidden="1" customHeight="1" x14ac:dyDescent="0.25">
      <c r="B160" s="17" t="s">
        <v>291</v>
      </c>
      <c r="C160" s="23" t="s">
        <v>72</v>
      </c>
      <c r="D160" s="18" t="s">
        <v>292</v>
      </c>
      <c r="E160" s="18" t="s">
        <v>293</v>
      </c>
      <c r="F160" s="18" t="s">
        <v>293</v>
      </c>
      <c r="G160" s="18" t="s">
        <v>293</v>
      </c>
      <c r="H160" s="24"/>
      <c r="I160" s="24"/>
      <c r="J160" s="24"/>
      <c r="K160" s="24" t="e">
        <f t="shared" si="61"/>
        <v>#DIV/0!</v>
      </c>
    </row>
    <row r="161" spans="2:11" ht="16.5" hidden="1" customHeight="1" x14ac:dyDescent="0.25">
      <c r="B161" s="15" t="s">
        <v>291</v>
      </c>
      <c r="C161" s="12" t="s">
        <v>72</v>
      </c>
      <c r="D161" s="14" t="s">
        <v>292</v>
      </c>
      <c r="E161" s="14" t="s">
        <v>292</v>
      </c>
      <c r="F161" s="14" t="s">
        <v>294</v>
      </c>
      <c r="G161" s="14">
        <v>900</v>
      </c>
      <c r="H161" s="13"/>
      <c r="I161" s="13"/>
      <c r="J161" s="13"/>
      <c r="K161" s="24" t="e">
        <f t="shared" si="61"/>
        <v>#DIV/0!</v>
      </c>
    </row>
    <row r="162" spans="2:11" ht="16.5" hidden="1" customHeight="1" x14ac:dyDescent="0.25">
      <c r="B162" s="16" t="s">
        <v>291</v>
      </c>
      <c r="C162" s="12" t="s">
        <v>72</v>
      </c>
      <c r="D162" s="14" t="s">
        <v>292</v>
      </c>
      <c r="E162" s="14" t="s">
        <v>292</v>
      </c>
      <c r="F162" s="14" t="s">
        <v>294</v>
      </c>
      <c r="G162" s="14">
        <v>990</v>
      </c>
      <c r="H162" s="13"/>
      <c r="I162" s="13"/>
      <c r="J162" s="13"/>
      <c r="K162" s="24" t="e">
        <f t="shared" si="61"/>
        <v>#DIV/0!</v>
      </c>
    </row>
    <row r="163" spans="2:11" ht="29.25" hidden="1" customHeight="1" x14ac:dyDescent="0.25">
      <c r="B163" s="16"/>
      <c r="C163" s="12"/>
      <c r="D163" s="14"/>
      <c r="E163" s="14"/>
      <c r="F163" s="14"/>
      <c r="G163" s="14"/>
      <c r="H163" s="13"/>
      <c r="I163" s="13"/>
      <c r="J163" s="13"/>
      <c r="K163" s="24" t="e">
        <f t="shared" si="61"/>
        <v>#DIV/0!</v>
      </c>
    </row>
    <row r="164" spans="2:11" ht="29.25" hidden="1" customHeight="1" x14ac:dyDescent="0.25">
      <c r="B164" s="29"/>
      <c r="C164" s="12"/>
      <c r="D164" s="12"/>
      <c r="E164" s="12"/>
      <c r="F164" s="12"/>
      <c r="G164" s="12"/>
      <c r="H164" s="13"/>
      <c r="I164" s="13"/>
      <c r="J164" s="13"/>
      <c r="K164" s="24" t="e">
        <f t="shared" si="61"/>
        <v>#DIV/0!</v>
      </c>
    </row>
    <row r="165" spans="2:11" ht="25.5" x14ac:dyDescent="0.25">
      <c r="B165" s="20" t="s">
        <v>108</v>
      </c>
      <c r="C165" s="23" t="s">
        <v>109</v>
      </c>
      <c r="D165" s="23"/>
      <c r="E165" s="23"/>
      <c r="F165" s="23"/>
      <c r="G165" s="23"/>
      <c r="H165" s="24">
        <f>H166+H216+H233+H273+H309+H335+H380+H435+H211+H330</f>
        <v>109703666.73999999</v>
      </c>
      <c r="I165" s="24">
        <f>I166+I216+I233+I273+I309+I335+I380+I435+I211+I330</f>
        <v>119829144.02</v>
      </c>
      <c r="J165" s="24">
        <f>J166+J216+J233+J273+J309+J335+J380+J435+J211+J330</f>
        <v>22035988.419999998</v>
      </c>
      <c r="K165" s="24">
        <f t="shared" si="61"/>
        <v>18.38950665985071</v>
      </c>
    </row>
    <row r="166" spans="2:11" ht="16.5" customHeight="1" x14ac:dyDescent="0.25">
      <c r="B166" s="20" t="s">
        <v>8</v>
      </c>
      <c r="C166" s="23" t="s">
        <v>109</v>
      </c>
      <c r="D166" s="23" t="s">
        <v>9</v>
      </c>
      <c r="E166" s="23"/>
      <c r="F166" s="23"/>
      <c r="G166" s="23"/>
      <c r="H166" s="24">
        <f>H167+H191+H179+H183+H187</f>
        <v>26153103</v>
      </c>
      <c r="I166" s="24">
        <f>I167+I191+I179+I183+I187</f>
        <v>26729603</v>
      </c>
      <c r="J166" s="24">
        <f t="shared" ref="J166" si="70">J167+J191+J179+J183+J187</f>
        <v>6551912.4499999993</v>
      </c>
      <c r="K166" s="24">
        <f t="shared" si="61"/>
        <v>24.51182103228394</v>
      </c>
    </row>
    <row r="167" spans="2:11" ht="56.25" customHeight="1" x14ac:dyDescent="0.25">
      <c r="B167" s="20" t="s">
        <v>110</v>
      </c>
      <c r="C167" s="23" t="s">
        <v>109</v>
      </c>
      <c r="D167" s="23" t="s">
        <v>9</v>
      </c>
      <c r="E167" s="23" t="s">
        <v>55</v>
      </c>
      <c r="F167" s="23"/>
      <c r="G167" s="23"/>
      <c r="H167" s="24">
        <f>H171+H168+H176</f>
        <v>22000075</v>
      </c>
      <c r="I167" s="24">
        <f>I171+I168+I176</f>
        <v>22000075</v>
      </c>
      <c r="J167" s="24">
        <f t="shared" ref="J167" si="71">J171+J168+J176</f>
        <v>5668559.0399999991</v>
      </c>
      <c r="K167" s="24">
        <f t="shared" si="61"/>
        <v>25.766089615603576</v>
      </c>
    </row>
    <row r="168" spans="2:11" ht="42.75" customHeight="1" x14ac:dyDescent="0.25">
      <c r="B168" s="33" t="s">
        <v>278</v>
      </c>
      <c r="C168" s="23" t="s">
        <v>109</v>
      </c>
      <c r="D168" s="23" t="s">
        <v>9</v>
      </c>
      <c r="E168" s="23" t="s">
        <v>55</v>
      </c>
      <c r="F168" s="23" t="s">
        <v>279</v>
      </c>
      <c r="G168" s="23"/>
      <c r="H168" s="24">
        <f t="shared" ref="H168:J169" si="72">H169</f>
        <v>1295920</v>
      </c>
      <c r="I168" s="24">
        <f t="shared" si="72"/>
        <v>1267562</v>
      </c>
      <c r="J168" s="24">
        <f t="shared" si="72"/>
        <v>287637.06</v>
      </c>
      <c r="K168" s="24">
        <f t="shared" si="61"/>
        <v>22.692149180868469</v>
      </c>
    </row>
    <row r="169" spans="2:11" ht="69.75" customHeight="1" x14ac:dyDescent="0.25">
      <c r="B169" s="11" t="s">
        <v>12</v>
      </c>
      <c r="C169" s="12" t="s">
        <v>109</v>
      </c>
      <c r="D169" s="12" t="s">
        <v>9</v>
      </c>
      <c r="E169" s="12" t="s">
        <v>55</v>
      </c>
      <c r="F169" s="12" t="s">
        <v>279</v>
      </c>
      <c r="G169" s="12" t="s">
        <v>13</v>
      </c>
      <c r="H169" s="13">
        <f t="shared" si="72"/>
        <v>1295920</v>
      </c>
      <c r="I169" s="13">
        <f t="shared" si="72"/>
        <v>1267562</v>
      </c>
      <c r="J169" s="13">
        <f t="shared" si="72"/>
        <v>287637.06</v>
      </c>
      <c r="K169" s="24">
        <f t="shared" si="61"/>
        <v>22.692149180868469</v>
      </c>
    </row>
    <row r="170" spans="2:11" ht="25.5" x14ac:dyDescent="0.25">
      <c r="B170" s="11" t="s">
        <v>14</v>
      </c>
      <c r="C170" s="12" t="s">
        <v>109</v>
      </c>
      <c r="D170" s="12" t="s">
        <v>9</v>
      </c>
      <c r="E170" s="12" t="s">
        <v>55</v>
      </c>
      <c r="F170" s="12" t="s">
        <v>279</v>
      </c>
      <c r="G170" s="12" t="s">
        <v>15</v>
      </c>
      <c r="H170" s="13">
        <v>1295920</v>
      </c>
      <c r="I170" s="13">
        <f>966972+300590</f>
        <v>1267562</v>
      </c>
      <c r="J170" s="13">
        <v>287637.06</v>
      </c>
      <c r="K170" s="24">
        <f t="shared" si="61"/>
        <v>22.692149180868469</v>
      </c>
    </row>
    <row r="171" spans="2:11" ht="30.75" customHeight="1" x14ac:dyDescent="0.25">
      <c r="B171" s="20" t="s">
        <v>48</v>
      </c>
      <c r="C171" s="23" t="s">
        <v>109</v>
      </c>
      <c r="D171" s="23" t="s">
        <v>9</v>
      </c>
      <c r="E171" s="23" t="s">
        <v>55</v>
      </c>
      <c r="F171" s="23" t="s">
        <v>212</v>
      </c>
      <c r="G171" s="23"/>
      <c r="H171" s="24">
        <f>H172+H174</f>
        <v>20607155</v>
      </c>
      <c r="I171" s="24">
        <f>I172+I174</f>
        <v>20557233</v>
      </c>
      <c r="J171" s="24">
        <f t="shared" ref="J171" si="73">J172+J174</f>
        <v>5330992.2699999996</v>
      </c>
      <c r="K171" s="24">
        <f t="shared" si="61"/>
        <v>25.932440761847666</v>
      </c>
    </row>
    <row r="172" spans="2:11" ht="66" customHeight="1" x14ac:dyDescent="0.25">
      <c r="B172" s="11" t="s">
        <v>12</v>
      </c>
      <c r="C172" s="12" t="s">
        <v>109</v>
      </c>
      <c r="D172" s="12" t="s">
        <v>9</v>
      </c>
      <c r="E172" s="12" t="s">
        <v>55</v>
      </c>
      <c r="F172" s="12" t="s">
        <v>212</v>
      </c>
      <c r="G172" s="12" t="s">
        <v>13</v>
      </c>
      <c r="H172" s="13">
        <f>H173</f>
        <v>16847282</v>
      </c>
      <c r="I172" s="13">
        <f>I173</f>
        <v>16886880</v>
      </c>
      <c r="J172" s="13">
        <f t="shared" ref="J172" si="74">J173</f>
        <v>3809024.85</v>
      </c>
      <c r="K172" s="24">
        <f t="shared" si="61"/>
        <v>22.556119602910663</v>
      </c>
    </row>
    <row r="173" spans="2:11" ht="24.75" customHeight="1" x14ac:dyDescent="0.25">
      <c r="B173" s="11" t="s">
        <v>14</v>
      </c>
      <c r="C173" s="12" t="s">
        <v>109</v>
      </c>
      <c r="D173" s="12" t="s">
        <v>9</v>
      </c>
      <c r="E173" s="12" t="s">
        <v>55</v>
      </c>
      <c r="F173" s="12" t="s">
        <v>212</v>
      </c>
      <c r="G173" s="12" t="s">
        <v>15</v>
      </c>
      <c r="H173" s="13">
        <v>16847282</v>
      </c>
      <c r="I173" s="13">
        <f>12993103+11240+3882537</f>
        <v>16886880</v>
      </c>
      <c r="J173" s="13">
        <v>3809024.85</v>
      </c>
      <c r="K173" s="24">
        <f t="shared" si="61"/>
        <v>22.556119602910663</v>
      </c>
    </row>
    <row r="174" spans="2:11" ht="25.5" x14ac:dyDescent="0.25">
      <c r="B174" s="11" t="s">
        <v>16</v>
      </c>
      <c r="C174" s="12" t="s">
        <v>109</v>
      </c>
      <c r="D174" s="12" t="s">
        <v>9</v>
      </c>
      <c r="E174" s="12" t="s">
        <v>55</v>
      </c>
      <c r="F174" s="12" t="s">
        <v>212</v>
      </c>
      <c r="G174" s="12" t="s">
        <v>17</v>
      </c>
      <c r="H174" s="13">
        <f>H175</f>
        <v>3759873</v>
      </c>
      <c r="I174" s="13">
        <f>I175</f>
        <v>3670353</v>
      </c>
      <c r="J174" s="13">
        <f t="shared" ref="J174" si="75">J175</f>
        <v>1521967.42</v>
      </c>
      <c r="K174" s="24">
        <f t="shared" si="61"/>
        <v>41.466513438898112</v>
      </c>
    </row>
    <row r="175" spans="2:11" ht="29.25" customHeight="1" x14ac:dyDescent="0.25">
      <c r="B175" s="11" t="s">
        <v>18</v>
      </c>
      <c r="C175" s="12" t="s">
        <v>109</v>
      </c>
      <c r="D175" s="12" t="s">
        <v>9</v>
      </c>
      <c r="E175" s="12" t="s">
        <v>55</v>
      </c>
      <c r="F175" s="12" t="s">
        <v>212</v>
      </c>
      <c r="G175" s="12" t="s">
        <v>19</v>
      </c>
      <c r="H175" s="13">
        <v>3759873</v>
      </c>
      <c r="I175" s="13">
        <v>3670353</v>
      </c>
      <c r="J175" s="13">
        <v>1521967.42</v>
      </c>
      <c r="K175" s="24">
        <f t="shared" si="61"/>
        <v>41.466513438898112</v>
      </c>
    </row>
    <row r="176" spans="2:11" ht="18.75" customHeight="1" x14ac:dyDescent="0.25">
      <c r="B176" s="19" t="s">
        <v>284</v>
      </c>
      <c r="C176" s="23" t="s">
        <v>109</v>
      </c>
      <c r="D176" s="23" t="s">
        <v>9</v>
      </c>
      <c r="E176" s="23" t="s">
        <v>55</v>
      </c>
      <c r="F176" s="23" t="s">
        <v>287</v>
      </c>
      <c r="G176" s="23"/>
      <c r="H176" s="24">
        <f>H177</f>
        <v>97000</v>
      </c>
      <c r="I176" s="24">
        <f>I177</f>
        <v>175280</v>
      </c>
      <c r="J176" s="24">
        <f t="shared" ref="J176:J177" si="76">J177</f>
        <v>49929.71</v>
      </c>
      <c r="K176" s="24">
        <f t="shared" si="61"/>
        <v>28.485685759926969</v>
      </c>
    </row>
    <row r="177" spans="2:11" ht="17.25" customHeight="1" x14ac:dyDescent="0.25">
      <c r="B177" s="29" t="s">
        <v>35</v>
      </c>
      <c r="C177" s="12" t="s">
        <v>109</v>
      </c>
      <c r="D177" s="12" t="s">
        <v>9</v>
      </c>
      <c r="E177" s="12" t="s">
        <v>55</v>
      </c>
      <c r="F177" s="12" t="s">
        <v>287</v>
      </c>
      <c r="G177" s="12" t="s">
        <v>21</v>
      </c>
      <c r="H177" s="13">
        <f>H178</f>
        <v>97000</v>
      </c>
      <c r="I177" s="13">
        <f>I178</f>
        <v>175280</v>
      </c>
      <c r="J177" s="13">
        <f t="shared" si="76"/>
        <v>49929.71</v>
      </c>
      <c r="K177" s="24">
        <f t="shared" si="61"/>
        <v>28.485685759926969</v>
      </c>
    </row>
    <row r="178" spans="2:11" ht="18.75" customHeight="1" x14ac:dyDescent="0.25">
      <c r="B178" s="1" t="s">
        <v>22</v>
      </c>
      <c r="C178" s="12" t="s">
        <v>109</v>
      </c>
      <c r="D178" s="12" t="s">
        <v>9</v>
      </c>
      <c r="E178" s="12" t="s">
        <v>55</v>
      </c>
      <c r="F178" s="12" t="s">
        <v>287</v>
      </c>
      <c r="G178" s="12" t="s">
        <v>23</v>
      </c>
      <c r="H178" s="13">
        <v>97000</v>
      </c>
      <c r="I178" s="13">
        <v>175280</v>
      </c>
      <c r="J178" s="13">
        <v>49929.71</v>
      </c>
      <c r="K178" s="24">
        <f t="shared" si="61"/>
        <v>28.485685759926969</v>
      </c>
    </row>
    <row r="179" spans="2:11" x14ac:dyDescent="0.25">
      <c r="B179" s="20" t="s">
        <v>111</v>
      </c>
      <c r="C179" s="23" t="s">
        <v>109</v>
      </c>
      <c r="D179" s="23" t="s">
        <v>9</v>
      </c>
      <c r="E179" s="23" t="s">
        <v>94</v>
      </c>
      <c r="F179" s="23"/>
      <c r="G179" s="23"/>
      <c r="H179" s="24">
        <f t="shared" ref="H179:J181" si="77">H180</f>
        <v>9960</v>
      </c>
      <c r="I179" s="24">
        <f t="shared" si="77"/>
        <v>9960</v>
      </c>
      <c r="J179" s="24">
        <f t="shared" si="77"/>
        <v>0</v>
      </c>
      <c r="K179" s="24">
        <f t="shared" si="61"/>
        <v>0</v>
      </c>
    </row>
    <row r="180" spans="2:11" ht="43.5" customHeight="1" x14ac:dyDescent="0.25">
      <c r="B180" s="20" t="s">
        <v>112</v>
      </c>
      <c r="C180" s="23" t="s">
        <v>109</v>
      </c>
      <c r="D180" s="23" t="s">
        <v>9</v>
      </c>
      <c r="E180" s="23" t="s">
        <v>94</v>
      </c>
      <c r="F180" s="23" t="s">
        <v>113</v>
      </c>
      <c r="G180" s="23"/>
      <c r="H180" s="24">
        <f t="shared" si="77"/>
        <v>9960</v>
      </c>
      <c r="I180" s="24">
        <f t="shared" si="77"/>
        <v>9960</v>
      </c>
      <c r="J180" s="24">
        <f t="shared" si="77"/>
        <v>0</v>
      </c>
      <c r="K180" s="24">
        <f t="shared" si="61"/>
        <v>0</v>
      </c>
    </row>
    <row r="181" spans="2:11" ht="28.5" customHeight="1" x14ac:dyDescent="0.25">
      <c r="B181" s="11" t="s">
        <v>16</v>
      </c>
      <c r="C181" s="12" t="s">
        <v>109</v>
      </c>
      <c r="D181" s="12" t="s">
        <v>9</v>
      </c>
      <c r="E181" s="12" t="s">
        <v>94</v>
      </c>
      <c r="F181" s="12" t="s">
        <v>113</v>
      </c>
      <c r="G181" s="12" t="s">
        <v>17</v>
      </c>
      <c r="H181" s="13">
        <f t="shared" si="77"/>
        <v>9960</v>
      </c>
      <c r="I181" s="13">
        <f t="shared" si="77"/>
        <v>9960</v>
      </c>
      <c r="J181" s="13">
        <f t="shared" si="77"/>
        <v>0</v>
      </c>
      <c r="K181" s="24">
        <f t="shared" si="61"/>
        <v>0</v>
      </c>
    </row>
    <row r="182" spans="2:11" ht="29.25" customHeight="1" x14ac:dyDescent="0.25">
      <c r="B182" s="11" t="s">
        <v>18</v>
      </c>
      <c r="C182" s="12" t="s">
        <v>109</v>
      </c>
      <c r="D182" s="12" t="s">
        <v>9</v>
      </c>
      <c r="E182" s="12" t="s">
        <v>94</v>
      </c>
      <c r="F182" s="12" t="s">
        <v>113</v>
      </c>
      <c r="G182" s="12" t="s">
        <v>19</v>
      </c>
      <c r="H182" s="13">
        <v>9960</v>
      </c>
      <c r="I182" s="13">
        <v>9960</v>
      </c>
      <c r="J182" s="13"/>
      <c r="K182" s="24">
        <f t="shared" si="61"/>
        <v>0</v>
      </c>
    </row>
    <row r="183" spans="2:11" ht="29.25" hidden="1" customHeight="1" x14ac:dyDescent="0.25">
      <c r="B183" s="34" t="s">
        <v>166</v>
      </c>
      <c r="C183" s="4" t="s">
        <v>109</v>
      </c>
      <c r="D183" s="4" t="s">
        <v>9</v>
      </c>
      <c r="E183" s="4" t="s">
        <v>27</v>
      </c>
      <c r="F183" s="4"/>
      <c r="G183" s="4"/>
      <c r="H183" s="24">
        <f t="shared" ref="H183:J185" si="78">H184</f>
        <v>0</v>
      </c>
      <c r="I183" s="24">
        <f t="shared" si="78"/>
        <v>0</v>
      </c>
      <c r="J183" s="24">
        <f t="shared" si="78"/>
        <v>0</v>
      </c>
      <c r="K183" s="24" t="e">
        <f t="shared" si="61"/>
        <v>#DIV/0!</v>
      </c>
    </row>
    <row r="184" spans="2:11" ht="29.25" hidden="1" customHeight="1" x14ac:dyDescent="0.25">
      <c r="B184" s="34" t="s">
        <v>167</v>
      </c>
      <c r="C184" s="4" t="s">
        <v>109</v>
      </c>
      <c r="D184" s="4" t="s">
        <v>9</v>
      </c>
      <c r="E184" s="4" t="s">
        <v>27</v>
      </c>
      <c r="F184" s="4" t="s">
        <v>213</v>
      </c>
      <c r="G184" s="4"/>
      <c r="H184" s="24">
        <f t="shared" si="78"/>
        <v>0</v>
      </c>
      <c r="I184" s="24">
        <f t="shared" si="78"/>
        <v>0</v>
      </c>
      <c r="J184" s="24">
        <f t="shared" si="78"/>
        <v>0</v>
      </c>
      <c r="K184" s="24" t="e">
        <f t="shared" si="61"/>
        <v>#DIV/0!</v>
      </c>
    </row>
    <row r="185" spans="2:11" ht="29.25" hidden="1" customHeight="1" x14ac:dyDescent="0.25">
      <c r="B185" s="35" t="s">
        <v>35</v>
      </c>
      <c r="C185" s="10" t="s">
        <v>109</v>
      </c>
      <c r="D185" s="10" t="s">
        <v>9</v>
      </c>
      <c r="E185" s="10" t="s">
        <v>27</v>
      </c>
      <c r="F185" s="10" t="s">
        <v>213</v>
      </c>
      <c r="G185" s="10" t="s">
        <v>21</v>
      </c>
      <c r="H185" s="13">
        <f t="shared" si="78"/>
        <v>0</v>
      </c>
      <c r="I185" s="13">
        <f t="shared" si="78"/>
        <v>0</v>
      </c>
      <c r="J185" s="13">
        <f t="shared" si="78"/>
        <v>0</v>
      </c>
      <c r="K185" s="24" t="e">
        <f t="shared" si="61"/>
        <v>#DIV/0!</v>
      </c>
    </row>
    <row r="186" spans="2:11" ht="29.25" hidden="1" customHeight="1" x14ac:dyDescent="0.25">
      <c r="B186" s="35" t="s">
        <v>168</v>
      </c>
      <c r="C186" s="10" t="s">
        <v>109</v>
      </c>
      <c r="D186" s="10" t="s">
        <v>9</v>
      </c>
      <c r="E186" s="10" t="s">
        <v>27</v>
      </c>
      <c r="F186" s="10" t="s">
        <v>213</v>
      </c>
      <c r="G186" s="10" t="s">
        <v>169</v>
      </c>
      <c r="H186" s="13"/>
      <c r="I186" s="13"/>
      <c r="J186" s="13"/>
      <c r="K186" s="24" t="e">
        <f t="shared" si="61"/>
        <v>#DIV/0!</v>
      </c>
    </row>
    <row r="187" spans="2:11" ht="17.25" customHeight="1" x14ac:dyDescent="0.25">
      <c r="B187" s="34" t="s">
        <v>166</v>
      </c>
      <c r="C187" s="4" t="s">
        <v>109</v>
      </c>
      <c r="D187" s="4" t="s">
        <v>9</v>
      </c>
      <c r="E187" s="4" t="s">
        <v>27</v>
      </c>
      <c r="F187" s="4"/>
      <c r="G187" s="4"/>
      <c r="H187" s="13">
        <f t="shared" ref="H187:I189" si="79">H188</f>
        <v>0</v>
      </c>
      <c r="I187" s="13">
        <f t="shared" si="79"/>
        <v>576500</v>
      </c>
      <c r="J187" s="13">
        <f t="shared" ref="J187:J189" si="80">J188</f>
        <v>0</v>
      </c>
      <c r="K187" s="24">
        <f t="shared" si="61"/>
        <v>0</v>
      </c>
    </row>
    <row r="188" spans="2:11" ht="18.75" customHeight="1" x14ac:dyDescent="0.25">
      <c r="B188" s="34" t="s">
        <v>167</v>
      </c>
      <c r="C188" s="4" t="s">
        <v>109</v>
      </c>
      <c r="D188" s="4" t="s">
        <v>9</v>
      </c>
      <c r="E188" s="4" t="s">
        <v>27</v>
      </c>
      <c r="F188" s="4" t="s">
        <v>213</v>
      </c>
      <c r="G188" s="4"/>
      <c r="H188" s="13">
        <f t="shared" si="79"/>
        <v>0</v>
      </c>
      <c r="I188" s="13">
        <f t="shared" si="79"/>
        <v>576500</v>
      </c>
      <c r="J188" s="13">
        <f t="shared" si="80"/>
        <v>0</v>
      </c>
      <c r="K188" s="24">
        <f t="shared" si="61"/>
        <v>0</v>
      </c>
    </row>
    <row r="189" spans="2:11" ht="18.75" customHeight="1" x14ac:dyDescent="0.25">
      <c r="B189" s="35" t="s">
        <v>35</v>
      </c>
      <c r="C189" s="10" t="s">
        <v>109</v>
      </c>
      <c r="D189" s="10" t="s">
        <v>9</v>
      </c>
      <c r="E189" s="10" t="s">
        <v>27</v>
      </c>
      <c r="F189" s="10" t="s">
        <v>213</v>
      </c>
      <c r="G189" s="10" t="s">
        <v>21</v>
      </c>
      <c r="H189" s="13">
        <f t="shared" si="79"/>
        <v>0</v>
      </c>
      <c r="I189" s="13">
        <f t="shared" si="79"/>
        <v>576500</v>
      </c>
      <c r="J189" s="13">
        <f t="shared" si="80"/>
        <v>0</v>
      </c>
      <c r="K189" s="24">
        <f t="shared" si="61"/>
        <v>0</v>
      </c>
    </row>
    <row r="190" spans="2:11" ht="15" customHeight="1" x14ac:dyDescent="0.25">
      <c r="B190" s="35" t="s">
        <v>168</v>
      </c>
      <c r="C190" s="10" t="s">
        <v>109</v>
      </c>
      <c r="D190" s="10" t="s">
        <v>9</v>
      </c>
      <c r="E190" s="10" t="s">
        <v>27</v>
      </c>
      <c r="F190" s="10" t="s">
        <v>213</v>
      </c>
      <c r="G190" s="10" t="s">
        <v>169</v>
      </c>
      <c r="H190" s="13">
        <v>0</v>
      </c>
      <c r="I190" s="13">
        <v>576500</v>
      </c>
      <c r="J190" s="13">
        <v>0</v>
      </c>
      <c r="K190" s="24">
        <f t="shared" si="61"/>
        <v>0</v>
      </c>
    </row>
    <row r="191" spans="2:11" ht="18" customHeight="1" x14ac:dyDescent="0.25">
      <c r="B191" s="20" t="s">
        <v>80</v>
      </c>
      <c r="C191" s="23" t="s">
        <v>109</v>
      </c>
      <c r="D191" s="23" t="s">
        <v>9</v>
      </c>
      <c r="E191" s="23" t="s">
        <v>64</v>
      </c>
      <c r="F191" s="23"/>
      <c r="G191" s="23"/>
      <c r="H191" s="24">
        <f>H192+H202+H199+H207</f>
        <v>4143068</v>
      </c>
      <c r="I191" s="24">
        <f>I192+I202+I199+I207</f>
        <v>4143068</v>
      </c>
      <c r="J191" s="24">
        <f t="shared" ref="J191" si="81">J192+J202+J199+J207</f>
        <v>883353.40999999992</v>
      </c>
      <c r="K191" s="24">
        <f t="shared" si="61"/>
        <v>21.321238512136414</v>
      </c>
    </row>
    <row r="192" spans="2:11" ht="112.5" customHeight="1" x14ac:dyDescent="0.25">
      <c r="B192" s="2" t="s">
        <v>81</v>
      </c>
      <c r="C192" s="23" t="s">
        <v>109</v>
      </c>
      <c r="D192" s="23" t="s">
        <v>9</v>
      </c>
      <c r="E192" s="23" t="s">
        <v>64</v>
      </c>
      <c r="F192" s="23" t="s">
        <v>114</v>
      </c>
      <c r="G192" s="23"/>
      <c r="H192" s="24">
        <f>H193+H195+H205+H197</f>
        <v>326458</v>
      </c>
      <c r="I192" s="24">
        <f>I193+I195+I205+I197</f>
        <v>326458</v>
      </c>
      <c r="J192" s="24">
        <f t="shared" ref="J192" si="82">J193+J195+J205+J197</f>
        <v>75131.33</v>
      </c>
      <c r="K192" s="24">
        <f t="shared" si="61"/>
        <v>23.014087570223431</v>
      </c>
    </row>
    <row r="193" spans="2:11" ht="69.75" customHeight="1" x14ac:dyDescent="0.25">
      <c r="B193" s="11" t="s">
        <v>12</v>
      </c>
      <c r="C193" s="12" t="s">
        <v>109</v>
      </c>
      <c r="D193" s="12" t="s">
        <v>9</v>
      </c>
      <c r="E193" s="12" t="s">
        <v>64</v>
      </c>
      <c r="F193" s="12" t="s">
        <v>114</v>
      </c>
      <c r="G193" s="12" t="s">
        <v>13</v>
      </c>
      <c r="H193" s="13">
        <f>H194</f>
        <v>290407</v>
      </c>
      <c r="I193" s="13">
        <f>I194</f>
        <v>290407</v>
      </c>
      <c r="J193" s="13">
        <f t="shared" ref="J193" si="83">J194</f>
        <v>63396.33</v>
      </c>
      <c r="K193" s="24">
        <f t="shared" si="61"/>
        <v>21.830165939526253</v>
      </c>
    </row>
    <row r="194" spans="2:11" ht="25.5" x14ac:dyDescent="0.25">
      <c r="B194" s="11" t="s">
        <v>14</v>
      </c>
      <c r="C194" s="12" t="s">
        <v>109</v>
      </c>
      <c r="D194" s="12" t="s">
        <v>9</v>
      </c>
      <c r="E194" s="12" t="s">
        <v>64</v>
      </c>
      <c r="F194" s="12" t="s">
        <v>114</v>
      </c>
      <c r="G194" s="12" t="s">
        <v>15</v>
      </c>
      <c r="H194" s="13">
        <v>290407</v>
      </c>
      <c r="I194" s="13">
        <f>223975+66432</f>
        <v>290407</v>
      </c>
      <c r="J194" s="13">
        <v>63396.33</v>
      </c>
      <c r="K194" s="24">
        <f t="shared" si="61"/>
        <v>21.830165939526253</v>
      </c>
    </row>
    <row r="195" spans="2:11" ht="25.5" x14ac:dyDescent="0.25">
      <c r="B195" s="11" t="s">
        <v>16</v>
      </c>
      <c r="C195" s="12" t="s">
        <v>109</v>
      </c>
      <c r="D195" s="12" t="s">
        <v>9</v>
      </c>
      <c r="E195" s="12" t="s">
        <v>64</v>
      </c>
      <c r="F195" s="12" t="s">
        <v>114</v>
      </c>
      <c r="G195" s="12" t="s">
        <v>17</v>
      </c>
      <c r="H195" s="13">
        <f>H196</f>
        <v>35851</v>
      </c>
      <c r="I195" s="13">
        <f>I196</f>
        <v>35851</v>
      </c>
      <c r="J195" s="13">
        <f t="shared" ref="J195" si="84">J196</f>
        <v>11735</v>
      </c>
      <c r="K195" s="24">
        <f t="shared" si="61"/>
        <v>32.732699227357678</v>
      </c>
    </row>
    <row r="196" spans="2:11" ht="25.5" x14ac:dyDescent="0.25">
      <c r="B196" s="11" t="s">
        <v>18</v>
      </c>
      <c r="C196" s="12" t="s">
        <v>109</v>
      </c>
      <c r="D196" s="12" t="s">
        <v>9</v>
      </c>
      <c r="E196" s="12" t="s">
        <v>64</v>
      </c>
      <c r="F196" s="12" t="s">
        <v>114</v>
      </c>
      <c r="G196" s="12" t="s">
        <v>19</v>
      </c>
      <c r="H196" s="13">
        <v>35851</v>
      </c>
      <c r="I196" s="13">
        <v>35851</v>
      </c>
      <c r="J196" s="13">
        <v>11735</v>
      </c>
      <c r="K196" s="24">
        <f t="shared" si="61"/>
        <v>32.732699227357678</v>
      </c>
    </row>
    <row r="197" spans="2:11" ht="15.75" customHeight="1" x14ac:dyDescent="0.25">
      <c r="B197" s="29" t="s">
        <v>82</v>
      </c>
      <c r="C197" s="12" t="s">
        <v>109</v>
      </c>
      <c r="D197" s="12" t="s">
        <v>9</v>
      </c>
      <c r="E197" s="12" t="s">
        <v>64</v>
      </c>
      <c r="F197" s="12" t="s">
        <v>114</v>
      </c>
      <c r="G197" s="12" t="s">
        <v>83</v>
      </c>
      <c r="H197" s="13">
        <f>H198</f>
        <v>200</v>
      </c>
      <c r="I197" s="13">
        <f>I198</f>
        <v>200</v>
      </c>
      <c r="J197" s="13">
        <f t="shared" ref="J197" si="85">J198</f>
        <v>0</v>
      </c>
      <c r="K197" s="24">
        <f t="shared" si="61"/>
        <v>0</v>
      </c>
    </row>
    <row r="198" spans="2:11" ht="15.75" customHeight="1" x14ac:dyDescent="0.25">
      <c r="B198" s="29" t="s">
        <v>91</v>
      </c>
      <c r="C198" s="12" t="s">
        <v>109</v>
      </c>
      <c r="D198" s="12" t="s">
        <v>9</v>
      </c>
      <c r="E198" s="12" t="s">
        <v>64</v>
      </c>
      <c r="F198" s="12" t="s">
        <v>114</v>
      </c>
      <c r="G198" s="12" t="s">
        <v>92</v>
      </c>
      <c r="H198" s="13">
        <v>200</v>
      </c>
      <c r="I198" s="13">
        <v>200</v>
      </c>
      <c r="J198" s="13"/>
      <c r="K198" s="24">
        <f t="shared" si="61"/>
        <v>0</v>
      </c>
    </row>
    <row r="199" spans="2:11" ht="27.75" customHeight="1" x14ac:dyDescent="0.25">
      <c r="B199" s="20" t="s">
        <v>201</v>
      </c>
      <c r="C199" s="23" t="s">
        <v>109</v>
      </c>
      <c r="D199" s="23" t="s">
        <v>9</v>
      </c>
      <c r="E199" s="23" t="s">
        <v>64</v>
      </c>
      <c r="F199" s="23" t="s">
        <v>216</v>
      </c>
      <c r="G199" s="23"/>
      <c r="H199" s="24">
        <f t="shared" ref="H199:J200" si="86">H200</f>
        <v>50000</v>
      </c>
      <c r="I199" s="24">
        <f t="shared" si="86"/>
        <v>50000</v>
      </c>
      <c r="J199" s="24">
        <f t="shared" si="86"/>
        <v>0</v>
      </c>
      <c r="K199" s="24">
        <f t="shared" si="61"/>
        <v>0</v>
      </c>
    </row>
    <row r="200" spans="2:11" ht="25.5" x14ac:dyDescent="0.25">
      <c r="B200" s="11" t="s">
        <v>16</v>
      </c>
      <c r="C200" s="12" t="s">
        <v>109</v>
      </c>
      <c r="D200" s="12" t="s">
        <v>9</v>
      </c>
      <c r="E200" s="12" t="s">
        <v>64</v>
      </c>
      <c r="F200" s="12" t="s">
        <v>216</v>
      </c>
      <c r="G200" s="12" t="s">
        <v>17</v>
      </c>
      <c r="H200" s="13">
        <f t="shared" si="86"/>
        <v>50000</v>
      </c>
      <c r="I200" s="13">
        <f t="shared" si="86"/>
        <v>50000</v>
      </c>
      <c r="J200" s="13">
        <f t="shared" si="86"/>
        <v>0</v>
      </c>
      <c r="K200" s="24">
        <f t="shared" si="61"/>
        <v>0</v>
      </c>
    </row>
    <row r="201" spans="2:11" ht="25.5" x14ac:dyDescent="0.25">
      <c r="B201" s="11" t="s">
        <v>18</v>
      </c>
      <c r="C201" s="12" t="s">
        <v>109</v>
      </c>
      <c r="D201" s="12" t="s">
        <v>9</v>
      </c>
      <c r="E201" s="12" t="s">
        <v>64</v>
      </c>
      <c r="F201" s="12" t="s">
        <v>216</v>
      </c>
      <c r="G201" s="12" t="s">
        <v>19</v>
      </c>
      <c r="H201" s="13">
        <v>50000</v>
      </c>
      <c r="I201" s="13">
        <v>50000</v>
      </c>
      <c r="J201" s="13"/>
      <c r="K201" s="24">
        <f t="shared" si="61"/>
        <v>0</v>
      </c>
    </row>
    <row r="202" spans="2:11" ht="34.15" customHeight="1" x14ac:dyDescent="0.25">
      <c r="B202" s="20" t="s">
        <v>214</v>
      </c>
      <c r="C202" s="23" t="s">
        <v>109</v>
      </c>
      <c r="D202" s="23" t="s">
        <v>9</v>
      </c>
      <c r="E202" s="23" t="s">
        <v>64</v>
      </c>
      <c r="F202" s="23" t="s">
        <v>215</v>
      </c>
      <c r="G202" s="23"/>
      <c r="H202" s="24">
        <f t="shared" ref="H202:J203" si="87">H203</f>
        <v>3696610</v>
      </c>
      <c r="I202" s="24">
        <f t="shared" si="87"/>
        <v>3696610</v>
      </c>
      <c r="J202" s="24">
        <f t="shared" si="87"/>
        <v>808222.08</v>
      </c>
      <c r="K202" s="24">
        <f t="shared" ref="K202:K265" si="88">J202/I202*100</f>
        <v>21.863872034106922</v>
      </c>
    </row>
    <row r="203" spans="2:11" ht="27" customHeight="1" x14ac:dyDescent="0.25">
      <c r="B203" s="29" t="s">
        <v>31</v>
      </c>
      <c r="C203" s="12" t="s">
        <v>109</v>
      </c>
      <c r="D203" s="12" t="s">
        <v>9</v>
      </c>
      <c r="E203" s="12" t="s">
        <v>64</v>
      </c>
      <c r="F203" s="12" t="s">
        <v>215</v>
      </c>
      <c r="G203" s="12" t="s">
        <v>32</v>
      </c>
      <c r="H203" s="13">
        <f t="shared" si="87"/>
        <v>3696610</v>
      </c>
      <c r="I203" s="13">
        <f t="shared" si="87"/>
        <v>3696610</v>
      </c>
      <c r="J203" s="13">
        <f t="shared" si="87"/>
        <v>808222.08</v>
      </c>
      <c r="K203" s="24">
        <f t="shared" si="88"/>
        <v>21.863872034106922</v>
      </c>
    </row>
    <row r="204" spans="2:11" ht="23.25" customHeight="1" x14ac:dyDescent="0.25">
      <c r="B204" s="9" t="s">
        <v>33</v>
      </c>
      <c r="C204" s="12" t="s">
        <v>109</v>
      </c>
      <c r="D204" s="12" t="s">
        <v>9</v>
      </c>
      <c r="E204" s="12" t="s">
        <v>64</v>
      </c>
      <c r="F204" s="12" t="s">
        <v>215</v>
      </c>
      <c r="G204" s="12" t="s">
        <v>34</v>
      </c>
      <c r="H204" s="13">
        <v>3696610</v>
      </c>
      <c r="I204" s="13">
        <v>3696610</v>
      </c>
      <c r="J204" s="13">
        <v>808222.08</v>
      </c>
      <c r="K204" s="24">
        <f t="shared" si="88"/>
        <v>21.863872034106922</v>
      </c>
    </row>
    <row r="205" spans="2:11" ht="29.25" hidden="1" customHeight="1" x14ac:dyDescent="0.25">
      <c r="B205" s="29" t="s">
        <v>35</v>
      </c>
      <c r="C205" s="12" t="s">
        <v>109</v>
      </c>
      <c r="D205" s="12" t="s">
        <v>9</v>
      </c>
      <c r="E205" s="12" t="s">
        <v>64</v>
      </c>
      <c r="F205" s="12" t="s">
        <v>114</v>
      </c>
      <c r="G205" s="12" t="s">
        <v>21</v>
      </c>
      <c r="H205" s="13"/>
      <c r="I205" s="13"/>
      <c r="J205" s="13"/>
      <c r="K205" s="24" t="e">
        <f t="shared" si="88"/>
        <v>#DIV/0!</v>
      </c>
    </row>
    <row r="206" spans="2:11" ht="29.25" hidden="1" customHeight="1" x14ac:dyDescent="0.25">
      <c r="B206" s="29" t="s">
        <v>115</v>
      </c>
      <c r="C206" s="12" t="s">
        <v>109</v>
      </c>
      <c r="D206" s="12" t="s">
        <v>9</v>
      </c>
      <c r="E206" s="12" t="s">
        <v>64</v>
      </c>
      <c r="F206" s="12" t="s">
        <v>114</v>
      </c>
      <c r="G206" s="12" t="s">
        <v>116</v>
      </c>
      <c r="H206" s="13"/>
      <c r="I206" s="13"/>
      <c r="J206" s="13"/>
      <c r="K206" s="24" t="e">
        <f t="shared" si="88"/>
        <v>#DIV/0!</v>
      </c>
    </row>
    <row r="207" spans="2:11" x14ac:dyDescent="0.25">
      <c r="B207" s="20" t="s">
        <v>288</v>
      </c>
      <c r="C207" s="23" t="s">
        <v>109</v>
      </c>
      <c r="D207" s="23" t="s">
        <v>9</v>
      </c>
      <c r="E207" s="23" t="s">
        <v>64</v>
      </c>
      <c r="F207" s="23" t="s">
        <v>289</v>
      </c>
      <c r="G207" s="23"/>
      <c r="H207" s="24">
        <f>H208</f>
        <v>70000</v>
      </c>
      <c r="I207" s="24">
        <f>I208</f>
        <v>70000</v>
      </c>
      <c r="J207" s="24">
        <f t="shared" ref="J207:J208" si="89">J208</f>
        <v>0</v>
      </c>
      <c r="K207" s="24">
        <f t="shared" si="88"/>
        <v>0</v>
      </c>
    </row>
    <row r="208" spans="2:11" ht="16.5" customHeight="1" x14ac:dyDescent="0.25">
      <c r="B208" s="29" t="s">
        <v>35</v>
      </c>
      <c r="C208" s="12" t="s">
        <v>109</v>
      </c>
      <c r="D208" s="12" t="s">
        <v>9</v>
      </c>
      <c r="E208" s="12" t="s">
        <v>64</v>
      </c>
      <c r="F208" s="12" t="s">
        <v>289</v>
      </c>
      <c r="G208" s="12" t="s">
        <v>21</v>
      </c>
      <c r="H208" s="13">
        <f>H209</f>
        <v>70000</v>
      </c>
      <c r="I208" s="13">
        <f>I209</f>
        <v>70000</v>
      </c>
      <c r="J208" s="13">
        <f t="shared" si="89"/>
        <v>0</v>
      </c>
      <c r="K208" s="24">
        <f t="shared" si="88"/>
        <v>0</v>
      </c>
    </row>
    <row r="209" spans="2:11" ht="16.5" customHeight="1" x14ac:dyDescent="0.25">
      <c r="B209" s="1" t="s">
        <v>22</v>
      </c>
      <c r="C209" s="12" t="s">
        <v>109</v>
      </c>
      <c r="D209" s="12" t="s">
        <v>9</v>
      </c>
      <c r="E209" s="12" t="s">
        <v>64</v>
      </c>
      <c r="F209" s="12" t="s">
        <v>289</v>
      </c>
      <c r="G209" s="12" t="s">
        <v>23</v>
      </c>
      <c r="H209" s="13">
        <v>70000</v>
      </c>
      <c r="I209" s="13">
        <v>70000</v>
      </c>
      <c r="J209" s="13"/>
      <c r="K209" s="24">
        <f t="shared" si="88"/>
        <v>0</v>
      </c>
    </row>
    <row r="210" spans="2:11" ht="29.25" hidden="1" customHeight="1" x14ac:dyDescent="0.25">
      <c r="B210" s="29"/>
      <c r="C210" s="12"/>
      <c r="D210" s="12"/>
      <c r="E210" s="12"/>
      <c r="F210" s="12"/>
      <c r="G210" s="12"/>
      <c r="H210" s="13"/>
      <c r="I210" s="13"/>
      <c r="J210" s="13"/>
      <c r="K210" s="24" t="e">
        <f t="shared" si="88"/>
        <v>#DIV/0!</v>
      </c>
    </row>
    <row r="211" spans="2:11" ht="19.5" customHeight="1" x14ac:dyDescent="0.25">
      <c r="B211" s="34" t="s">
        <v>86</v>
      </c>
      <c r="C211" s="4" t="s">
        <v>109</v>
      </c>
      <c r="D211" s="4" t="s">
        <v>40</v>
      </c>
      <c r="E211" s="4"/>
      <c r="F211" s="4"/>
      <c r="G211" s="4"/>
      <c r="H211" s="24">
        <f t="shared" ref="H211:J214" si="90">H212</f>
        <v>1110270</v>
      </c>
      <c r="I211" s="24">
        <f t="shared" si="90"/>
        <v>1110270</v>
      </c>
      <c r="J211" s="24">
        <f t="shared" si="90"/>
        <v>277567.5</v>
      </c>
      <c r="K211" s="24">
        <f t="shared" si="88"/>
        <v>25</v>
      </c>
    </row>
    <row r="212" spans="2:11" ht="18" customHeight="1" x14ac:dyDescent="0.25">
      <c r="B212" s="34" t="s">
        <v>87</v>
      </c>
      <c r="C212" s="4" t="s">
        <v>109</v>
      </c>
      <c r="D212" s="4" t="s">
        <v>40</v>
      </c>
      <c r="E212" s="4" t="s">
        <v>11</v>
      </c>
      <c r="F212" s="4"/>
      <c r="G212" s="4"/>
      <c r="H212" s="24">
        <f t="shared" si="90"/>
        <v>1110270</v>
      </c>
      <c r="I212" s="24">
        <f t="shared" si="90"/>
        <v>1110270</v>
      </c>
      <c r="J212" s="24">
        <f t="shared" si="90"/>
        <v>277567.5</v>
      </c>
      <c r="K212" s="24">
        <f t="shared" si="88"/>
        <v>25</v>
      </c>
    </row>
    <row r="213" spans="2:11" ht="47.25" customHeight="1" x14ac:dyDescent="0.25">
      <c r="B213" s="34" t="s">
        <v>88</v>
      </c>
      <c r="C213" s="4" t="s">
        <v>109</v>
      </c>
      <c r="D213" s="4" t="s">
        <v>40</v>
      </c>
      <c r="E213" s="4" t="s">
        <v>11</v>
      </c>
      <c r="F213" s="4" t="s">
        <v>165</v>
      </c>
      <c r="G213" s="4"/>
      <c r="H213" s="24">
        <f t="shared" si="90"/>
        <v>1110270</v>
      </c>
      <c r="I213" s="24">
        <f t="shared" si="90"/>
        <v>1110270</v>
      </c>
      <c r="J213" s="24">
        <f t="shared" si="90"/>
        <v>277567.5</v>
      </c>
      <c r="K213" s="24">
        <f t="shared" si="88"/>
        <v>25</v>
      </c>
    </row>
    <row r="214" spans="2:11" ht="16.5" customHeight="1" x14ac:dyDescent="0.25">
      <c r="B214" s="36" t="s">
        <v>89</v>
      </c>
      <c r="C214" s="10" t="s">
        <v>109</v>
      </c>
      <c r="D214" s="10" t="s">
        <v>40</v>
      </c>
      <c r="E214" s="10" t="s">
        <v>11</v>
      </c>
      <c r="F214" s="10" t="s">
        <v>165</v>
      </c>
      <c r="G214" s="10" t="s">
        <v>83</v>
      </c>
      <c r="H214" s="13">
        <f t="shared" si="90"/>
        <v>1110270</v>
      </c>
      <c r="I214" s="13">
        <f t="shared" si="90"/>
        <v>1110270</v>
      </c>
      <c r="J214" s="13">
        <f t="shared" si="90"/>
        <v>277567.5</v>
      </c>
      <c r="K214" s="24">
        <f t="shared" si="88"/>
        <v>25</v>
      </c>
    </row>
    <row r="215" spans="2:11" ht="18.75" customHeight="1" x14ac:dyDescent="0.25">
      <c r="B215" s="36" t="s">
        <v>84</v>
      </c>
      <c r="C215" s="10" t="s">
        <v>109</v>
      </c>
      <c r="D215" s="10" t="s">
        <v>40</v>
      </c>
      <c r="E215" s="10" t="s">
        <v>11</v>
      </c>
      <c r="F215" s="10" t="s">
        <v>165</v>
      </c>
      <c r="G215" s="10" t="s">
        <v>85</v>
      </c>
      <c r="H215" s="13">
        <v>1110270</v>
      </c>
      <c r="I215" s="13">
        <v>1110270</v>
      </c>
      <c r="J215" s="13">
        <v>277567.5</v>
      </c>
      <c r="K215" s="24">
        <f t="shared" si="88"/>
        <v>25</v>
      </c>
    </row>
    <row r="216" spans="2:11" ht="31.5" customHeight="1" x14ac:dyDescent="0.25">
      <c r="B216" s="20" t="s">
        <v>90</v>
      </c>
      <c r="C216" s="23" t="s">
        <v>109</v>
      </c>
      <c r="D216" s="23" t="s">
        <v>11</v>
      </c>
      <c r="E216" s="23"/>
      <c r="F216" s="23"/>
      <c r="G216" s="23"/>
      <c r="H216" s="24">
        <f>H217+H226</f>
        <v>2352310</v>
      </c>
      <c r="I216" s="24">
        <f>I217+I226</f>
        <v>2479430</v>
      </c>
      <c r="J216" s="24">
        <f t="shared" ref="J216" si="91">J217+J226</f>
        <v>548552.64</v>
      </c>
      <c r="K216" s="24">
        <f t="shared" si="88"/>
        <v>22.124143049007234</v>
      </c>
    </row>
    <row r="217" spans="2:11" ht="43.5" customHeight="1" x14ac:dyDescent="0.25">
      <c r="B217" s="20" t="s">
        <v>117</v>
      </c>
      <c r="C217" s="23" t="s">
        <v>109</v>
      </c>
      <c r="D217" s="23" t="s">
        <v>11</v>
      </c>
      <c r="E217" s="23" t="s">
        <v>47</v>
      </c>
      <c r="F217" s="23"/>
      <c r="G217" s="23"/>
      <c r="H217" s="24">
        <f>H218</f>
        <v>2318310</v>
      </c>
      <c r="I217" s="24">
        <f>I218+I223</f>
        <v>2445430</v>
      </c>
      <c r="J217" s="24">
        <f>J218+J223</f>
        <v>548552.64</v>
      </c>
      <c r="K217" s="24">
        <f t="shared" si="88"/>
        <v>22.431745746146895</v>
      </c>
    </row>
    <row r="218" spans="2:11" ht="18" customHeight="1" x14ac:dyDescent="0.25">
      <c r="B218" s="20" t="s">
        <v>217</v>
      </c>
      <c r="C218" s="23" t="s">
        <v>109</v>
      </c>
      <c r="D218" s="23" t="s">
        <v>11</v>
      </c>
      <c r="E218" s="23" t="s">
        <v>47</v>
      </c>
      <c r="F218" s="23" t="s">
        <v>218</v>
      </c>
      <c r="G218" s="23"/>
      <c r="H218" s="24">
        <f>H219+H221+H224</f>
        <v>2318310</v>
      </c>
      <c r="I218" s="24">
        <f>I219+I221</f>
        <v>2444430</v>
      </c>
      <c r="J218" s="24">
        <f>J219+J221</f>
        <v>548276.29</v>
      </c>
      <c r="K218" s="24">
        <f t="shared" si="88"/>
        <v>22.429617129555769</v>
      </c>
    </row>
    <row r="219" spans="2:11" ht="65.25" customHeight="1" x14ac:dyDescent="0.25">
      <c r="B219" s="11" t="s">
        <v>12</v>
      </c>
      <c r="C219" s="12" t="s">
        <v>109</v>
      </c>
      <c r="D219" s="12" t="s">
        <v>11</v>
      </c>
      <c r="E219" s="12" t="s">
        <v>47</v>
      </c>
      <c r="F219" s="12" t="s">
        <v>218</v>
      </c>
      <c r="G219" s="12" t="s">
        <v>13</v>
      </c>
      <c r="H219" s="13">
        <f>H220</f>
        <v>1673417</v>
      </c>
      <c r="I219" s="13">
        <f>I220</f>
        <v>1673417</v>
      </c>
      <c r="J219" s="13">
        <f t="shared" ref="J219" si="92">J220</f>
        <v>388668.29</v>
      </c>
      <c r="K219" s="24">
        <f t="shared" si="88"/>
        <v>23.226027344051122</v>
      </c>
    </row>
    <row r="220" spans="2:11" ht="19.5" customHeight="1" x14ac:dyDescent="0.25">
      <c r="B220" s="37" t="s">
        <v>118</v>
      </c>
      <c r="C220" s="12" t="s">
        <v>109</v>
      </c>
      <c r="D220" s="12" t="s">
        <v>11</v>
      </c>
      <c r="E220" s="12" t="s">
        <v>47</v>
      </c>
      <c r="F220" s="12" t="s">
        <v>218</v>
      </c>
      <c r="G220" s="12" t="s">
        <v>119</v>
      </c>
      <c r="H220" s="13">
        <v>1673417</v>
      </c>
      <c r="I220" s="13">
        <f>1288864+8000+376553</f>
        <v>1673417</v>
      </c>
      <c r="J220" s="13">
        <v>388668.29</v>
      </c>
      <c r="K220" s="24">
        <f t="shared" si="88"/>
        <v>23.226027344051122</v>
      </c>
    </row>
    <row r="221" spans="2:11" ht="25.5" x14ac:dyDescent="0.25">
      <c r="B221" s="11" t="s">
        <v>16</v>
      </c>
      <c r="C221" s="12" t="s">
        <v>109</v>
      </c>
      <c r="D221" s="12" t="s">
        <v>11</v>
      </c>
      <c r="E221" s="12" t="s">
        <v>47</v>
      </c>
      <c r="F221" s="12" t="s">
        <v>218</v>
      </c>
      <c r="G221" s="12" t="s">
        <v>17</v>
      </c>
      <c r="H221" s="13">
        <f>H222</f>
        <v>644893</v>
      </c>
      <c r="I221" s="13">
        <f>I222</f>
        <v>771013</v>
      </c>
      <c r="J221" s="13">
        <f t="shared" ref="J221" si="93">J222</f>
        <v>159608</v>
      </c>
      <c r="K221" s="24">
        <f t="shared" si="88"/>
        <v>20.701077673139103</v>
      </c>
    </row>
    <row r="222" spans="2:11" ht="28.5" customHeight="1" x14ac:dyDescent="0.25">
      <c r="B222" s="11" t="s">
        <v>18</v>
      </c>
      <c r="C222" s="12" t="s">
        <v>109</v>
      </c>
      <c r="D222" s="12" t="s">
        <v>11</v>
      </c>
      <c r="E222" s="12" t="s">
        <v>47</v>
      </c>
      <c r="F222" s="12" t="s">
        <v>218</v>
      </c>
      <c r="G222" s="12" t="s">
        <v>19</v>
      </c>
      <c r="H222" s="13">
        <v>644893</v>
      </c>
      <c r="I222" s="13">
        <f>771013</f>
        <v>771013</v>
      </c>
      <c r="J222" s="13">
        <v>159608</v>
      </c>
      <c r="K222" s="24">
        <f t="shared" si="88"/>
        <v>20.701077673139103</v>
      </c>
    </row>
    <row r="223" spans="2:11" ht="22.5" customHeight="1" x14ac:dyDescent="0.25">
      <c r="B223" s="19" t="s">
        <v>284</v>
      </c>
      <c r="C223" s="23" t="s">
        <v>109</v>
      </c>
      <c r="D223" s="23" t="s">
        <v>11</v>
      </c>
      <c r="E223" s="23" t="s">
        <v>47</v>
      </c>
      <c r="F223" s="23" t="s">
        <v>287</v>
      </c>
      <c r="G223" s="23"/>
      <c r="H223" s="24"/>
      <c r="I223" s="24">
        <f>I224</f>
        <v>1000</v>
      </c>
      <c r="J223" s="24">
        <f>J224</f>
        <v>276.35000000000002</v>
      </c>
      <c r="K223" s="24">
        <f t="shared" si="88"/>
        <v>27.635000000000005</v>
      </c>
    </row>
    <row r="224" spans="2:11" ht="21" customHeight="1" x14ac:dyDescent="0.25">
      <c r="B224" s="29" t="s">
        <v>35</v>
      </c>
      <c r="C224" s="12" t="s">
        <v>109</v>
      </c>
      <c r="D224" s="12" t="s">
        <v>11</v>
      </c>
      <c r="E224" s="12" t="s">
        <v>47</v>
      </c>
      <c r="F224" s="12" t="s">
        <v>218</v>
      </c>
      <c r="G224" s="12" t="s">
        <v>21</v>
      </c>
      <c r="H224" s="13">
        <f>H225</f>
        <v>0</v>
      </c>
      <c r="I224" s="13">
        <f>I225</f>
        <v>1000</v>
      </c>
      <c r="J224" s="13">
        <f>J225</f>
        <v>276.35000000000002</v>
      </c>
      <c r="K224" s="24">
        <f t="shared" si="88"/>
        <v>27.635000000000005</v>
      </c>
    </row>
    <row r="225" spans="2:11" ht="20.25" customHeight="1" x14ac:dyDescent="0.25">
      <c r="B225" s="1" t="s">
        <v>22</v>
      </c>
      <c r="C225" s="12" t="s">
        <v>109</v>
      </c>
      <c r="D225" s="12" t="s">
        <v>11</v>
      </c>
      <c r="E225" s="12" t="s">
        <v>47</v>
      </c>
      <c r="F225" s="12" t="s">
        <v>218</v>
      </c>
      <c r="G225" s="12" t="s">
        <v>23</v>
      </c>
      <c r="H225" s="13"/>
      <c r="I225" s="13">
        <v>1000</v>
      </c>
      <c r="J225" s="13">
        <v>276.35000000000002</v>
      </c>
      <c r="K225" s="24">
        <f t="shared" si="88"/>
        <v>27.635000000000005</v>
      </c>
    </row>
    <row r="226" spans="2:11" ht="29.45" customHeight="1" x14ac:dyDescent="0.25">
      <c r="B226" s="20" t="s">
        <v>120</v>
      </c>
      <c r="C226" s="23" t="s">
        <v>109</v>
      </c>
      <c r="D226" s="23" t="s">
        <v>11</v>
      </c>
      <c r="E226" s="23" t="s">
        <v>99</v>
      </c>
      <c r="F226" s="23"/>
      <c r="G226" s="23"/>
      <c r="H226" s="24">
        <f>H227+H230</f>
        <v>34000</v>
      </c>
      <c r="I226" s="24">
        <f>I227+I230</f>
        <v>34000</v>
      </c>
      <c r="J226" s="24">
        <f>J227+J230</f>
        <v>0</v>
      </c>
      <c r="K226" s="24">
        <f t="shared" si="88"/>
        <v>0</v>
      </c>
    </row>
    <row r="227" spans="2:11" ht="35.25" customHeight="1" x14ac:dyDescent="0.25">
      <c r="B227" s="20" t="s">
        <v>219</v>
      </c>
      <c r="C227" s="23" t="s">
        <v>109</v>
      </c>
      <c r="D227" s="23" t="s">
        <v>11</v>
      </c>
      <c r="E227" s="23" t="s">
        <v>99</v>
      </c>
      <c r="F227" s="23" t="s">
        <v>220</v>
      </c>
      <c r="G227" s="23"/>
      <c r="H227" s="24">
        <f t="shared" ref="H227:J228" si="94">H228</f>
        <v>27000</v>
      </c>
      <c r="I227" s="24">
        <f t="shared" si="94"/>
        <v>27000</v>
      </c>
      <c r="J227" s="24">
        <f t="shared" si="94"/>
        <v>0</v>
      </c>
      <c r="K227" s="24">
        <f t="shared" si="88"/>
        <v>0</v>
      </c>
    </row>
    <row r="228" spans="2:11" ht="25.5" customHeight="1" x14ac:dyDescent="0.25">
      <c r="B228" s="11" t="s">
        <v>16</v>
      </c>
      <c r="C228" s="12" t="s">
        <v>109</v>
      </c>
      <c r="D228" s="12" t="s">
        <v>11</v>
      </c>
      <c r="E228" s="12" t="s">
        <v>99</v>
      </c>
      <c r="F228" s="12" t="s">
        <v>220</v>
      </c>
      <c r="G228" s="12" t="s">
        <v>17</v>
      </c>
      <c r="H228" s="13">
        <f t="shared" si="94"/>
        <v>27000</v>
      </c>
      <c r="I228" s="13">
        <f t="shared" si="94"/>
        <v>27000</v>
      </c>
      <c r="J228" s="13">
        <f t="shared" si="94"/>
        <v>0</v>
      </c>
      <c r="K228" s="24">
        <f t="shared" si="88"/>
        <v>0</v>
      </c>
    </row>
    <row r="229" spans="2:11" ht="29.45" customHeight="1" x14ac:dyDescent="0.25">
      <c r="B229" s="11" t="s">
        <v>18</v>
      </c>
      <c r="C229" s="12" t="s">
        <v>109</v>
      </c>
      <c r="D229" s="12" t="s">
        <v>11</v>
      </c>
      <c r="E229" s="12" t="s">
        <v>99</v>
      </c>
      <c r="F229" s="12" t="s">
        <v>220</v>
      </c>
      <c r="G229" s="12" t="s">
        <v>19</v>
      </c>
      <c r="H229" s="13">
        <v>27000</v>
      </c>
      <c r="I229" s="13">
        <v>27000</v>
      </c>
      <c r="J229" s="13"/>
      <c r="K229" s="24">
        <f t="shared" si="88"/>
        <v>0</v>
      </c>
    </row>
    <row r="230" spans="2:11" ht="71.45" customHeight="1" x14ac:dyDescent="0.25">
      <c r="B230" s="20" t="s">
        <v>221</v>
      </c>
      <c r="C230" s="23" t="s">
        <v>109</v>
      </c>
      <c r="D230" s="23" t="s">
        <v>11</v>
      </c>
      <c r="E230" s="23" t="s">
        <v>99</v>
      </c>
      <c r="F230" s="23" t="s">
        <v>222</v>
      </c>
      <c r="G230" s="23"/>
      <c r="H230" s="24">
        <f t="shared" ref="H230:J231" si="95">H231</f>
        <v>7000</v>
      </c>
      <c r="I230" s="24">
        <f t="shared" si="95"/>
        <v>7000</v>
      </c>
      <c r="J230" s="24">
        <f t="shared" si="95"/>
        <v>0</v>
      </c>
      <c r="K230" s="24">
        <f t="shared" si="88"/>
        <v>0</v>
      </c>
    </row>
    <row r="231" spans="2:11" ht="27.75" customHeight="1" x14ac:dyDescent="0.25">
      <c r="B231" s="11" t="s">
        <v>16</v>
      </c>
      <c r="C231" s="12" t="s">
        <v>109</v>
      </c>
      <c r="D231" s="12" t="s">
        <v>11</v>
      </c>
      <c r="E231" s="12" t="s">
        <v>99</v>
      </c>
      <c r="F231" s="12" t="s">
        <v>222</v>
      </c>
      <c r="G231" s="12" t="s">
        <v>17</v>
      </c>
      <c r="H231" s="13">
        <f t="shared" si="95"/>
        <v>7000</v>
      </c>
      <c r="I231" s="13">
        <f t="shared" si="95"/>
        <v>7000</v>
      </c>
      <c r="J231" s="13">
        <f t="shared" si="95"/>
        <v>0</v>
      </c>
      <c r="K231" s="24">
        <f t="shared" si="88"/>
        <v>0</v>
      </c>
    </row>
    <row r="232" spans="2:11" ht="31.5" customHeight="1" x14ac:dyDescent="0.25">
      <c r="B232" s="11" t="s">
        <v>18</v>
      </c>
      <c r="C232" s="12" t="s">
        <v>109</v>
      </c>
      <c r="D232" s="12" t="s">
        <v>11</v>
      </c>
      <c r="E232" s="12" t="s">
        <v>99</v>
      </c>
      <c r="F232" s="12" t="s">
        <v>222</v>
      </c>
      <c r="G232" s="12" t="s">
        <v>19</v>
      </c>
      <c r="H232" s="13">
        <v>7000</v>
      </c>
      <c r="I232" s="13">
        <v>7000</v>
      </c>
      <c r="J232" s="13"/>
      <c r="K232" s="24">
        <f t="shared" si="88"/>
        <v>0</v>
      </c>
    </row>
    <row r="233" spans="2:11" ht="18" customHeight="1" x14ac:dyDescent="0.25">
      <c r="B233" s="20" t="s">
        <v>93</v>
      </c>
      <c r="C233" s="23" t="s">
        <v>109</v>
      </c>
      <c r="D233" s="23" t="s">
        <v>55</v>
      </c>
      <c r="E233" s="23"/>
      <c r="F233" s="23"/>
      <c r="G233" s="23"/>
      <c r="H233" s="24">
        <f>H234+H260+H244+H248</f>
        <v>17057736.079999998</v>
      </c>
      <c r="I233" s="24">
        <f>I234+I260+I244+I248</f>
        <v>19670929.399999999</v>
      </c>
      <c r="J233" s="24">
        <f>J234+J260+J244+J248</f>
        <v>3458371.52</v>
      </c>
      <c r="K233" s="24">
        <f t="shared" si="88"/>
        <v>17.581129237340459</v>
      </c>
    </row>
    <row r="234" spans="2:11" ht="19.5" customHeight="1" x14ac:dyDescent="0.25">
      <c r="B234" s="20" t="s">
        <v>121</v>
      </c>
      <c r="C234" s="23" t="s">
        <v>109</v>
      </c>
      <c r="D234" s="23" t="s">
        <v>55</v>
      </c>
      <c r="E234" s="23" t="s">
        <v>94</v>
      </c>
      <c r="F234" s="23"/>
      <c r="G234" s="23"/>
      <c r="H234" s="24">
        <f>H238+H235+H241</f>
        <v>20948.080000000002</v>
      </c>
      <c r="I234" s="24">
        <f>I238+I235+I241</f>
        <v>630948.07999999996</v>
      </c>
      <c r="J234" s="24">
        <f>J238+J235+J241</f>
        <v>20948.080000000002</v>
      </c>
      <c r="K234" s="24">
        <f t="shared" si="88"/>
        <v>3.3200956883805719</v>
      </c>
    </row>
    <row r="235" spans="2:11" ht="29.25" hidden="1" customHeight="1" x14ac:dyDescent="0.25">
      <c r="B235" s="20" t="s">
        <v>224</v>
      </c>
      <c r="C235" s="23" t="s">
        <v>109</v>
      </c>
      <c r="D235" s="23" t="s">
        <v>55</v>
      </c>
      <c r="E235" s="23" t="s">
        <v>94</v>
      </c>
      <c r="F235" s="23" t="s">
        <v>225</v>
      </c>
      <c r="G235" s="23"/>
      <c r="H235" s="24">
        <f t="shared" ref="H235:J236" si="96">H236</f>
        <v>0</v>
      </c>
      <c r="I235" s="24">
        <f t="shared" si="96"/>
        <v>0</v>
      </c>
      <c r="J235" s="24">
        <f t="shared" si="96"/>
        <v>0</v>
      </c>
      <c r="K235" s="24" t="e">
        <f t="shared" si="88"/>
        <v>#DIV/0!</v>
      </c>
    </row>
    <row r="236" spans="2:11" ht="29.25" hidden="1" customHeight="1" x14ac:dyDescent="0.25">
      <c r="B236" s="29" t="s">
        <v>20</v>
      </c>
      <c r="C236" s="12" t="s">
        <v>109</v>
      </c>
      <c r="D236" s="12" t="s">
        <v>55</v>
      </c>
      <c r="E236" s="12" t="s">
        <v>94</v>
      </c>
      <c r="F236" s="12" t="s">
        <v>225</v>
      </c>
      <c r="G236" s="12" t="s">
        <v>21</v>
      </c>
      <c r="H236" s="13">
        <f t="shared" si="96"/>
        <v>0</v>
      </c>
      <c r="I236" s="13">
        <f t="shared" si="96"/>
        <v>0</v>
      </c>
      <c r="J236" s="13">
        <f t="shared" si="96"/>
        <v>0</v>
      </c>
      <c r="K236" s="24" t="e">
        <f t="shared" si="88"/>
        <v>#DIV/0!</v>
      </c>
    </row>
    <row r="237" spans="2:11" ht="29.25" hidden="1" customHeight="1" x14ac:dyDescent="0.25">
      <c r="B237" s="29" t="s">
        <v>122</v>
      </c>
      <c r="C237" s="12" t="s">
        <v>109</v>
      </c>
      <c r="D237" s="12" t="s">
        <v>55</v>
      </c>
      <c r="E237" s="12" t="s">
        <v>94</v>
      </c>
      <c r="F237" s="12" t="s">
        <v>225</v>
      </c>
      <c r="G237" s="12" t="s">
        <v>123</v>
      </c>
      <c r="H237" s="13">
        <v>0</v>
      </c>
      <c r="I237" s="13">
        <v>0</v>
      </c>
      <c r="J237" s="13">
        <v>0</v>
      </c>
      <c r="K237" s="24" t="e">
        <f t="shared" si="88"/>
        <v>#DIV/0!</v>
      </c>
    </row>
    <row r="238" spans="2:11" ht="99" customHeight="1" x14ac:dyDescent="0.25">
      <c r="B238" s="20" t="s">
        <v>223</v>
      </c>
      <c r="C238" s="23" t="s">
        <v>109</v>
      </c>
      <c r="D238" s="23" t="s">
        <v>55</v>
      </c>
      <c r="E238" s="23" t="s">
        <v>94</v>
      </c>
      <c r="F238" s="23" t="s">
        <v>320</v>
      </c>
      <c r="G238" s="23"/>
      <c r="H238" s="24">
        <f t="shared" ref="H238:J239" si="97">H239</f>
        <v>20948.080000000002</v>
      </c>
      <c r="I238" s="24">
        <f t="shared" si="97"/>
        <v>20948.080000000002</v>
      </c>
      <c r="J238" s="24">
        <f t="shared" si="97"/>
        <v>20948.080000000002</v>
      </c>
      <c r="K238" s="24">
        <f t="shared" si="88"/>
        <v>100</v>
      </c>
    </row>
    <row r="239" spans="2:11" ht="27" customHeight="1" x14ac:dyDescent="0.25">
      <c r="B239" s="11" t="s">
        <v>16</v>
      </c>
      <c r="C239" s="12" t="s">
        <v>109</v>
      </c>
      <c r="D239" s="12" t="s">
        <v>55</v>
      </c>
      <c r="E239" s="12" t="s">
        <v>94</v>
      </c>
      <c r="F239" s="12" t="s">
        <v>320</v>
      </c>
      <c r="G239" s="12" t="s">
        <v>17</v>
      </c>
      <c r="H239" s="13">
        <f t="shared" si="97"/>
        <v>20948.080000000002</v>
      </c>
      <c r="I239" s="13">
        <f t="shared" si="97"/>
        <v>20948.080000000002</v>
      </c>
      <c r="J239" s="13">
        <f t="shared" si="97"/>
        <v>20948.080000000002</v>
      </c>
      <c r="K239" s="24">
        <f t="shared" si="88"/>
        <v>100</v>
      </c>
    </row>
    <row r="240" spans="2:11" ht="27" customHeight="1" x14ac:dyDescent="0.25">
      <c r="B240" s="11" t="s">
        <v>18</v>
      </c>
      <c r="C240" s="12" t="s">
        <v>109</v>
      </c>
      <c r="D240" s="12" t="s">
        <v>55</v>
      </c>
      <c r="E240" s="12" t="s">
        <v>94</v>
      </c>
      <c r="F240" s="12" t="s">
        <v>320</v>
      </c>
      <c r="G240" s="12" t="s">
        <v>19</v>
      </c>
      <c r="H240" s="13">
        <v>20948.080000000002</v>
      </c>
      <c r="I240" s="13">
        <v>20948.080000000002</v>
      </c>
      <c r="J240" s="13">
        <v>20948.080000000002</v>
      </c>
      <c r="K240" s="24">
        <f t="shared" si="88"/>
        <v>100</v>
      </c>
    </row>
    <row r="241" spans="2:11" ht="21" customHeight="1" x14ac:dyDescent="0.25">
      <c r="B241" s="20" t="s">
        <v>224</v>
      </c>
      <c r="C241" s="23" t="s">
        <v>109</v>
      </c>
      <c r="D241" s="23" t="s">
        <v>55</v>
      </c>
      <c r="E241" s="23" t="s">
        <v>94</v>
      </c>
      <c r="F241" s="23" t="s">
        <v>225</v>
      </c>
      <c r="G241" s="23"/>
      <c r="H241" s="24">
        <f t="shared" ref="H241:J242" si="98">H242</f>
        <v>0</v>
      </c>
      <c r="I241" s="24">
        <f t="shared" si="98"/>
        <v>610000</v>
      </c>
      <c r="J241" s="24">
        <f t="shared" si="98"/>
        <v>0</v>
      </c>
      <c r="K241" s="24">
        <f t="shared" si="88"/>
        <v>0</v>
      </c>
    </row>
    <row r="242" spans="2:11" ht="22.5" customHeight="1" x14ac:dyDescent="0.25">
      <c r="B242" s="29" t="s">
        <v>20</v>
      </c>
      <c r="C242" s="12" t="s">
        <v>109</v>
      </c>
      <c r="D242" s="12" t="s">
        <v>55</v>
      </c>
      <c r="E242" s="12" t="s">
        <v>94</v>
      </c>
      <c r="F242" s="12" t="s">
        <v>225</v>
      </c>
      <c r="G242" s="12" t="s">
        <v>21</v>
      </c>
      <c r="H242" s="13">
        <f t="shared" si="98"/>
        <v>0</v>
      </c>
      <c r="I242" s="13">
        <f t="shared" si="98"/>
        <v>610000</v>
      </c>
      <c r="J242" s="13">
        <f t="shared" si="98"/>
        <v>0</v>
      </c>
      <c r="K242" s="24">
        <f t="shared" si="88"/>
        <v>0</v>
      </c>
    </row>
    <row r="243" spans="2:11" ht="50.25" customHeight="1" x14ac:dyDescent="0.25">
      <c r="B243" s="29" t="s">
        <v>122</v>
      </c>
      <c r="C243" s="12" t="s">
        <v>109</v>
      </c>
      <c r="D243" s="12" t="s">
        <v>55</v>
      </c>
      <c r="E243" s="12" t="s">
        <v>94</v>
      </c>
      <c r="F243" s="12" t="s">
        <v>225</v>
      </c>
      <c r="G243" s="12" t="s">
        <v>123</v>
      </c>
      <c r="H243" s="13">
        <v>0</v>
      </c>
      <c r="I243" s="13">
        <v>610000</v>
      </c>
      <c r="J243" s="13"/>
      <c r="K243" s="24">
        <f t="shared" si="88"/>
        <v>0</v>
      </c>
    </row>
    <row r="244" spans="2:11" ht="26.25" customHeight="1" x14ac:dyDescent="0.25">
      <c r="B244" s="20" t="s">
        <v>124</v>
      </c>
      <c r="C244" s="23" t="s">
        <v>109</v>
      </c>
      <c r="D244" s="23" t="s">
        <v>55</v>
      </c>
      <c r="E244" s="23" t="s">
        <v>96</v>
      </c>
      <c r="F244" s="23"/>
      <c r="G244" s="23"/>
      <c r="H244" s="24">
        <f t="shared" ref="H244:J246" si="99">H245</f>
        <v>4353759</v>
      </c>
      <c r="I244" s="24">
        <f t="shared" si="99"/>
        <v>4353759</v>
      </c>
      <c r="J244" s="24">
        <f t="shared" si="99"/>
        <v>1243840.24</v>
      </c>
      <c r="K244" s="24">
        <f t="shared" si="88"/>
        <v>28.56934065482265</v>
      </c>
    </row>
    <row r="245" spans="2:11" ht="72" customHeight="1" x14ac:dyDescent="0.25">
      <c r="B245" s="20" t="s">
        <v>273</v>
      </c>
      <c r="C245" s="23" t="s">
        <v>109</v>
      </c>
      <c r="D245" s="23" t="s">
        <v>55</v>
      </c>
      <c r="E245" s="23" t="s">
        <v>96</v>
      </c>
      <c r="F245" s="23" t="s">
        <v>226</v>
      </c>
      <c r="G245" s="23"/>
      <c r="H245" s="24">
        <f t="shared" si="99"/>
        <v>4353759</v>
      </c>
      <c r="I245" s="24">
        <f t="shared" si="99"/>
        <v>4353759</v>
      </c>
      <c r="J245" s="24">
        <f t="shared" si="99"/>
        <v>1243840.24</v>
      </c>
      <c r="K245" s="24">
        <f t="shared" si="88"/>
        <v>28.56934065482265</v>
      </c>
    </row>
    <row r="246" spans="2:11" ht="15" customHeight="1" x14ac:dyDescent="0.25">
      <c r="B246" s="29" t="s">
        <v>20</v>
      </c>
      <c r="C246" s="12" t="s">
        <v>109</v>
      </c>
      <c r="D246" s="12" t="s">
        <v>55</v>
      </c>
      <c r="E246" s="12" t="s">
        <v>96</v>
      </c>
      <c r="F246" s="12" t="s">
        <v>226</v>
      </c>
      <c r="G246" s="12" t="s">
        <v>21</v>
      </c>
      <c r="H246" s="13">
        <f t="shared" si="99"/>
        <v>4353759</v>
      </c>
      <c r="I246" s="13">
        <f t="shared" si="99"/>
        <v>4353759</v>
      </c>
      <c r="J246" s="13">
        <f t="shared" si="99"/>
        <v>1243840.24</v>
      </c>
      <c r="K246" s="24">
        <f t="shared" si="88"/>
        <v>28.56934065482265</v>
      </c>
    </row>
    <row r="247" spans="2:11" ht="54" customHeight="1" x14ac:dyDescent="0.25">
      <c r="B247" s="29" t="s">
        <v>122</v>
      </c>
      <c r="C247" s="12" t="s">
        <v>109</v>
      </c>
      <c r="D247" s="12" t="s">
        <v>55</v>
      </c>
      <c r="E247" s="12" t="s">
        <v>96</v>
      </c>
      <c r="F247" s="12" t="s">
        <v>226</v>
      </c>
      <c r="G247" s="12" t="s">
        <v>123</v>
      </c>
      <c r="H247" s="13">
        <v>4353759</v>
      </c>
      <c r="I247" s="13">
        <v>4353759</v>
      </c>
      <c r="J247" s="13">
        <v>1243840.24</v>
      </c>
      <c r="K247" s="24">
        <f t="shared" si="88"/>
        <v>28.56934065482265</v>
      </c>
    </row>
    <row r="248" spans="2:11" ht="15.75" customHeight="1" x14ac:dyDescent="0.25">
      <c r="B248" s="20" t="s">
        <v>125</v>
      </c>
      <c r="C248" s="23" t="s">
        <v>109</v>
      </c>
      <c r="D248" s="23" t="s">
        <v>55</v>
      </c>
      <c r="E248" s="23" t="s">
        <v>47</v>
      </c>
      <c r="F248" s="23"/>
      <c r="G248" s="23"/>
      <c r="H248" s="24">
        <f>H249+H252+H257</f>
        <v>12520000</v>
      </c>
      <c r="I248" s="24">
        <f>I249+I252+I257</f>
        <v>14523193.32</v>
      </c>
      <c r="J248" s="24">
        <f t="shared" ref="J248" si="100">J249+J252+J257</f>
        <v>2160665.69</v>
      </c>
      <c r="K248" s="24">
        <f t="shared" si="88"/>
        <v>14.877345790230107</v>
      </c>
    </row>
    <row r="249" spans="2:11" ht="39.6" customHeight="1" x14ac:dyDescent="0.25">
      <c r="B249" s="20" t="s">
        <v>126</v>
      </c>
      <c r="C249" s="23" t="s">
        <v>109</v>
      </c>
      <c r="D249" s="23" t="s">
        <v>55</v>
      </c>
      <c r="E249" s="23" t="s">
        <v>47</v>
      </c>
      <c r="F249" s="23" t="s">
        <v>227</v>
      </c>
      <c r="G249" s="23"/>
      <c r="H249" s="24">
        <f t="shared" ref="H249:J250" si="101">H250</f>
        <v>3209800</v>
      </c>
      <c r="I249" s="24">
        <f t="shared" si="101"/>
        <v>4374783.3</v>
      </c>
      <c r="J249" s="24">
        <f t="shared" si="101"/>
        <v>188762.71</v>
      </c>
      <c r="K249" s="24">
        <f t="shared" si="88"/>
        <v>4.3147899462814534</v>
      </c>
    </row>
    <row r="250" spans="2:11" ht="25.5" customHeight="1" x14ac:dyDescent="0.25">
      <c r="B250" s="11" t="s">
        <v>16</v>
      </c>
      <c r="C250" s="12" t="s">
        <v>109</v>
      </c>
      <c r="D250" s="12" t="s">
        <v>55</v>
      </c>
      <c r="E250" s="12" t="s">
        <v>47</v>
      </c>
      <c r="F250" s="12" t="s">
        <v>227</v>
      </c>
      <c r="G250" s="12" t="s">
        <v>17</v>
      </c>
      <c r="H250" s="13">
        <f t="shared" si="101"/>
        <v>3209800</v>
      </c>
      <c r="I250" s="13">
        <f t="shared" si="101"/>
        <v>4374783.3</v>
      </c>
      <c r="J250" s="13">
        <f t="shared" si="101"/>
        <v>188762.71</v>
      </c>
      <c r="K250" s="24">
        <f t="shared" si="88"/>
        <v>4.3147899462814534</v>
      </c>
    </row>
    <row r="251" spans="2:11" ht="27.75" customHeight="1" x14ac:dyDescent="0.25">
      <c r="B251" s="11" t="s">
        <v>18</v>
      </c>
      <c r="C251" s="12" t="s">
        <v>109</v>
      </c>
      <c r="D251" s="12" t="s">
        <v>55</v>
      </c>
      <c r="E251" s="12" t="s">
        <v>47</v>
      </c>
      <c r="F251" s="12" t="s">
        <v>227</v>
      </c>
      <c r="G251" s="12" t="s">
        <v>19</v>
      </c>
      <c r="H251" s="13">
        <v>3209800</v>
      </c>
      <c r="I251" s="13">
        <v>4374783.3</v>
      </c>
      <c r="J251" s="13">
        <v>188762.71</v>
      </c>
      <c r="K251" s="24">
        <f t="shared" si="88"/>
        <v>4.3147899462814534</v>
      </c>
    </row>
    <row r="252" spans="2:11" ht="213" customHeight="1" x14ac:dyDescent="0.25">
      <c r="B252" s="34" t="s">
        <v>229</v>
      </c>
      <c r="C252" s="4" t="s">
        <v>109</v>
      </c>
      <c r="D252" s="4" t="s">
        <v>55</v>
      </c>
      <c r="E252" s="4" t="s">
        <v>47</v>
      </c>
      <c r="F252" s="4" t="s">
        <v>228</v>
      </c>
      <c r="G252" s="4"/>
      <c r="H252" s="24">
        <f>H255+H253</f>
        <v>9310200</v>
      </c>
      <c r="I252" s="24">
        <f>I255+I253</f>
        <v>10146930.699999999</v>
      </c>
      <c r="J252" s="24">
        <f t="shared" ref="J252" si="102">J255+J253</f>
        <v>1971902.98</v>
      </c>
      <c r="K252" s="24">
        <f t="shared" si="88"/>
        <v>19.433492139647708</v>
      </c>
    </row>
    <row r="253" spans="2:11" ht="29.25" hidden="1" customHeight="1" x14ac:dyDescent="0.25">
      <c r="B253" s="11" t="s">
        <v>16</v>
      </c>
      <c r="C253" s="10" t="s">
        <v>109</v>
      </c>
      <c r="D253" s="10" t="s">
        <v>55</v>
      </c>
      <c r="E253" s="10" t="s">
        <v>47</v>
      </c>
      <c r="F253" s="10" t="s">
        <v>228</v>
      </c>
      <c r="G253" s="10" t="s">
        <v>17</v>
      </c>
      <c r="H253" s="13"/>
      <c r="I253" s="13"/>
      <c r="J253" s="13"/>
      <c r="K253" s="24" t="e">
        <f t="shared" si="88"/>
        <v>#DIV/0!</v>
      </c>
    </row>
    <row r="254" spans="2:11" ht="29.25" hidden="1" customHeight="1" x14ac:dyDescent="0.25">
      <c r="B254" s="11" t="s">
        <v>18</v>
      </c>
      <c r="C254" s="10" t="s">
        <v>109</v>
      </c>
      <c r="D254" s="10" t="s">
        <v>55</v>
      </c>
      <c r="E254" s="10" t="s">
        <v>47</v>
      </c>
      <c r="F254" s="10" t="s">
        <v>228</v>
      </c>
      <c r="G254" s="10" t="s">
        <v>19</v>
      </c>
      <c r="H254" s="13"/>
      <c r="I254" s="13"/>
      <c r="J254" s="13"/>
      <c r="K254" s="24" t="e">
        <f t="shared" si="88"/>
        <v>#DIV/0!</v>
      </c>
    </row>
    <row r="255" spans="2:11" ht="18" customHeight="1" x14ac:dyDescent="0.25">
      <c r="B255" s="36" t="s">
        <v>89</v>
      </c>
      <c r="C255" s="10" t="s">
        <v>109</v>
      </c>
      <c r="D255" s="10" t="s">
        <v>55</v>
      </c>
      <c r="E255" s="10" t="s">
        <v>47</v>
      </c>
      <c r="F255" s="10" t="s">
        <v>228</v>
      </c>
      <c r="G255" s="10" t="s">
        <v>83</v>
      </c>
      <c r="H255" s="13">
        <f>H256</f>
        <v>9310200</v>
      </c>
      <c r="I255" s="13">
        <f>I256</f>
        <v>10146930.699999999</v>
      </c>
      <c r="J255" s="13">
        <f t="shared" ref="J255" si="103">J256</f>
        <v>1971902.98</v>
      </c>
      <c r="K255" s="24">
        <f t="shared" si="88"/>
        <v>19.433492139647708</v>
      </c>
    </row>
    <row r="256" spans="2:11" ht="21.75" customHeight="1" x14ac:dyDescent="0.25">
      <c r="B256" s="36" t="s">
        <v>91</v>
      </c>
      <c r="C256" s="10" t="s">
        <v>109</v>
      </c>
      <c r="D256" s="10" t="s">
        <v>55</v>
      </c>
      <c r="E256" s="10" t="s">
        <v>47</v>
      </c>
      <c r="F256" s="10" t="s">
        <v>228</v>
      </c>
      <c r="G256" s="10" t="s">
        <v>92</v>
      </c>
      <c r="H256" s="13">
        <v>9310200</v>
      </c>
      <c r="I256" s="13">
        <v>10146930.699999999</v>
      </c>
      <c r="J256" s="13">
        <v>1971902.98</v>
      </c>
      <c r="K256" s="24">
        <f t="shared" si="88"/>
        <v>19.433492139647708</v>
      </c>
    </row>
    <row r="257" spans="2:11" ht="101.25" customHeight="1" x14ac:dyDescent="0.25">
      <c r="B257" s="34" t="s">
        <v>307</v>
      </c>
      <c r="C257" s="4" t="s">
        <v>109</v>
      </c>
      <c r="D257" s="4" t="s">
        <v>55</v>
      </c>
      <c r="E257" s="4" t="s">
        <v>47</v>
      </c>
      <c r="F257" s="4" t="s">
        <v>308</v>
      </c>
      <c r="G257" s="4"/>
      <c r="H257" s="24">
        <f>H258</f>
        <v>0</v>
      </c>
      <c r="I257" s="24">
        <f>I258</f>
        <v>1479.32</v>
      </c>
      <c r="J257" s="24">
        <f t="shared" ref="J257:J258" si="104">J258</f>
        <v>0</v>
      </c>
      <c r="K257" s="24">
        <f t="shared" si="88"/>
        <v>0</v>
      </c>
    </row>
    <row r="258" spans="2:11" ht="21.75" customHeight="1" x14ac:dyDescent="0.25">
      <c r="B258" s="29" t="s">
        <v>20</v>
      </c>
      <c r="C258" s="10" t="s">
        <v>109</v>
      </c>
      <c r="D258" s="10" t="s">
        <v>55</v>
      </c>
      <c r="E258" s="10" t="s">
        <v>47</v>
      </c>
      <c r="F258" s="10" t="s">
        <v>308</v>
      </c>
      <c r="G258" s="10" t="s">
        <v>21</v>
      </c>
      <c r="H258" s="13">
        <f>H259</f>
        <v>0</v>
      </c>
      <c r="I258" s="13">
        <f>I259</f>
        <v>1479.32</v>
      </c>
      <c r="J258" s="13">
        <f t="shared" si="104"/>
        <v>0</v>
      </c>
      <c r="K258" s="24">
        <f t="shared" si="88"/>
        <v>0</v>
      </c>
    </row>
    <row r="259" spans="2:11" ht="21.75" customHeight="1" x14ac:dyDescent="0.25">
      <c r="B259" s="35" t="s">
        <v>176</v>
      </c>
      <c r="C259" s="10" t="s">
        <v>109</v>
      </c>
      <c r="D259" s="10" t="s">
        <v>55</v>
      </c>
      <c r="E259" s="10" t="s">
        <v>47</v>
      </c>
      <c r="F259" s="10" t="s">
        <v>308</v>
      </c>
      <c r="G259" s="10" t="s">
        <v>175</v>
      </c>
      <c r="H259" s="13">
        <v>0</v>
      </c>
      <c r="I259" s="13">
        <v>1479.32</v>
      </c>
      <c r="J259" s="13">
        <v>0</v>
      </c>
      <c r="K259" s="24">
        <f t="shared" si="88"/>
        <v>0</v>
      </c>
    </row>
    <row r="260" spans="2:11" ht="18.75" customHeight="1" x14ac:dyDescent="0.25">
      <c r="B260" s="20" t="s">
        <v>127</v>
      </c>
      <c r="C260" s="23" t="s">
        <v>109</v>
      </c>
      <c r="D260" s="23" t="s">
        <v>55</v>
      </c>
      <c r="E260" s="23" t="s">
        <v>128</v>
      </c>
      <c r="F260" s="23"/>
      <c r="G260" s="23"/>
      <c r="H260" s="24">
        <f>H261+H270+H266</f>
        <v>163029</v>
      </c>
      <c r="I260" s="24">
        <f>I261+I270+I266</f>
        <v>163029</v>
      </c>
      <c r="J260" s="24">
        <f t="shared" ref="J260" si="105">J261+J270+J266</f>
        <v>32917.509999999995</v>
      </c>
      <c r="K260" s="24">
        <f t="shared" si="88"/>
        <v>20.191199111814459</v>
      </c>
    </row>
    <row r="261" spans="2:11" ht="57.6" customHeight="1" x14ac:dyDescent="0.25">
      <c r="B261" s="20" t="s">
        <v>129</v>
      </c>
      <c r="C261" s="23" t="s">
        <v>109</v>
      </c>
      <c r="D261" s="23" t="s">
        <v>55</v>
      </c>
      <c r="E261" s="23" t="s">
        <v>128</v>
      </c>
      <c r="F261" s="23" t="s">
        <v>130</v>
      </c>
      <c r="G261" s="23"/>
      <c r="H261" s="24">
        <f>H262+H264</f>
        <v>163029</v>
      </c>
      <c r="I261" s="24">
        <f>I262+I264</f>
        <v>163029</v>
      </c>
      <c r="J261" s="24">
        <f t="shared" ref="J261" si="106">J262+J264</f>
        <v>32917.509999999995</v>
      </c>
      <c r="K261" s="24">
        <f t="shared" si="88"/>
        <v>20.191199111814459</v>
      </c>
    </row>
    <row r="262" spans="2:11" ht="66.75" customHeight="1" x14ac:dyDescent="0.25">
      <c r="B262" s="11" t="s">
        <v>12</v>
      </c>
      <c r="C262" s="12" t="s">
        <v>131</v>
      </c>
      <c r="D262" s="12" t="s">
        <v>55</v>
      </c>
      <c r="E262" s="12" t="s">
        <v>128</v>
      </c>
      <c r="F262" s="12" t="s">
        <v>130</v>
      </c>
      <c r="G262" s="12" t="s">
        <v>13</v>
      </c>
      <c r="H262" s="13">
        <f t="shared" ref="H262:J262" si="107">H263</f>
        <v>124687</v>
      </c>
      <c r="I262" s="13">
        <f t="shared" si="107"/>
        <v>124687</v>
      </c>
      <c r="J262" s="13">
        <f t="shared" si="107"/>
        <v>26527.17</v>
      </c>
      <c r="K262" s="24">
        <f t="shared" si="88"/>
        <v>21.275008621588455</v>
      </c>
    </row>
    <row r="263" spans="2:11" ht="27" customHeight="1" x14ac:dyDescent="0.25">
      <c r="B263" s="11" t="s">
        <v>14</v>
      </c>
      <c r="C263" s="12" t="s">
        <v>109</v>
      </c>
      <c r="D263" s="12" t="s">
        <v>55</v>
      </c>
      <c r="E263" s="12" t="s">
        <v>128</v>
      </c>
      <c r="F263" s="12" t="s">
        <v>130</v>
      </c>
      <c r="G263" s="12" t="s">
        <v>15</v>
      </c>
      <c r="H263" s="13">
        <v>124687</v>
      </c>
      <c r="I263" s="13">
        <f>96694+27993</f>
        <v>124687</v>
      </c>
      <c r="J263" s="13">
        <v>26527.17</v>
      </c>
      <c r="K263" s="24">
        <f t="shared" si="88"/>
        <v>21.275008621588455</v>
      </c>
    </row>
    <row r="264" spans="2:11" ht="27" customHeight="1" x14ac:dyDescent="0.25">
      <c r="B264" s="35" t="s">
        <v>16</v>
      </c>
      <c r="C264" s="12" t="s">
        <v>131</v>
      </c>
      <c r="D264" s="12" t="s">
        <v>55</v>
      </c>
      <c r="E264" s="12" t="s">
        <v>128</v>
      </c>
      <c r="F264" s="12" t="s">
        <v>130</v>
      </c>
      <c r="G264" s="12" t="s">
        <v>17</v>
      </c>
      <c r="H264" s="13">
        <f>H265</f>
        <v>38342</v>
      </c>
      <c r="I264" s="13">
        <f>I265</f>
        <v>38342</v>
      </c>
      <c r="J264" s="13">
        <f t="shared" ref="J264" si="108">J265</f>
        <v>6390.34</v>
      </c>
      <c r="K264" s="24">
        <f t="shared" si="88"/>
        <v>16.666684054039958</v>
      </c>
    </row>
    <row r="265" spans="2:11" ht="27" customHeight="1" x14ac:dyDescent="0.25">
      <c r="B265" s="35" t="s">
        <v>18</v>
      </c>
      <c r="C265" s="12" t="s">
        <v>109</v>
      </c>
      <c r="D265" s="12" t="s">
        <v>55</v>
      </c>
      <c r="E265" s="12" t="s">
        <v>128</v>
      </c>
      <c r="F265" s="12" t="s">
        <v>130</v>
      </c>
      <c r="G265" s="12" t="s">
        <v>19</v>
      </c>
      <c r="H265" s="13">
        <v>38342</v>
      </c>
      <c r="I265" s="13">
        <v>38342</v>
      </c>
      <c r="J265" s="13">
        <v>6390.34</v>
      </c>
      <c r="K265" s="24">
        <f t="shared" si="88"/>
        <v>16.666684054039958</v>
      </c>
    </row>
    <row r="266" spans="2:11" ht="29.25" hidden="1" customHeight="1" x14ac:dyDescent="0.25">
      <c r="B266" s="2" t="s">
        <v>70</v>
      </c>
      <c r="C266" s="23" t="s">
        <v>109</v>
      </c>
      <c r="D266" s="23" t="s">
        <v>55</v>
      </c>
      <c r="E266" s="23" t="s">
        <v>128</v>
      </c>
      <c r="F266" s="23" t="s">
        <v>230</v>
      </c>
      <c r="G266" s="23"/>
      <c r="H266" s="24"/>
      <c r="I266" s="24"/>
      <c r="J266" s="24"/>
      <c r="K266" s="24" t="e">
        <f t="shared" ref="K266:K329" si="109">J266/I266*100</f>
        <v>#DIV/0!</v>
      </c>
    </row>
    <row r="267" spans="2:11" ht="29.25" hidden="1" customHeight="1" x14ac:dyDescent="0.25">
      <c r="B267" s="11" t="s">
        <v>16</v>
      </c>
      <c r="C267" s="12" t="s">
        <v>109</v>
      </c>
      <c r="D267" s="12" t="s">
        <v>55</v>
      </c>
      <c r="E267" s="12" t="s">
        <v>128</v>
      </c>
      <c r="F267" s="12" t="s">
        <v>230</v>
      </c>
      <c r="G267" s="12" t="s">
        <v>17</v>
      </c>
      <c r="H267" s="24"/>
      <c r="I267" s="24"/>
      <c r="J267" s="24"/>
      <c r="K267" s="24" t="e">
        <f t="shared" si="109"/>
        <v>#DIV/0!</v>
      </c>
    </row>
    <row r="268" spans="2:11" ht="29.25" hidden="1" customHeight="1" x14ac:dyDescent="0.25">
      <c r="B268" s="11" t="s">
        <v>18</v>
      </c>
      <c r="C268" s="12" t="s">
        <v>109</v>
      </c>
      <c r="D268" s="12" t="s">
        <v>55</v>
      </c>
      <c r="E268" s="12" t="s">
        <v>128</v>
      </c>
      <c r="F268" s="12" t="s">
        <v>230</v>
      </c>
      <c r="G268" s="12" t="s">
        <v>19</v>
      </c>
      <c r="H268" s="24"/>
      <c r="I268" s="24"/>
      <c r="J268" s="24"/>
      <c r="K268" s="24" t="e">
        <f t="shared" si="109"/>
        <v>#DIV/0!</v>
      </c>
    </row>
    <row r="269" spans="2:11" ht="29.25" hidden="1" customHeight="1" x14ac:dyDescent="0.25">
      <c r="B269" s="11"/>
      <c r="C269" s="12"/>
      <c r="D269" s="12"/>
      <c r="E269" s="12"/>
      <c r="F269" s="12"/>
      <c r="G269" s="12"/>
      <c r="H269" s="24"/>
      <c r="I269" s="24"/>
      <c r="J269" s="24"/>
      <c r="K269" s="24" t="e">
        <f t="shared" si="109"/>
        <v>#DIV/0!</v>
      </c>
    </row>
    <row r="270" spans="2:11" ht="29.25" hidden="1" customHeight="1" x14ac:dyDescent="0.25">
      <c r="B270" s="2" t="s">
        <v>231</v>
      </c>
      <c r="C270" s="23" t="s">
        <v>109</v>
      </c>
      <c r="D270" s="23" t="s">
        <v>55</v>
      </c>
      <c r="E270" s="23" t="s">
        <v>128</v>
      </c>
      <c r="F270" s="23" t="s">
        <v>232</v>
      </c>
      <c r="G270" s="23"/>
      <c r="H270" s="24">
        <f t="shared" ref="H270:J271" si="110">H271</f>
        <v>0</v>
      </c>
      <c r="I270" s="24">
        <f t="shared" si="110"/>
        <v>0</v>
      </c>
      <c r="J270" s="24">
        <f t="shared" si="110"/>
        <v>0</v>
      </c>
      <c r="K270" s="24" t="e">
        <f t="shared" si="109"/>
        <v>#DIV/0!</v>
      </c>
    </row>
    <row r="271" spans="2:11" ht="29.25" hidden="1" customHeight="1" x14ac:dyDescent="0.25">
      <c r="B271" s="29" t="s">
        <v>20</v>
      </c>
      <c r="C271" s="12" t="s">
        <v>109</v>
      </c>
      <c r="D271" s="12" t="s">
        <v>55</v>
      </c>
      <c r="E271" s="12" t="s">
        <v>128</v>
      </c>
      <c r="F271" s="12" t="s">
        <v>232</v>
      </c>
      <c r="G271" s="12" t="s">
        <v>21</v>
      </c>
      <c r="H271" s="13">
        <f t="shared" si="110"/>
        <v>0</v>
      </c>
      <c r="I271" s="13">
        <f t="shared" si="110"/>
        <v>0</v>
      </c>
      <c r="J271" s="13">
        <f t="shared" si="110"/>
        <v>0</v>
      </c>
      <c r="K271" s="24" t="e">
        <f t="shared" si="109"/>
        <v>#DIV/0!</v>
      </c>
    </row>
    <row r="272" spans="2:11" ht="29.25" hidden="1" customHeight="1" x14ac:dyDescent="0.25">
      <c r="B272" s="29" t="s">
        <v>122</v>
      </c>
      <c r="C272" s="12" t="s">
        <v>109</v>
      </c>
      <c r="D272" s="12" t="s">
        <v>55</v>
      </c>
      <c r="E272" s="12" t="s">
        <v>128</v>
      </c>
      <c r="F272" s="12" t="s">
        <v>232</v>
      </c>
      <c r="G272" s="12" t="s">
        <v>123</v>
      </c>
      <c r="H272" s="13">
        <v>0</v>
      </c>
      <c r="I272" s="13">
        <v>0</v>
      </c>
      <c r="J272" s="13">
        <v>0</v>
      </c>
      <c r="K272" s="24" t="e">
        <f t="shared" si="109"/>
        <v>#DIV/0!</v>
      </c>
    </row>
    <row r="273" spans="2:11" ht="19.5" customHeight="1" x14ac:dyDescent="0.25">
      <c r="B273" s="20" t="s">
        <v>132</v>
      </c>
      <c r="C273" s="23" t="s">
        <v>109</v>
      </c>
      <c r="D273" s="23" t="s">
        <v>94</v>
      </c>
      <c r="E273" s="23"/>
      <c r="F273" s="23"/>
      <c r="G273" s="23"/>
      <c r="H273" s="24">
        <f>H274+H286</f>
        <v>386000</v>
      </c>
      <c r="I273" s="24">
        <f>I274+I286</f>
        <v>1068000</v>
      </c>
      <c r="J273" s="24">
        <f t="shared" ref="J273" si="111">J274+J286</f>
        <v>20000</v>
      </c>
      <c r="K273" s="24">
        <f t="shared" si="109"/>
        <v>1.8726591760299627</v>
      </c>
    </row>
    <row r="274" spans="2:11" ht="15" customHeight="1" x14ac:dyDescent="0.25">
      <c r="B274" s="20" t="s">
        <v>133</v>
      </c>
      <c r="C274" s="23" t="s">
        <v>109</v>
      </c>
      <c r="D274" s="23" t="s">
        <v>94</v>
      </c>
      <c r="E274" s="23" t="s">
        <v>9</v>
      </c>
      <c r="F274" s="23"/>
      <c r="G274" s="23"/>
      <c r="H274" s="24">
        <f>H281+H275+H278</f>
        <v>146000</v>
      </c>
      <c r="I274" s="24">
        <f>I281+I275+I278</f>
        <v>146000</v>
      </c>
      <c r="J274" s="24">
        <f t="shared" ref="J274" si="112">J281+J275+J278</f>
        <v>0</v>
      </c>
      <c r="K274" s="24">
        <f t="shared" si="109"/>
        <v>0</v>
      </c>
    </row>
    <row r="275" spans="2:11" ht="56.25" customHeight="1" x14ac:dyDescent="0.25">
      <c r="B275" s="34" t="s">
        <v>235</v>
      </c>
      <c r="C275" s="4" t="s">
        <v>109</v>
      </c>
      <c r="D275" s="4" t="s">
        <v>94</v>
      </c>
      <c r="E275" s="4" t="s">
        <v>9</v>
      </c>
      <c r="F275" s="4" t="s">
        <v>236</v>
      </c>
      <c r="G275" s="4"/>
      <c r="H275" s="24">
        <f>H276+H284</f>
        <v>84000</v>
      </c>
      <c r="I275" s="24">
        <f>I276+I284</f>
        <v>84000</v>
      </c>
      <c r="J275" s="24">
        <f t="shared" ref="J275" si="113">J276+J284</f>
        <v>0</v>
      </c>
      <c r="K275" s="24">
        <f t="shared" si="109"/>
        <v>0</v>
      </c>
    </row>
    <row r="276" spans="2:11" ht="30.75" customHeight="1" x14ac:dyDescent="0.25">
      <c r="B276" s="35" t="s">
        <v>16</v>
      </c>
      <c r="C276" s="10" t="s">
        <v>109</v>
      </c>
      <c r="D276" s="10" t="s">
        <v>94</v>
      </c>
      <c r="E276" s="10" t="s">
        <v>9</v>
      </c>
      <c r="F276" s="10" t="s">
        <v>236</v>
      </c>
      <c r="G276" s="10" t="s">
        <v>17</v>
      </c>
      <c r="H276" s="13">
        <f>H277</f>
        <v>84000</v>
      </c>
      <c r="I276" s="13">
        <f>I277</f>
        <v>84000</v>
      </c>
      <c r="J276" s="13">
        <f t="shared" ref="J276" si="114">J277</f>
        <v>0</v>
      </c>
      <c r="K276" s="24">
        <f t="shared" si="109"/>
        <v>0</v>
      </c>
    </row>
    <row r="277" spans="2:11" ht="32.25" customHeight="1" x14ac:dyDescent="0.25">
      <c r="B277" s="35" t="s">
        <v>18</v>
      </c>
      <c r="C277" s="10" t="s">
        <v>109</v>
      </c>
      <c r="D277" s="10" t="s">
        <v>94</v>
      </c>
      <c r="E277" s="10" t="s">
        <v>9</v>
      </c>
      <c r="F277" s="10" t="s">
        <v>236</v>
      </c>
      <c r="G277" s="10" t="s">
        <v>19</v>
      </c>
      <c r="H277" s="13">
        <v>84000</v>
      </c>
      <c r="I277" s="13">
        <v>84000</v>
      </c>
      <c r="J277" s="13"/>
      <c r="K277" s="24">
        <f t="shared" si="109"/>
        <v>0</v>
      </c>
    </row>
    <row r="278" spans="2:11" ht="39" customHeight="1" x14ac:dyDescent="0.25">
      <c r="B278" s="38" t="s">
        <v>282</v>
      </c>
      <c r="C278" s="4" t="s">
        <v>109</v>
      </c>
      <c r="D278" s="4" t="s">
        <v>94</v>
      </c>
      <c r="E278" s="4" t="s">
        <v>9</v>
      </c>
      <c r="F278" s="4" t="s">
        <v>280</v>
      </c>
      <c r="G278" s="4"/>
      <c r="H278" s="24">
        <f t="shared" ref="H278:J279" si="115">H279</f>
        <v>52000</v>
      </c>
      <c r="I278" s="24">
        <f t="shared" si="115"/>
        <v>52000</v>
      </c>
      <c r="J278" s="24">
        <f t="shared" si="115"/>
        <v>0</v>
      </c>
      <c r="K278" s="24">
        <f t="shared" si="109"/>
        <v>0</v>
      </c>
    </row>
    <row r="279" spans="2:11" ht="32.25" customHeight="1" x14ac:dyDescent="0.25">
      <c r="B279" s="29" t="s">
        <v>31</v>
      </c>
      <c r="C279" s="10" t="s">
        <v>109</v>
      </c>
      <c r="D279" s="10" t="s">
        <v>94</v>
      </c>
      <c r="E279" s="10" t="s">
        <v>9</v>
      </c>
      <c r="F279" s="10" t="s">
        <v>280</v>
      </c>
      <c r="G279" s="10" t="s">
        <v>32</v>
      </c>
      <c r="H279" s="13">
        <f t="shared" si="115"/>
        <v>52000</v>
      </c>
      <c r="I279" s="13">
        <f t="shared" si="115"/>
        <v>52000</v>
      </c>
      <c r="J279" s="13">
        <f t="shared" si="115"/>
        <v>0</v>
      </c>
      <c r="K279" s="24">
        <f t="shared" si="109"/>
        <v>0</v>
      </c>
    </row>
    <row r="280" spans="2:11" ht="45.75" customHeight="1" x14ac:dyDescent="0.25">
      <c r="B280" s="29" t="s">
        <v>281</v>
      </c>
      <c r="C280" s="10" t="s">
        <v>109</v>
      </c>
      <c r="D280" s="10" t="s">
        <v>94</v>
      </c>
      <c r="E280" s="10" t="s">
        <v>9</v>
      </c>
      <c r="F280" s="10" t="s">
        <v>280</v>
      </c>
      <c r="G280" s="10" t="s">
        <v>177</v>
      </c>
      <c r="H280" s="13">
        <v>52000</v>
      </c>
      <c r="I280" s="13">
        <v>52000</v>
      </c>
      <c r="J280" s="13"/>
      <c r="K280" s="24">
        <f t="shared" si="109"/>
        <v>0</v>
      </c>
    </row>
    <row r="281" spans="2:11" ht="31.5" customHeight="1" x14ac:dyDescent="0.25">
      <c r="B281" s="20" t="s">
        <v>233</v>
      </c>
      <c r="C281" s="23" t="s">
        <v>109</v>
      </c>
      <c r="D281" s="23" t="s">
        <v>94</v>
      </c>
      <c r="E281" s="23" t="s">
        <v>9</v>
      </c>
      <c r="F281" s="23" t="s">
        <v>234</v>
      </c>
      <c r="G281" s="23"/>
      <c r="H281" s="24">
        <f t="shared" ref="H281:J282" si="116">H282</f>
        <v>10000</v>
      </c>
      <c r="I281" s="24">
        <f t="shared" si="116"/>
        <v>10000</v>
      </c>
      <c r="J281" s="24">
        <f t="shared" si="116"/>
        <v>0</v>
      </c>
      <c r="K281" s="24">
        <f t="shared" si="109"/>
        <v>0</v>
      </c>
    </row>
    <row r="282" spans="2:11" ht="25.5" x14ac:dyDescent="0.25">
      <c r="B282" s="11" t="s">
        <v>16</v>
      </c>
      <c r="C282" s="12" t="s">
        <v>109</v>
      </c>
      <c r="D282" s="12" t="s">
        <v>94</v>
      </c>
      <c r="E282" s="12" t="s">
        <v>9</v>
      </c>
      <c r="F282" s="12" t="s">
        <v>234</v>
      </c>
      <c r="G282" s="12" t="s">
        <v>17</v>
      </c>
      <c r="H282" s="13">
        <f t="shared" si="116"/>
        <v>10000</v>
      </c>
      <c r="I282" s="13">
        <f t="shared" si="116"/>
        <v>10000</v>
      </c>
      <c r="J282" s="13">
        <f t="shared" si="116"/>
        <v>0</v>
      </c>
      <c r="K282" s="24">
        <f t="shared" si="109"/>
        <v>0</v>
      </c>
    </row>
    <row r="283" spans="2:11" ht="30.75" customHeight="1" x14ac:dyDescent="0.25">
      <c r="B283" s="11" t="s">
        <v>18</v>
      </c>
      <c r="C283" s="12" t="s">
        <v>109</v>
      </c>
      <c r="D283" s="12" t="s">
        <v>94</v>
      </c>
      <c r="E283" s="12" t="s">
        <v>9</v>
      </c>
      <c r="F283" s="12" t="s">
        <v>234</v>
      </c>
      <c r="G283" s="12" t="s">
        <v>19</v>
      </c>
      <c r="H283" s="13">
        <v>10000</v>
      </c>
      <c r="I283" s="13">
        <v>10000</v>
      </c>
      <c r="J283" s="13"/>
      <c r="K283" s="24">
        <f t="shared" si="109"/>
        <v>0</v>
      </c>
    </row>
    <row r="284" spans="2:11" ht="29.25" hidden="1" customHeight="1" x14ac:dyDescent="0.25">
      <c r="B284" s="29" t="s">
        <v>31</v>
      </c>
      <c r="C284" s="10" t="s">
        <v>109</v>
      </c>
      <c r="D284" s="10" t="s">
        <v>94</v>
      </c>
      <c r="E284" s="10" t="s">
        <v>9</v>
      </c>
      <c r="F284" s="10" t="s">
        <v>236</v>
      </c>
      <c r="G284" s="10" t="s">
        <v>32</v>
      </c>
      <c r="H284" s="13"/>
      <c r="I284" s="13"/>
      <c r="J284" s="13"/>
      <c r="K284" s="24" t="e">
        <f t="shared" si="109"/>
        <v>#DIV/0!</v>
      </c>
    </row>
    <row r="285" spans="2:11" ht="29.25" hidden="1" customHeight="1" x14ac:dyDescent="0.25">
      <c r="B285" s="35" t="s">
        <v>178</v>
      </c>
      <c r="C285" s="10" t="s">
        <v>109</v>
      </c>
      <c r="D285" s="10" t="s">
        <v>94</v>
      </c>
      <c r="E285" s="10" t="s">
        <v>9</v>
      </c>
      <c r="F285" s="10" t="s">
        <v>236</v>
      </c>
      <c r="G285" s="10" t="s">
        <v>177</v>
      </c>
      <c r="H285" s="13"/>
      <c r="I285" s="13"/>
      <c r="J285" s="13"/>
      <c r="K285" s="24" t="e">
        <f t="shared" si="109"/>
        <v>#DIV/0!</v>
      </c>
    </row>
    <row r="286" spans="2:11" ht="21.75" customHeight="1" x14ac:dyDescent="0.25">
      <c r="B286" s="20" t="s">
        <v>95</v>
      </c>
      <c r="C286" s="23" t="s">
        <v>109</v>
      </c>
      <c r="D286" s="23" t="s">
        <v>94</v>
      </c>
      <c r="E286" s="23" t="s">
        <v>40</v>
      </c>
      <c r="F286" s="23"/>
      <c r="G286" s="23"/>
      <c r="H286" s="24">
        <f>H290+H304+H301+H295+H298+H287</f>
        <v>240000</v>
      </c>
      <c r="I286" s="24">
        <f>I290+I304+I301+I295+I298+I287</f>
        <v>922000</v>
      </c>
      <c r="J286" s="24">
        <f t="shared" ref="J286" si="117">J290+J304+J301+J295+J298+J287</f>
        <v>20000</v>
      </c>
      <c r="K286" s="24">
        <f t="shared" si="109"/>
        <v>2.1691973969631237</v>
      </c>
    </row>
    <row r="287" spans="2:11" ht="32.25" customHeight="1" x14ac:dyDescent="0.25">
      <c r="B287" s="20" t="s">
        <v>302</v>
      </c>
      <c r="C287" s="23" t="s">
        <v>109</v>
      </c>
      <c r="D287" s="23" t="s">
        <v>94</v>
      </c>
      <c r="E287" s="23" t="s">
        <v>40</v>
      </c>
      <c r="F287" s="23" t="s">
        <v>303</v>
      </c>
      <c r="G287" s="23"/>
      <c r="H287" s="24">
        <f>H288</f>
        <v>0</v>
      </c>
      <c r="I287" s="24">
        <f>I288</f>
        <v>550000</v>
      </c>
      <c r="J287" s="24">
        <f t="shared" ref="J287:J288" si="118">J288</f>
        <v>0</v>
      </c>
      <c r="K287" s="24">
        <f t="shared" si="109"/>
        <v>0</v>
      </c>
    </row>
    <row r="288" spans="2:11" ht="31.5" customHeight="1" x14ac:dyDescent="0.25">
      <c r="B288" s="11" t="s">
        <v>16</v>
      </c>
      <c r="C288" s="12" t="s">
        <v>109</v>
      </c>
      <c r="D288" s="12" t="s">
        <v>94</v>
      </c>
      <c r="E288" s="12" t="s">
        <v>40</v>
      </c>
      <c r="F288" s="12" t="s">
        <v>303</v>
      </c>
      <c r="G288" s="12" t="s">
        <v>17</v>
      </c>
      <c r="H288" s="13">
        <f>H289</f>
        <v>0</v>
      </c>
      <c r="I288" s="13">
        <f>I289</f>
        <v>550000</v>
      </c>
      <c r="J288" s="13">
        <f t="shared" si="118"/>
        <v>0</v>
      </c>
      <c r="K288" s="24">
        <f t="shared" si="109"/>
        <v>0</v>
      </c>
    </row>
    <row r="289" spans="2:11" ht="31.5" customHeight="1" x14ac:dyDescent="0.25">
      <c r="B289" s="11" t="s">
        <v>18</v>
      </c>
      <c r="C289" s="12" t="s">
        <v>109</v>
      </c>
      <c r="D289" s="12" t="s">
        <v>94</v>
      </c>
      <c r="E289" s="12" t="s">
        <v>40</v>
      </c>
      <c r="F289" s="12" t="s">
        <v>303</v>
      </c>
      <c r="G289" s="12" t="s">
        <v>19</v>
      </c>
      <c r="H289" s="13"/>
      <c r="I289" s="13">
        <v>550000</v>
      </c>
      <c r="J289" s="13"/>
      <c r="K289" s="24">
        <f t="shared" si="109"/>
        <v>0</v>
      </c>
    </row>
    <row r="290" spans="2:11" ht="81.599999999999994" customHeight="1" x14ac:dyDescent="0.25">
      <c r="B290" s="20" t="s">
        <v>274</v>
      </c>
      <c r="C290" s="23" t="s">
        <v>109</v>
      </c>
      <c r="D290" s="23" t="s">
        <v>94</v>
      </c>
      <c r="E290" s="23" t="s">
        <v>40</v>
      </c>
      <c r="F290" s="23" t="s">
        <v>237</v>
      </c>
      <c r="G290" s="23"/>
      <c r="H290" s="24">
        <f>H293+H291</f>
        <v>140000</v>
      </c>
      <c r="I290" s="24">
        <f>I293+I291</f>
        <v>140000</v>
      </c>
      <c r="J290" s="24">
        <f t="shared" ref="J290" si="119">J293+J291</f>
        <v>20000</v>
      </c>
      <c r="K290" s="24">
        <f t="shared" si="109"/>
        <v>14.285714285714285</v>
      </c>
    </row>
    <row r="291" spans="2:11" ht="24.75" customHeight="1" x14ac:dyDescent="0.25">
      <c r="B291" s="35" t="s">
        <v>16</v>
      </c>
      <c r="C291" s="10" t="s">
        <v>109</v>
      </c>
      <c r="D291" s="10" t="s">
        <v>94</v>
      </c>
      <c r="E291" s="10" t="s">
        <v>40</v>
      </c>
      <c r="F291" s="12" t="s">
        <v>237</v>
      </c>
      <c r="G291" s="10" t="s">
        <v>17</v>
      </c>
      <c r="H291" s="13">
        <f>H292</f>
        <v>20000</v>
      </c>
      <c r="I291" s="13">
        <f>I292</f>
        <v>20000</v>
      </c>
      <c r="J291" s="13">
        <f t="shared" ref="J291" si="120">J292</f>
        <v>0</v>
      </c>
      <c r="K291" s="24">
        <f t="shared" si="109"/>
        <v>0</v>
      </c>
    </row>
    <row r="292" spans="2:11" ht="26.25" customHeight="1" x14ac:dyDescent="0.25">
      <c r="B292" s="35" t="s">
        <v>18</v>
      </c>
      <c r="C292" s="10" t="s">
        <v>109</v>
      </c>
      <c r="D292" s="10" t="s">
        <v>94</v>
      </c>
      <c r="E292" s="10" t="s">
        <v>40</v>
      </c>
      <c r="F292" s="12" t="s">
        <v>237</v>
      </c>
      <c r="G292" s="10" t="s">
        <v>19</v>
      </c>
      <c r="H292" s="13">
        <v>20000</v>
      </c>
      <c r="I292" s="13">
        <v>20000</v>
      </c>
      <c r="J292" s="13"/>
      <c r="K292" s="24">
        <f t="shared" si="109"/>
        <v>0</v>
      </c>
    </row>
    <row r="293" spans="2:11" ht="24" customHeight="1" x14ac:dyDescent="0.25">
      <c r="B293" s="36" t="s">
        <v>89</v>
      </c>
      <c r="C293" s="10" t="s">
        <v>109</v>
      </c>
      <c r="D293" s="10" t="s">
        <v>94</v>
      </c>
      <c r="E293" s="10" t="s">
        <v>40</v>
      </c>
      <c r="F293" s="12" t="s">
        <v>237</v>
      </c>
      <c r="G293" s="10" t="s">
        <v>83</v>
      </c>
      <c r="H293" s="13">
        <f>H294</f>
        <v>120000</v>
      </c>
      <c r="I293" s="13">
        <f>I294</f>
        <v>120000</v>
      </c>
      <c r="J293" s="13">
        <f t="shared" ref="J293" si="121">J294</f>
        <v>20000</v>
      </c>
      <c r="K293" s="24">
        <f t="shared" si="109"/>
        <v>16.666666666666664</v>
      </c>
    </row>
    <row r="294" spans="2:11" ht="18.75" customHeight="1" x14ac:dyDescent="0.25">
      <c r="B294" s="36" t="s">
        <v>91</v>
      </c>
      <c r="C294" s="10" t="s">
        <v>109</v>
      </c>
      <c r="D294" s="10" t="s">
        <v>94</v>
      </c>
      <c r="E294" s="10" t="s">
        <v>40</v>
      </c>
      <c r="F294" s="12" t="s">
        <v>237</v>
      </c>
      <c r="G294" s="10" t="s">
        <v>92</v>
      </c>
      <c r="H294" s="13">
        <v>120000</v>
      </c>
      <c r="I294" s="13">
        <v>120000</v>
      </c>
      <c r="J294" s="13">
        <v>20000</v>
      </c>
      <c r="K294" s="24">
        <f t="shared" si="109"/>
        <v>16.666666666666664</v>
      </c>
    </row>
    <row r="295" spans="2:11" ht="29.25" hidden="1" customHeight="1" x14ac:dyDescent="0.25">
      <c r="B295" s="34" t="s">
        <v>170</v>
      </c>
      <c r="C295" s="4" t="s">
        <v>109</v>
      </c>
      <c r="D295" s="4" t="s">
        <v>94</v>
      </c>
      <c r="E295" s="4" t="s">
        <v>40</v>
      </c>
      <c r="F295" s="4" t="s">
        <v>171</v>
      </c>
      <c r="G295" s="4"/>
      <c r="H295" s="24"/>
      <c r="I295" s="24"/>
      <c r="J295" s="24"/>
      <c r="K295" s="24" t="e">
        <f t="shared" si="109"/>
        <v>#DIV/0!</v>
      </c>
    </row>
    <row r="296" spans="2:11" ht="29.25" hidden="1" customHeight="1" x14ac:dyDescent="0.25">
      <c r="B296" s="35" t="s">
        <v>16</v>
      </c>
      <c r="C296" s="10" t="s">
        <v>109</v>
      </c>
      <c r="D296" s="10" t="s">
        <v>94</v>
      </c>
      <c r="E296" s="10" t="s">
        <v>40</v>
      </c>
      <c r="F296" s="12" t="s">
        <v>237</v>
      </c>
      <c r="G296" s="10" t="s">
        <v>17</v>
      </c>
      <c r="H296" s="24"/>
      <c r="I296" s="24"/>
      <c r="J296" s="24"/>
      <c r="K296" s="24" t="e">
        <f t="shared" si="109"/>
        <v>#DIV/0!</v>
      </c>
    </row>
    <row r="297" spans="2:11" ht="29.25" hidden="1" customHeight="1" x14ac:dyDescent="0.25">
      <c r="B297" s="35" t="s">
        <v>18</v>
      </c>
      <c r="C297" s="10" t="s">
        <v>109</v>
      </c>
      <c r="D297" s="10" t="s">
        <v>94</v>
      </c>
      <c r="E297" s="10" t="s">
        <v>40</v>
      </c>
      <c r="F297" s="12" t="s">
        <v>237</v>
      </c>
      <c r="G297" s="10" t="s">
        <v>19</v>
      </c>
      <c r="H297" s="24"/>
      <c r="I297" s="24"/>
      <c r="J297" s="24"/>
      <c r="K297" s="24" t="e">
        <f t="shared" si="109"/>
        <v>#DIV/0!</v>
      </c>
    </row>
    <row r="298" spans="2:11" ht="37.5" customHeight="1" x14ac:dyDescent="0.25">
      <c r="B298" s="39" t="s">
        <v>304</v>
      </c>
      <c r="C298" s="23" t="s">
        <v>109</v>
      </c>
      <c r="D298" s="23" t="s">
        <v>94</v>
      </c>
      <c r="E298" s="23" t="s">
        <v>40</v>
      </c>
      <c r="F298" s="23" t="s">
        <v>163</v>
      </c>
      <c r="G298" s="23"/>
      <c r="H298" s="24">
        <f t="shared" ref="H298:J299" si="122">H299</f>
        <v>0</v>
      </c>
      <c r="I298" s="24">
        <f t="shared" si="122"/>
        <v>132000</v>
      </c>
      <c r="J298" s="24">
        <f t="shared" si="122"/>
        <v>0</v>
      </c>
      <c r="K298" s="24">
        <f t="shared" si="109"/>
        <v>0</v>
      </c>
    </row>
    <row r="299" spans="2:11" ht="29.25" customHeight="1" x14ac:dyDescent="0.25">
      <c r="B299" s="40" t="s">
        <v>66</v>
      </c>
      <c r="C299" s="12" t="s">
        <v>109</v>
      </c>
      <c r="D299" s="12" t="s">
        <v>94</v>
      </c>
      <c r="E299" s="12" t="s">
        <v>40</v>
      </c>
      <c r="F299" s="12" t="s">
        <v>163</v>
      </c>
      <c r="G299" s="12" t="s">
        <v>67</v>
      </c>
      <c r="H299" s="13">
        <f t="shared" si="122"/>
        <v>0</v>
      </c>
      <c r="I299" s="13">
        <f t="shared" si="122"/>
        <v>132000</v>
      </c>
      <c r="J299" s="13">
        <f t="shared" si="122"/>
        <v>0</v>
      </c>
      <c r="K299" s="24">
        <f t="shared" si="109"/>
        <v>0</v>
      </c>
    </row>
    <row r="300" spans="2:11" ht="24.75" customHeight="1" x14ac:dyDescent="0.25">
      <c r="B300" s="40" t="s">
        <v>68</v>
      </c>
      <c r="C300" s="12" t="s">
        <v>109</v>
      </c>
      <c r="D300" s="12" t="s">
        <v>94</v>
      </c>
      <c r="E300" s="12" t="s">
        <v>40</v>
      </c>
      <c r="F300" s="12" t="s">
        <v>163</v>
      </c>
      <c r="G300" s="12" t="s">
        <v>69</v>
      </c>
      <c r="H300" s="13"/>
      <c r="I300" s="13">
        <v>132000</v>
      </c>
      <c r="J300" s="13"/>
      <c r="K300" s="24">
        <f t="shared" si="109"/>
        <v>0</v>
      </c>
    </row>
    <row r="301" spans="2:11" ht="29.25" hidden="1" customHeight="1" x14ac:dyDescent="0.25">
      <c r="B301" s="34" t="s">
        <v>170</v>
      </c>
      <c r="C301" s="4" t="s">
        <v>109</v>
      </c>
      <c r="D301" s="4" t="s">
        <v>94</v>
      </c>
      <c r="E301" s="4" t="s">
        <v>40</v>
      </c>
      <c r="F301" s="4" t="s">
        <v>172</v>
      </c>
      <c r="G301" s="4"/>
      <c r="H301" s="13"/>
      <c r="I301" s="13"/>
      <c r="J301" s="13"/>
      <c r="K301" s="24" t="e">
        <f t="shared" si="109"/>
        <v>#DIV/0!</v>
      </c>
    </row>
    <row r="302" spans="2:11" ht="29.25" hidden="1" customHeight="1" x14ac:dyDescent="0.25">
      <c r="B302" s="35" t="s">
        <v>16</v>
      </c>
      <c r="C302" s="10" t="s">
        <v>109</v>
      </c>
      <c r="D302" s="10" t="s">
        <v>94</v>
      </c>
      <c r="E302" s="10" t="s">
        <v>40</v>
      </c>
      <c r="F302" s="10" t="s">
        <v>172</v>
      </c>
      <c r="G302" s="10" t="s">
        <v>17</v>
      </c>
      <c r="H302" s="13"/>
      <c r="I302" s="13"/>
      <c r="J302" s="13"/>
      <c r="K302" s="24" t="e">
        <f t="shared" si="109"/>
        <v>#DIV/0!</v>
      </c>
    </row>
    <row r="303" spans="2:11" ht="29.25" hidden="1" customHeight="1" x14ac:dyDescent="0.25">
      <c r="B303" s="35" t="s">
        <v>18</v>
      </c>
      <c r="C303" s="10" t="s">
        <v>109</v>
      </c>
      <c r="D303" s="10" t="s">
        <v>94</v>
      </c>
      <c r="E303" s="10" t="s">
        <v>40</v>
      </c>
      <c r="F303" s="10" t="s">
        <v>172</v>
      </c>
      <c r="G303" s="10" t="s">
        <v>19</v>
      </c>
      <c r="H303" s="13"/>
      <c r="I303" s="13"/>
      <c r="J303" s="13"/>
      <c r="K303" s="24" t="e">
        <f t="shared" si="109"/>
        <v>#DIV/0!</v>
      </c>
    </row>
    <row r="304" spans="2:11" ht="44.25" customHeight="1" x14ac:dyDescent="0.25">
      <c r="B304" s="20" t="s">
        <v>245</v>
      </c>
      <c r="C304" s="23" t="s">
        <v>109</v>
      </c>
      <c r="D304" s="23" t="s">
        <v>94</v>
      </c>
      <c r="E304" s="23" t="s">
        <v>40</v>
      </c>
      <c r="F304" s="23" t="s">
        <v>246</v>
      </c>
      <c r="G304" s="23"/>
      <c r="H304" s="24">
        <f>H307</f>
        <v>100000</v>
      </c>
      <c r="I304" s="24">
        <f>I307</f>
        <v>100000</v>
      </c>
      <c r="J304" s="24">
        <f t="shared" ref="J304" si="123">J307</f>
        <v>0</v>
      </c>
      <c r="K304" s="24">
        <f t="shared" si="109"/>
        <v>0</v>
      </c>
    </row>
    <row r="305" spans="2:11" ht="29.25" hidden="1" customHeight="1" x14ac:dyDescent="0.25">
      <c r="B305" s="40" t="s">
        <v>16</v>
      </c>
      <c r="C305" s="12" t="s">
        <v>109</v>
      </c>
      <c r="D305" s="12" t="s">
        <v>94</v>
      </c>
      <c r="E305" s="12" t="s">
        <v>40</v>
      </c>
      <c r="F305" s="12" t="s">
        <v>246</v>
      </c>
      <c r="G305" s="12" t="s">
        <v>17</v>
      </c>
      <c r="H305" s="24"/>
      <c r="I305" s="24"/>
      <c r="J305" s="24"/>
      <c r="K305" s="24" t="e">
        <f t="shared" si="109"/>
        <v>#DIV/0!</v>
      </c>
    </row>
    <row r="306" spans="2:11" ht="29.25" hidden="1" customHeight="1" x14ac:dyDescent="0.25">
      <c r="B306" s="40" t="s">
        <v>18</v>
      </c>
      <c r="C306" s="12" t="s">
        <v>109</v>
      </c>
      <c r="D306" s="12" t="s">
        <v>94</v>
      </c>
      <c r="E306" s="12" t="s">
        <v>40</v>
      </c>
      <c r="F306" s="12" t="s">
        <v>246</v>
      </c>
      <c r="G306" s="12" t="s">
        <v>19</v>
      </c>
      <c r="H306" s="24"/>
      <c r="I306" s="24"/>
      <c r="J306" s="24"/>
      <c r="K306" s="24" t="e">
        <f t="shared" si="109"/>
        <v>#DIV/0!</v>
      </c>
    </row>
    <row r="307" spans="2:11" ht="18.75" customHeight="1" x14ac:dyDescent="0.25">
      <c r="B307" s="29" t="s">
        <v>20</v>
      </c>
      <c r="C307" s="12" t="s">
        <v>109</v>
      </c>
      <c r="D307" s="12" t="s">
        <v>94</v>
      </c>
      <c r="E307" s="12" t="s">
        <v>40</v>
      </c>
      <c r="F307" s="12" t="s">
        <v>246</v>
      </c>
      <c r="G307" s="12" t="s">
        <v>21</v>
      </c>
      <c r="H307" s="13">
        <f>H308</f>
        <v>100000</v>
      </c>
      <c r="I307" s="13">
        <f>I308</f>
        <v>100000</v>
      </c>
      <c r="J307" s="13">
        <f t="shared" ref="J307" si="124">J308</f>
        <v>0</v>
      </c>
      <c r="K307" s="24">
        <f t="shared" si="109"/>
        <v>0</v>
      </c>
    </row>
    <row r="308" spans="2:11" ht="56.25" customHeight="1" x14ac:dyDescent="0.25">
      <c r="B308" s="29" t="s">
        <v>122</v>
      </c>
      <c r="C308" s="12" t="s">
        <v>109</v>
      </c>
      <c r="D308" s="12" t="s">
        <v>94</v>
      </c>
      <c r="E308" s="12" t="s">
        <v>40</v>
      </c>
      <c r="F308" s="12" t="s">
        <v>246</v>
      </c>
      <c r="G308" s="12" t="s">
        <v>123</v>
      </c>
      <c r="H308" s="13">
        <v>100000</v>
      </c>
      <c r="I308" s="13">
        <v>100000</v>
      </c>
      <c r="J308" s="13"/>
      <c r="K308" s="24">
        <f t="shared" si="109"/>
        <v>0</v>
      </c>
    </row>
    <row r="309" spans="2:11" ht="19.5" customHeight="1" x14ac:dyDescent="0.25">
      <c r="B309" s="2" t="s">
        <v>134</v>
      </c>
      <c r="C309" s="23" t="s">
        <v>109</v>
      </c>
      <c r="D309" s="23" t="s">
        <v>74</v>
      </c>
      <c r="E309" s="23"/>
      <c r="F309" s="23"/>
      <c r="G309" s="23"/>
      <c r="H309" s="24">
        <f>H310</f>
        <v>0</v>
      </c>
      <c r="I309" s="24">
        <f>I310</f>
        <v>626938.46</v>
      </c>
      <c r="J309" s="24">
        <f t="shared" ref="J309" si="125">J310</f>
        <v>67838.69</v>
      </c>
      <c r="K309" s="24">
        <f t="shared" si="109"/>
        <v>10.820629827048736</v>
      </c>
    </row>
    <row r="310" spans="2:11" ht="19.5" customHeight="1" x14ac:dyDescent="0.25">
      <c r="B310" s="2" t="s">
        <v>135</v>
      </c>
      <c r="C310" s="23" t="s">
        <v>109</v>
      </c>
      <c r="D310" s="23" t="s">
        <v>74</v>
      </c>
      <c r="E310" s="23" t="s">
        <v>94</v>
      </c>
      <c r="F310" s="23"/>
      <c r="G310" s="23"/>
      <c r="H310" s="24">
        <f>H319+H324+H316+H327</f>
        <v>0</v>
      </c>
      <c r="I310" s="24">
        <f>I319+I324+I316+I327</f>
        <v>626938.46</v>
      </c>
      <c r="J310" s="24">
        <f t="shared" ref="J310" si="126">J319+J324+J316+J327</f>
        <v>67838.69</v>
      </c>
      <c r="K310" s="24">
        <f t="shared" si="109"/>
        <v>10.820629827048736</v>
      </c>
    </row>
    <row r="311" spans="2:11" ht="29.25" hidden="1" customHeight="1" x14ac:dyDescent="0.25">
      <c r="B311" s="38" t="s">
        <v>134</v>
      </c>
      <c r="C311" s="4" t="s">
        <v>109</v>
      </c>
      <c r="D311" s="4" t="s">
        <v>74</v>
      </c>
      <c r="E311" s="4" t="s">
        <v>94</v>
      </c>
      <c r="F311" s="4" t="s">
        <v>173</v>
      </c>
      <c r="G311" s="4"/>
      <c r="H311" s="13"/>
      <c r="I311" s="13"/>
      <c r="J311" s="13"/>
      <c r="K311" s="24" t="e">
        <f t="shared" si="109"/>
        <v>#DIV/0!</v>
      </c>
    </row>
    <row r="312" spans="2:11" ht="29.25" hidden="1" customHeight="1" x14ac:dyDescent="0.25">
      <c r="B312" s="35" t="s">
        <v>16</v>
      </c>
      <c r="C312" s="10" t="s">
        <v>109</v>
      </c>
      <c r="D312" s="10" t="s">
        <v>74</v>
      </c>
      <c r="E312" s="10" t="s">
        <v>94</v>
      </c>
      <c r="F312" s="10" t="s">
        <v>173</v>
      </c>
      <c r="G312" s="10" t="s">
        <v>17</v>
      </c>
      <c r="H312" s="13"/>
      <c r="I312" s="13"/>
      <c r="J312" s="13"/>
      <c r="K312" s="24" t="e">
        <f t="shared" si="109"/>
        <v>#DIV/0!</v>
      </c>
    </row>
    <row r="313" spans="2:11" ht="29.25" hidden="1" customHeight="1" x14ac:dyDescent="0.25">
      <c r="B313" s="35" t="s">
        <v>18</v>
      </c>
      <c r="C313" s="10" t="s">
        <v>109</v>
      </c>
      <c r="D313" s="10" t="s">
        <v>74</v>
      </c>
      <c r="E313" s="10" t="s">
        <v>94</v>
      </c>
      <c r="F313" s="10" t="s">
        <v>173</v>
      </c>
      <c r="G313" s="10" t="s">
        <v>19</v>
      </c>
      <c r="H313" s="13"/>
      <c r="I313" s="13"/>
      <c r="J313" s="13"/>
      <c r="K313" s="24" t="e">
        <f t="shared" si="109"/>
        <v>#DIV/0!</v>
      </c>
    </row>
    <row r="314" spans="2:11" ht="29.25" hidden="1" customHeight="1" x14ac:dyDescent="0.25">
      <c r="B314" s="35" t="s">
        <v>66</v>
      </c>
      <c r="C314" s="10" t="s">
        <v>109</v>
      </c>
      <c r="D314" s="10" t="s">
        <v>74</v>
      </c>
      <c r="E314" s="10" t="s">
        <v>94</v>
      </c>
      <c r="F314" s="10" t="s">
        <v>173</v>
      </c>
      <c r="G314" s="10" t="s">
        <v>67</v>
      </c>
      <c r="H314" s="13"/>
      <c r="I314" s="13"/>
      <c r="J314" s="13"/>
      <c r="K314" s="24" t="e">
        <f t="shared" si="109"/>
        <v>#DIV/0!</v>
      </c>
    </row>
    <row r="315" spans="2:11" ht="29.25" hidden="1" customHeight="1" x14ac:dyDescent="0.25">
      <c r="B315" s="35" t="s">
        <v>68</v>
      </c>
      <c r="C315" s="10" t="s">
        <v>109</v>
      </c>
      <c r="D315" s="10" t="s">
        <v>74</v>
      </c>
      <c r="E315" s="10" t="s">
        <v>94</v>
      </c>
      <c r="F315" s="10" t="s">
        <v>173</v>
      </c>
      <c r="G315" s="10" t="s">
        <v>69</v>
      </c>
      <c r="H315" s="13"/>
      <c r="I315" s="13"/>
      <c r="J315" s="13"/>
      <c r="K315" s="24" t="e">
        <f t="shared" si="109"/>
        <v>#DIV/0!</v>
      </c>
    </row>
    <row r="316" spans="2:11" ht="29.25" customHeight="1" x14ac:dyDescent="0.25">
      <c r="B316" s="5" t="s">
        <v>295</v>
      </c>
      <c r="C316" s="4" t="s">
        <v>109</v>
      </c>
      <c r="D316" s="4" t="s">
        <v>74</v>
      </c>
      <c r="E316" s="4" t="s">
        <v>94</v>
      </c>
      <c r="F316" s="4" t="s">
        <v>296</v>
      </c>
      <c r="G316" s="4"/>
      <c r="H316" s="24">
        <f>H317</f>
        <v>0</v>
      </c>
      <c r="I316" s="24">
        <f>I317</f>
        <v>576938.46</v>
      </c>
      <c r="J316" s="24">
        <f t="shared" ref="J316:J317" si="127">J317</f>
        <v>17838.689999999999</v>
      </c>
      <c r="K316" s="24">
        <f t="shared" si="109"/>
        <v>3.091957156054391</v>
      </c>
    </row>
    <row r="317" spans="2:11" ht="29.25" customHeight="1" x14ac:dyDescent="0.25">
      <c r="B317" s="35" t="s">
        <v>16</v>
      </c>
      <c r="C317" s="10" t="s">
        <v>109</v>
      </c>
      <c r="D317" s="10" t="s">
        <v>74</v>
      </c>
      <c r="E317" s="10" t="s">
        <v>94</v>
      </c>
      <c r="F317" s="10" t="s">
        <v>296</v>
      </c>
      <c r="G317" s="10" t="s">
        <v>17</v>
      </c>
      <c r="H317" s="13">
        <f>H318</f>
        <v>0</v>
      </c>
      <c r="I317" s="13">
        <f>I318</f>
        <v>576938.46</v>
      </c>
      <c r="J317" s="13">
        <f t="shared" si="127"/>
        <v>17838.689999999999</v>
      </c>
      <c r="K317" s="24">
        <f t="shared" si="109"/>
        <v>3.091957156054391</v>
      </c>
    </row>
    <row r="318" spans="2:11" ht="29.25" customHeight="1" x14ac:dyDescent="0.25">
      <c r="B318" s="35" t="s">
        <v>18</v>
      </c>
      <c r="C318" s="10" t="s">
        <v>109</v>
      </c>
      <c r="D318" s="10" t="s">
        <v>74</v>
      </c>
      <c r="E318" s="10" t="s">
        <v>94</v>
      </c>
      <c r="F318" s="10" t="s">
        <v>296</v>
      </c>
      <c r="G318" s="10" t="s">
        <v>19</v>
      </c>
      <c r="H318" s="13"/>
      <c r="I318" s="13">
        <v>576938.46</v>
      </c>
      <c r="J318" s="13">
        <v>17838.689999999999</v>
      </c>
      <c r="K318" s="24">
        <f t="shared" si="109"/>
        <v>3.091957156054391</v>
      </c>
    </row>
    <row r="319" spans="2:11" ht="30" hidden="1" customHeight="1" x14ac:dyDescent="0.25">
      <c r="B319" s="38" t="s">
        <v>276</v>
      </c>
      <c r="C319" s="4" t="s">
        <v>109</v>
      </c>
      <c r="D319" s="4" t="s">
        <v>74</v>
      </c>
      <c r="E319" s="4" t="s">
        <v>94</v>
      </c>
      <c r="F319" s="4" t="s">
        <v>174</v>
      </c>
      <c r="G319" s="4"/>
      <c r="H319" s="24">
        <f>H320+H322</f>
        <v>0</v>
      </c>
      <c r="I319" s="24">
        <f>I320+I322</f>
        <v>0</v>
      </c>
      <c r="J319" s="24">
        <f t="shared" ref="J319" si="128">J320+J322</f>
        <v>0</v>
      </c>
      <c r="K319" s="24" t="e">
        <f t="shared" si="109"/>
        <v>#DIV/0!</v>
      </c>
    </row>
    <row r="320" spans="2:11" ht="29.25" hidden="1" customHeight="1" x14ac:dyDescent="0.25">
      <c r="B320" s="35" t="s">
        <v>16</v>
      </c>
      <c r="C320" s="10" t="s">
        <v>109</v>
      </c>
      <c r="D320" s="10" t="s">
        <v>74</v>
      </c>
      <c r="E320" s="10" t="s">
        <v>94</v>
      </c>
      <c r="F320" s="10" t="s">
        <v>174</v>
      </c>
      <c r="G320" s="10" t="s">
        <v>17</v>
      </c>
      <c r="H320" s="13"/>
      <c r="I320" s="13"/>
      <c r="J320" s="13"/>
      <c r="K320" s="24" t="e">
        <f t="shared" si="109"/>
        <v>#DIV/0!</v>
      </c>
    </row>
    <row r="321" spans="2:11" ht="29.25" hidden="1" customHeight="1" x14ac:dyDescent="0.25">
      <c r="B321" s="35" t="s">
        <v>18</v>
      </c>
      <c r="C321" s="10" t="s">
        <v>109</v>
      </c>
      <c r="D321" s="10" t="s">
        <v>74</v>
      </c>
      <c r="E321" s="10" t="s">
        <v>94</v>
      </c>
      <c r="F321" s="10" t="s">
        <v>174</v>
      </c>
      <c r="G321" s="10" t="s">
        <v>19</v>
      </c>
      <c r="H321" s="13"/>
      <c r="I321" s="13"/>
      <c r="J321" s="13"/>
      <c r="K321" s="24" t="e">
        <f t="shared" si="109"/>
        <v>#DIV/0!</v>
      </c>
    </row>
    <row r="322" spans="2:11" ht="30" hidden="1" customHeight="1" x14ac:dyDescent="0.25">
      <c r="B322" s="35" t="s">
        <v>66</v>
      </c>
      <c r="C322" s="10" t="s">
        <v>109</v>
      </c>
      <c r="D322" s="10" t="s">
        <v>74</v>
      </c>
      <c r="E322" s="10" t="s">
        <v>94</v>
      </c>
      <c r="F322" s="10" t="s">
        <v>174</v>
      </c>
      <c r="G322" s="10" t="s">
        <v>67</v>
      </c>
      <c r="H322" s="13">
        <f>H323</f>
        <v>0</v>
      </c>
      <c r="I322" s="13">
        <f>I323</f>
        <v>0</v>
      </c>
      <c r="J322" s="13">
        <f t="shared" ref="J322" si="129">J323</f>
        <v>0</v>
      </c>
      <c r="K322" s="24" t="e">
        <f t="shared" si="109"/>
        <v>#DIV/0!</v>
      </c>
    </row>
    <row r="323" spans="2:11" ht="21" hidden="1" customHeight="1" x14ac:dyDescent="0.25">
      <c r="B323" s="35" t="s">
        <v>68</v>
      </c>
      <c r="C323" s="10" t="s">
        <v>109</v>
      </c>
      <c r="D323" s="10" t="s">
        <v>74</v>
      </c>
      <c r="E323" s="10" t="s">
        <v>94</v>
      </c>
      <c r="F323" s="10" t="s">
        <v>174</v>
      </c>
      <c r="G323" s="10" t="s">
        <v>69</v>
      </c>
      <c r="H323" s="13"/>
      <c r="I323" s="13"/>
      <c r="J323" s="13"/>
      <c r="K323" s="24" t="e">
        <f t="shared" si="109"/>
        <v>#DIV/0!</v>
      </c>
    </row>
    <row r="324" spans="2:11" ht="29.25" hidden="1" customHeight="1" x14ac:dyDescent="0.25">
      <c r="B324" s="5"/>
      <c r="C324" s="4"/>
      <c r="D324" s="4"/>
      <c r="E324" s="4"/>
      <c r="F324" s="10"/>
      <c r="G324" s="4"/>
      <c r="H324" s="24">
        <f>H325</f>
        <v>0</v>
      </c>
      <c r="I324" s="24">
        <f>I325</f>
        <v>0</v>
      </c>
      <c r="J324" s="24">
        <f t="shared" ref="J324:J325" si="130">J325</f>
        <v>0</v>
      </c>
      <c r="K324" s="24" t="e">
        <f t="shared" si="109"/>
        <v>#DIV/0!</v>
      </c>
    </row>
    <row r="325" spans="2:11" ht="29.25" hidden="1" customHeight="1" x14ac:dyDescent="0.25">
      <c r="B325" s="35"/>
      <c r="C325" s="10"/>
      <c r="D325" s="10"/>
      <c r="E325" s="10"/>
      <c r="F325" s="10"/>
      <c r="G325" s="10"/>
      <c r="H325" s="13">
        <f>H326</f>
        <v>0</v>
      </c>
      <c r="I325" s="13">
        <f>I326</f>
        <v>0</v>
      </c>
      <c r="J325" s="13">
        <f t="shared" si="130"/>
        <v>0</v>
      </c>
      <c r="K325" s="24" t="e">
        <f t="shared" si="109"/>
        <v>#DIV/0!</v>
      </c>
    </row>
    <row r="326" spans="2:11" ht="29.25" hidden="1" customHeight="1" x14ac:dyDescent="0.25">
      <c r="B326" s="35"/>
      <c r="C326" s="10"/>
      <c r="D326" s="10"/>
      <c r="E326" s="10"/>
      <c r="F326" s="10"/>
      <c r="G326" s="10"/>
      <c r="H326" s="13">
        <v>0</v>
      </c>
      <c r="I326" s="13">
        <v>0</v>
      </c>
      <c r="J326" s="13">
        <v>0</v>
      </c>
      <c r="K326" s="24" t="e">
        <f t="shared" si="109"/>
        <v>#DIV/0!</v>
      </c>
    </row>
    <row r="327" spans="2:11" ht="25.5" customHeight="1" x14ac:dyDescent="0.25">
      <c r="B327" s="20" t="s">
        <v>209</v>
      </c>
      <c r="C327" s="4" t="s">
        <v>109</v>
      </c>
      <c r="D327" s="4" t="s">
        <v>74</v>
      </c>
      <c r="E327" s="4" t="s">
        <v>94</v>
      </c>
      <c r="F327" s="4" t="s">
        <v>309</v>
      </c>
      <c r="G327" s="4"/>
      <c r="H327" s="24">
        <f>H328</f>
        <v>0</v>
      </c>
      <c r="I327" s="24">
        <f>I328</f>
        <v>50000</v>
      </c>
      <c r="J327" s="24">
        <f t="shared" ref="J327:J328" si="131">J328</f>
        <v>50000</v>
      </c>
      <c r="K327" s="24">
        <f t="shared" si="109"/>
        <v>100</v>
      </c>
    </row>
    <row r="328" spans="2:11" ht="22.5" customHeight="1" x14ac:dyDescent="0.25">
      <c r="B328" s="29" t="s">
        <v>20</v>
      </c>
      <c r="C328" s="10" t="s">
        <v>109</v>
      </c>
      <c r="D328" s="10" t="s">
        <v>74</v>
      </c>
      <c r="E328" s="10" t="s">
        <v>94</v>
      </c>
      <c r="F328" s="10" t="s">
        <v>309</v>
      </c>
      <c r="G328" s="10" t="s">
        <v>21</v>
      </c>
      <c r="H328" s="13">
        <f>H329</f>
        <v>0</v>
      </c>
      <c r="I328" s="13">
        <f>I329</f>
        <v>50000</v>
      </c>
      <c r="J328" s="13">
        <f t="shared" si="131"/>
        <v>50000</v>
      </c>
      <c r="K328" s="24">
        <f t="shared" si="109"/>
        <v>100</v>
      </c>
    </row>
    <row r="329" spans="2:11" ht="24" customHeight="1" x14ac:dyDescent="0.25">
      <c r="B329" s="35" t="s">
        <v>176</v>
      </c>
      <c r="C329" s="10" t="s">
        <v>109</v>
      </c>
      <c r="D329" s="10" t="s">
        <v>74</v>
      </c>
      <c r="E329" s="10" t="s">
        <v>94</v>
      </c>
      <c r="F329" s="10" t="s">
        <v>309</v>
      </c>
      <c r="G329" s="10" t="s">
        <v>175</v>
      </c>
      <c r="H329" s="13">
        <v>0</v>
      </c>
      <c r="I329" s="13">
        <v>50000</v>
      </c>
      <c r="J329" s="13">
        <v>50000</v>
      </c>
      <c r="K329" s="24">
        <f t="shared" si="109"/>
        <v>100</v>
      </c>
    </row>
    <row r="330" spans="2:11" ht="16.5" customHeight="1" x14ac:dyDescent="0.25">
      <c r="B330" s="20" t="s">
        <v>26</v>
      </c>
      <c r="C330" s="23" t="s">
        <v>109</v>
      </c>
      <c r="D330" s="23" t="s">
        <v>27</v>
      </c>
      <c r="E330" s="23"/>
      <c r="F330" s="4"/>
      <c r="G330" s="4"/>
      <c r="H330" s="24">
        <f t="shared" ref="H330:I333" si="132">H331</f>
        <v>0</v>
      </c>
      <c r="I330" s="24">
        <f t="shared" si="132"/>
        <v>250000</v>
      </c>
      <c r="J330" s="24">
        <f t="shared" ref="J330:J333" si="133">J331</f>
        <v>250000</v>
      </c>
      <c r="K330" s="24">
        <f t="shared" ref="K330:K391" si="134">J330/I330*100</f>
        <v>100</v>
      </c>
    </row>
    <row r="331" spans="2:11" ht="16.5" customHeight="1" x14ac:dyDescent="0.25">
      <c r="B331" s="20" t="s">
        <v>38</v>
      </c>
      <c r="C331" s="23" t="s">
        <v>109</v>
      </c>
      <c r="D331" s="23" t="s">
        <v>27</v>
      </c>
      <c r="E331" s="23" t="s">
        <v>40</v>
      </c>
      <c r="F331" s="10"/>
      <c r="G331" s="10"/>
      <c r="H331" s="13">
        <f t="shared" si="132"/>
        <v>0</v>
      </c>
      <c r="I331" s="13">
        <f t="shared" si="132"/>
        <v>250000</v>
      </c>
      <c r="J331" s="13">
        <f t="shared" si="133"/>
        <v>250000</v>
      </c>
      <c r="K331" s="24">
        <f t="shared" si="134"/>
        <v>100</v>
      </c>
    </row>
    <row r="332" spans="2:11" ht="24" customHeight="1" x14ac:dyDescent="0.25">
      <c r="B332" s="20" t="s">
        <v>209</v>
      </c>
      <c r="C332" s="23" t="s">
        <v>109</v>
      </c>
      <c r="D332" s="23" t="s">
        <v>27</v>
      </c>
      <c r="E332" s="23" t="s">
        <v>40</v>
      </c>
      <c r="F332" s="4" t="s">
        <v>309</v>
      </c>
      <c r="G332" s="4"/>
      <c r="H332" s="24">
        <f t="shared" si="132"/>
        <v>0</v>
      </c>
      <c r="I332" s="24">
        <f t="shared" si="132"/>
        <v>250000</v>
      </c>
      <c r="J332" s="24">
        <f t="shared" si="133"/>
        <v>250000</v>
      </c>
      <c r="K332" s="24">
        <f t="shared" si="134"/>
        <v>100</v>
      </c>
    </row>
    <row r="333" spans="2:11" ht="24" customHeight="1" x14ac:dyDescent="0.25">
      <c r="B333" s="29" t="s">
        <v>20</v>
      </c>
      <c r="C333" s="12" t="s">
        <v>109</v>
      </c>
      <c r="D333" s="12" t="s">
        <v>27</v>
      </c>
      <c r="E333" s="12" t="s">
        <v>40</v>
      </c>
      <c r="F333" s="10" t="s">
        <v>309</v>
      </c>
      <c r="G333" s="10" t="s">
        <v>21</v>
      </c>
      <c r="H333" s="13">
        <f t="shared" si="132"/>
        <v>0</v>
      </c>
      <c r="I333" s="13">
        <f t="shared" si="132"/>
        <v>250000</v>
      </c>
      <c r="J333" s="13">
        <f t="shared" si="133"/>
        <v>250000</v>
      </c>
      <c r="K333" s="24">
        <f t="shared" si="134"/>
        <v>100</v>
      </c>
    </row>
    <row r="334" spans="2:11" ht="24" customHeight="1" x14ac:dyDescent="0.25">
      <c r="B334" s="35" t="s">
        <v>176</v>
      </c>
      <c r="C334" s="12" t="s">
        <v>109</v>
      </c>
      <c r="D334" s="12" t="s">
        <v>27</v>
      </c>
      <c r="E334" s="12" t="s">
        <v>40</v>
      </c>
      <c r="F334" s="10" t="s">
        <v>309</v>
      </c>
      <c r="G334" s="10" t="s">
        <v>175</v>
      </c>
      <c r="H334" s="13">
        <v>0</v>
      </c>
      <c r="I334" s="13">
        <v>250000</v>
      </c>
      <c r="J334" s="13">
        <v>250000</v>
      </c>
      <c r="K334" s="24">
        <f t="shared" si="134"/>
        <v>100</v>
      </c>
    </row>
    <row r="335" spans="2:11" ht="18" customHeight="1" x14ac:dyDescent="0.25">
      <c r="B335" s="20" t="s">
        <v>136</v>
      </c>
      <c r="C335" s="23" t="s">
        <v>109</v>
      </c>
      <c r="D335" s="23" t="s">
        <v>96</v>
      </c>
      <c r="E335" s="23"/>
      <c r="F335" s="23"/>
      <c r="G335" s="23"/>
      <c r="H335" s="24">
        <f>H336+H376</f>
        <v>30304542</v>
      </c>
      <c r="I335" s="24">
        <f>I336+I376</f>
        <v>32842968</v>
      </c>
      <c r="J335" s="24">
        <f t="shared" ref="J335" si="135">J336+J376</f>
        <v>5709454.6200000001</v>
      </c>
      <c r="K335" s="24">
        <f t="shared" si="134"/>
        <v>17.384100669586257</v>
      </c>
    </row>
    <row r="336" spans="2:11" ht="16.5" customHeight="1" x14ac:dyDescent="0.25">
      <c r="B336" s="20" t="s">
        <v>97</v>
      </c>
      <c r="C336" s="23" t="s">
        <v>109</v>
      </c>
      <c r="D336" s="23" t="s">
        <v>96</v>
      </c>
      <c r="E336" s="23" t="s">
        <v>9</v>
      </c>
      <c r="F336" s="23"/>
      <c r="G336" s="23"/>
      <c r="H336" s="24">
        <f>H337+H340+H361+H346+H343+H349+H364+H367+H370+H373+H352+H355+H358</f>
        <v>30170982</v>
      </c>
      <c r="I336" s="24">
        <f>I337+I340+I361+I346+I343+I349+I364+I367+I370+I373+I352+I355+I358</f>
        <v>32691768</v>
      </c>
      <c r="J336" s="24">
        <f t="shared" ref="J336" si="136">J337+J340+J361+J346+J343+J349+J364+J367+J370+J373+J352+J355+J358</f>
        <v>5674354.6200000001</v>
      </c>
      <c r="K336" s="24">
        <f t="shared" si="134"/>
        <v>17.35713596156684</v>
      </c>
    </row>
    <row r="337" spans="2:11" ht="18.75" customHeight="1" x14ac:dyDescent="0.25">
      <c r="B337" s="20" t="s">
        <v>137</v>
      </c>
      <c r="C337" s="23" t="s">
        <v>109</v>
      </c>
      <c r="D337" s="23" t="s">
        <v>96</v>
      </c>
      <c r="E337" s="23" t="s">
        <v>9</v>
      </c>
      <c r="F337" s="23" t="s">
        <v>247</v>
      </c>
      <c r="G337" s="23"/>
      <c r="H337" s="24">
        <f t="shared" ref="H337:J338" si="137">H338</f>
        <v>3318857</v>
      </c>
      <c r="I337" s="24">
        <f t="shared" si="137"/>
        <v>3318857</v>
      </c>
      <c r="J337" s="24">
        <f t="shared" si="137"/>
        <v>534202.93000000005</v>
      </c>
      <c r="K337" s="24">
        <f t="shared" si="134"/>
        <v>16.095991180096043</v>
      </c>
    </row>
    <row r="338" spans="2:11" ht="27.75" customHeight="1" x14ac:dyDescent="0.25">
      <c r="B338" s="29" t="s">
        <v>31</v>
      </c>
      <c r="C338" s="12" t="s">
        <v>109</v>
      </c>
      <c r="D338" s="12" t="s">
        <v>96</v>
      </c>
      <c r="E338" s="12" t="s">
        <v>9</v>
      </c>
      <c r="F338" s="12" t="s">
        <v>247</v>
      </c>
      <c r="G338" s="12" t="s">
        <v>32</v>
      </c>
      <c r="H338" s="13">
        <f t="shared" si="137"/>
        <v>3318857</v>
      </c>
      <c r="I338" s="13">
        <f t="shared" si="137"/>
        <v>3318857</v>
      </c>
      <c r="J338" s="13">
        <f t="shared" si="137"/>
        <v>534202.93000000005</v>
      </c>
      <c r="K338" s="24">
        <f t="shared" si="134"/>
        <v>16.095991180096043</v>
      </c>
    </row>
    <row r="339" spans="2:11" ht="21" customHeight="1" x14ac:dyDescent="0.25">
      <c r="B339" s="9" t="s">
        <v>33</v>
      </c>
      <c r="C339" s="12" t="s">
        <v>109</v>
      </c>
      <c r="D339" s="12" t="s">
        <v>96</v>
      </c>
      <c r="E339" s="12" t="s">
        <v>9</v>
      </c>
      <c r="F339" s="12" t="s">
        <v>247</v>
      </c>
      <c r="G339" s="12" t="s">
        <v>34</v>
      </c>
      <c r="H339" s="13">
        <v>3318857</v>
      </c>
      <c r="I339" s="13">
        <v>3318857</v>
      </c>
      <c r="J339" s="13">
        <v>534202.93000000005</v>
      </c>
      <c r="K339" s="24">
        <f t="shared" si="134"/>
        <v>16.095991180096043</v>
      </c>
    </row>
    <row r="340" spans="2:11" ht="18" customHeight="1" x14ac:dyDescent="0.25">
      <c r="B340" s="20" t="s">
        <v>138</v>
      </c>
      <c r="C340" s="23" t="s">
        <v>109</v>
      </c>
      <c r="D340" s="23" t="s">
        <v>96</v>
      </c>
      <c r="E340" s="23" t="s">
        <v>9</v>
      </c>
      <c r="F340" s="23" t="s">
        <v>248</v>
      </c>
      <c r="G340" s="23"/>
      <c r="H340" s="24">
        <f t="shared" ref="H340:J341" si="138">H341</f>
        <v>2163155</v>
      </c>
      <c r="I340" s="24">
        <f t="shared" si="138"/>
        <v>2163155</v>
      </c>
      <c r="J340" s="24">
        <f t="shared" si="138"/>
        <v>532440.54</v>
      </c>
      <c r="K340" s="24">
        <f t="shared" si="134"/>
        <v>24.614072500583639</v>
      </c>
    </row>
    <row r="341" spans="2:11" ht="27.75" customHeight="1" x14ac:dyDescent="0.25">
      <c r="B341" s="29" t="s">
        <v>31</v>
      </c>
      <c r="C341" s="12" t="s">
        <v>109</v>
      </c>
      <c r="D341" s="12" t="s">
        <v>96</v>
      </c>
      <c r="E341" s="12" t="s">
        <v>9</v>
      </c>
      <c r="F341" s="12" t="s">
        <v>248</v>
      </c>
      <c r="G341" s="12" t="s">
        <v>32</v>
      </c>
      <c r="H341" s="13">
        <f t="shared" si="138"/>
        <v>2163155</v>
      </c>
      <c r="I341" s="13">
        <f t="shared" si="138"/>
        <v>2163155</v>
      </c>
      <c r="J341" s="13">
        <f t="shared" si="138"/>
        <v>532440.54</v>
      </c>
      <c r="K341" s="24">
        <f t="shared" si="134"/>
        <v>24.614072500583639</v>
      </c>
    </row>
    <row r="342" spans="2:11" ht="20.25" customHeight="1" x14ac:dyDescent="0.25">
      <c r="B342" s="9" t="s">
        <v>33</v>
      </c>
      <c r="C342" s="12" t="s">
        <v>109</v>
      </c>
      <c r="D342" s="12" t="s">
        <v>96</v>
      </c>
      <c r="E342" s="12" t="s">
        <v>9</v>
      </c>
      <c r="F342" s="12" t="s">
        <v>248</v>
      </c>
      <c r="G342" s="12" t="s">
        <v>34</v>
      </c>
      <c r="H342" s="13">
        <v>2163155</v>
      </c>
      <c r="I342" s="13">
        <v>2163155</v>
      </c>
      <c r="J342" s="13">
        <v>532440.54</v>
      </c>
      <c r="K342" s="24">
        <f t="shared" si="134"/>
        <v>24.614072500583639</v>
      </c>
    </row>
    <row r="343" spans="2:11" ht="16.5" customHeight="1" x14ac:dyDescent="0.25">
      <c r="B343" s="20" t="s">
        <v>251</v>
      </c>
      <c r="C343" s="23" t="s">
        <v>109</v>
      </c>
      <c r="D343" s="23" t="s">
        <v>96</v>
      </c>
      <c r="E343" s="23" t="s">
        <v>9</v>
      </c>
      <c r="F343" s="23" t="s">
        <v>252</v>
      </c>
      <c r="G343" s="23"/>
      <c r="H343" s="24">
        <f t="shared" ref="H343:J344" si="139">H344</f>
        <v>8268545</v>
      </c>
      <c r="I343" s="24">
        <f t="shared" si="139"/>
        <v>8268545</v>
      </c>
      <c r="J343" s="24">
        <f t="shared" si="139"/>
        <v>1350065.6</v>
      </c>
      <c r="K343" s="24">
        <f t="shared" si="134"/>
        <v>16.327728760017635</v>
      </c>
    </row>
    <row r="344" spans="2:11" ht="33" customHeight="1" x14ac:dyDescent="0.25">
      <c r="B344" s="29" t="s">
        <v>31</v>
      </c>
      <c r="C344" s="12" t="s">
        <v>109</v>
      </c>
      <c r="D344" s="12" t="s">
        <v>96</v>
      </c>
      <c r="E344" s="12" t="s">
        <v>9</v>
      </c>
      <c r="F344" s="12" t="s">
        <v>252</v>
      </c>
      <c r="G344" s="12" t="s">
        <v>32</v>
      </c>
      <c r="H344" s="13">
        <f t="shared" si="139"/>
        <v>8268545</v>
      </c>
      <c r="I344" s="13">
        <f t="shared" si="139"/>
        <v>8268545</v>
      </c>
      <c r="J344" s="13">
        <f t="shared" si="139"/>
        <v>1350065.6</v>
      </c>
      <c r="K344" s="24">
        <f t="shared" si="134"/>
        <v>16.327728760017635</v>
      </c>
    </row>
    <row r="345" spans="2:11" ht="20.25" customHeight="1" x14ac:dyDescent="0.25">
      <c r="B345" s="9" t="s">
        <v>33</v>
      </c>
      <c r="C345" s="12" t="s">
        <v>109</v>
      </c>
      <c r="D345" s="12" t="s">
        <v>96</v>
      </c>
      <c r="E345" s="12" t="s">
        <v>9</v>
      </c>
      <c r="F345" s="12" t="s">
        <v>252</v>
      </c>
      <c r="G345" s="12" t="s">
        <v>34</v>
      </c>
      <c r="H345" s="13">
        <v>8268545</v>
      </c>
      <c r="I345" s="13">
        <v>8268545</v>
      </c>
      <c r="J345" s="13">
        <v>1350065.6</v>
      </c>
      <c r="K345" s="24">
        <f t="shared" si="134"/>
        <v>16.327728760017635</v>
      </c>
    </row>
    <row r="346" spans="2:11" ht="81" customHeight="1" x14ac:dyDescent="0.25">
      <c r="B346" s="33" t="s">
        <v>249</v>
      </c>
      <c r="C346" s="23" t="s">
        <v>109</v>
      </c>
      <c r="D346" s="23" t="s">
        <v>96</v>
      </c>
      <c r="E346" s="23" t="s">
        <v>9</v>
      </c>
      <c r="F346" s="23" t="s">
        <v>250</v>
      </c>
      <c r="G346" s="23"/>
      <c r="H346" s="24">
        <f t="shared" ref="H346:J347" si="140">H347</f>
        <v>9200000</v>
      </c>
      <c r="I346" s="24">
        <f t="shared" si="140"/>
        <v>9200000</v>
      </c>
      <c r="J346" s="24">
        <f t="shared" si="140"/>
        <v>1921859.5</v>
      </c>
      <c r="K346" s="24">
        <f t="shared" si="134"/>
        <v>20.889777173913043</v>
      </c>
    </row>
    <row r="347" spans="2:11" ht="34.5" customHeight="1" x14ac:dyDescent="0.25">
      <c r="B347" s="29" t="s">
        <v>31</v>
      </c>
      <c r="C347" s="12" t="s">
        <v>109</v>
      </c>
      <c r="D347" s="12" t="s">
        <v>96</v>
      </c>
      <c r="E347" s="12" t="s">
        <v>9</v>
      </c>
      <c r="F347" s="12" t="s">
        <v>250</v>
      </c>
      <c r="G347" s="12" t="s">
        <v>32</v>
      </c>
      <c r="H347" s="13">
        <f t="shared" si="140"/>
        <v>9200000</v>
      </c>
      <c r="I347" s="13">
        <f t="shared" si="140"/>
        <v>9200000</v>
      </c>
      <c r="J347" s="13">
        <f t="shared" si="140"/>
        <v>1921859.5</v>
      </c>
      <c r="K347" s="24">
        <f t="shared" si="134"/>
        <v>20.889777173913043</v>
      </c>
    </row>
    <row r="348" spans="2:11" ht="18.75" customHeight="1" x14ac:dyDescent="0.25">
      <c r="B348" s="9" t="s">
        <v>33</v>
      </c>
      <c r="C348" s="12" t="s">
        <v>109</v>
      </c>
      <c r="D348" s="12" t="s">
        <v>96</v>
      </c>
      <c r="E348" s="12" t="s">
        <v>9</v>
      </c>
      <c r="F348" s="12" t="s">
        <v>250</v>
      </c>
      <c r="G348" s="12" t="s">
        <v>34</v>
      </c>
      <c r="H348" s="13">
        <v>9200000</v>
      </c>
      <c r="I348" s="13">
        <v>9200000</v>
      </c>
      <c r="J348" s="13">
        <v>1921859.5</v>
      </c>
      <c r="K348" s="24">
        <f t="shared" si="134"/>
        <v>20.889777173913043</v>
      </c>
    </row>
    <row r="349" spans="2:11" ht="83.25" customHeight="1" x14ac:dyDescent="0.25">
      <c r="B349" s="33" t="s">
        <v>253</v>
      </c>
      <c r="C349" s="23" t="s">
        <v>109</v>
      </c>
      <c r="D349" s="23" t="s">
        <v>96</v>
      </c>
      <c r="E349" s="23" t="s">
        <v>9</v>
      </c>
      <c r="F349" s="23" t="s">
        <v>254</v>
      </c>
      <c r="G349" s="23"/>
      <c r="H349" s="24">
        <f t="shared" ref="H349:J350" si="141">H350</f>
        <v>6500000</v>
      </c>
      <c r="I349" s="24">
        <f t="shared" si="141"/>
        <v>6500000</v>
      </c>
      <c r="J349" s="24">
        <f t="shared" si="141"/>
        <v>1233436.05</v>
      </c>
      <c r="K349" s="24">
        <f t="shared" si="134"/>
        <v>18.975939230769232</v>
      </c>
    </row>
    <row r="350" spans="2:11" ht="32.25" customHeight="1" x14ac:dyDescent="0.25">
      <c r="B350" s="29" t="s">
        <v>31</v>
      </c>
      <c r="C350" s="12" t="s">
        <v>109</v>
      </c>
      <c r="D350" s="12" t="s">
        <v>96</v>
      </c>
      <c r="E350" s="12" t="s">
        <v>9</v>
      </c>
      <c r="F350" s="12" t="s">
        <v>254</v>
      </c>
      <c r="G350" s="12" t="s">
        <v>32</v>
      </c>
      <c r="H350" s="13">
        <f t="shared" si="141"/>
        <v>6500000</v>
      </c>
      <c r="I350" s="13">
        <f t="shared" si="141"/>
        <v>6500000</v>
      </c>
      <c r="J350" s="13">
        <f t="shared" si="141"/>
        <v>1233436.05</v>
      </c>
      <c r="K350" s="24">
        <f t="shared" si="134"/>
        <v>18.975939230769232</v>
      </c>
    </row>
    <row r="351" spans="2:11" ht="23.25" customHeight="1" x14ac:dyDescent="0.25">
      <c r="B351" s="9" t="s">
        <v>33</v>
      </c>
      <c r="C351" s="12" t="s">
        <v>109</v>
      </c>
      <c r="D351" s="12" t="s">
        <v>96</v>
      </c>
      <c r="E351" s="12" t="s">
        <v>9</v>
      </c>
      <c r="F351" s="12" t="s">
        <v>254</v>
      </c>
      <c r="G351" s="12" t="s">
        <v>34</v>
      </c>
      <c r="H351" s="13">
        <v>6500000</v>
      </c>
      <c r="I351" s="13">
        <v>6500000</v>
      </c>
      <c r="J351" s="13">
        <v>1233436.05</v>
      </c>
      <c r="K351" s="24">
        <f t="shared" si="134"/>
        <v>18.975939230769232</v>
      </c>
    </row>
    <row r="352" spans="2:11" ht="45.75" customHeight="1" x14ac:dyDescent="0.25">
      <c r="B352" s="19" t="s">
        <v>290</v>
      </c>
      <c r="C352" s="23" t="s">
        <v>109</v>
      </c>
      <c r="D352" s="23" t="s">
        <v>96</v>
      </c>
      <c r="E352" s="23" t="s">
        <v>9</v>
      </c>
      <c r="F352" s="23" t="s">
        <v>321</v>
      </c>
      <c r="G352" s="23"/>
      <c r="H352" s="24">
        <f>H353</f>
        <v>188425</v>
      </c>
      <c r="I352" s="24">
        <f>I353</f>
        <v>1915000</v>
      </c>
      <c r="J352" s="24">
        <f t="shared" ref="J352:J353" si="142">J353</f>
        <v>0</v>
      </c>
      <c r="K352" s="24">
        <f t="shared" si="134"/>
        <v>0</v>
      </c>
    </row>
    <row r="353" spans="2:11" ht="36" customHeight="1" x14ac:dyDescent="0.25">
      <c r="B353" s="11" t="s">
        <v>16</v>
      </c>
      <c r="C353" s="12" t="s">
        <v>109</v>
      </c>
      <c r="D353" s="12" t="s">
        <v>96</v>
      </c>
      <c r="E353" s="12" t="s">
        <v>9</v>
      </c>
      <c r="F353" s="12" t="s">
        <v>321</v>
      </c>
      <c r="G353" s="12" t="s">
        <v>17</v>
      </c>
      <c r="H353" s="13">
        <f>H354</f>
        <v>188425</v>
      </c>
      <c r="I353" s="13">
        <f>I354</f>
        <v>1915000</v>
      </c>
      <c r="J353" s="13">
        <f t="shared" si="142"/>
        <v>0</v>
      </c>
      <c r="K353" s="24">
        <f t="shared" si="134"/>
        <v>0</v>
      </c>
    </row>
    <row r="354" spans="2:11" ht="28.5" customHeight="1" x14ac:dyDescent="0.25">
      <c r="B354" s="11" t="s">
        <v>18</v>
      </c>
      <c r="C354" s="12" t="s">
        <v>109</v>
      </c>
      <c r="D354" s="12" t="s">
        <v>96</v>
      </c>
      <c r="E354" s="12" t="s">
        <v>9</v>
      </c>
      <c r="F354" s="12" t="s">
        <v>321</v>
      </c>
      <c r="G354" s="12" t="s">
        <v>19</v>
      </c>
      <c r="H354" s="13">
        <v>188425</v>
      </c>
      <c r="I354" s="13">
        <v>1915000</v>
      </c>
      <c r="J354" s="13"/>
      <c r="K354" s="24">
        <f t="shared" si="134"/>
        <v>0</v>
      </c>
    </row>
    <row r="355" spans="2:11" ht="23.25" customHeight="1" x14ac:dyDescent="0.25">
      <c r="B355" s="19" t="s">
        <v>310</v>
      </c>
      <c r="C355" s="23" t="s">
        <v>109</v>
      </c>
      <c r="D355" s="23" t="s">
        <v>96</v>
      </c>
      <c r="E355" s="23" t="s">
        <v>9</v>
      </c>
      <c r="F355" s="23" t="s">
        <v>311</v>
      </c>
      <c r="G355" s="23"/>
      <c r="H355" s="24"/>
      <c r="I355" s="24">
        <f>I356</f>
        <v>251658</v>
      </c>
      <c r="J355" s="24"/>
      <c r="K355" s="24">
        <f t="shared" si="134"/>
        <v>0</v>
      </c>
    </row>
    <row r="356" spans="2:11" ht="32.25" customHeight="1" x14ac:dyDescent="0.25">
      <c r="B356" s="29" t="s">
        <v>31</v>
      </c>
      <c r="C356" s="12" t="s">
        <v>109</v>
      </c>
      <c r="D356" s="12" t="s">
        <v>96</v>
      </c>
      <c r="E356" s="12" t="s">
        <v>9</v>
      </c>
      <c r="F356" s="12" t="s">
        <v>311</v>
      </c>
      <c r="G356" s="12" t="s">
        <v>32</v>
      </c>
      <c r="H356" s="13"/>
      <c r="I356" s="13">
        <f>I357</f>
        <v>251658</v>
      </c>
      <c r="J356" s="13"/>
      <c r="K356" s="24">
        <f t="shared" si="134"/>
        <v>0</v>
      </c>
    </row>
    <row r="357" spans="2:11" ht="23.25" customHeight="1" x14ac:dyDescent="0.25">
      <c r="B357" s="9" t="s">
        <v>33</v>
      </c>
      <c r="C357" s="12" t="s">
        <v>109</v>
      </c>
      <c r="D357" s="12" t="s">
        <v>96</v>
      </c>
      <c r="E357" s="12" t="s">
        <v>9</v>
      </c>
      <c r="F357" s="12" t="s">
        <v>311</v>
      </c>
      <c r="G357" s="12" t="s">
        <v>34</v>
      </c>
      <c r="H357" s="13"/>
      <c r="I357" s="13">
        <v>251658</v>
      </c>
      <c r="J357" s="13"/>
      <c r="K357" s="24">
        <f t="shared" si="134"/>
        <v>0</v>
      </c>
    </row>
    <row r="358" spans="2:11" ht="60.75" customHeight="1" x14ac:dyDescent="0.25">
      <c r="B358" s="8" t="s">
        <v>312</v>
      </c>
      <c r="C358" s="23" t="s">
        <v>109</v>
      </c>
      <c r="D358" s="23" t="s">
        <v>96</v>
      </c>
      <c r="E358" s="23" t="s">
        <v>9</v>
      </c>
      <c r="F358" s="23" t="s">
        <v>313</v>
      </c>
      <c r="G358" s="23"/>
      <c r="H358" s="24">
        <f>H359</f>
        <v>0</v>
      </c>
      <c r="I358" s="24">
        <f>I359</f>
        <v>542553</v>
      </c>
      <c r="J358" s="24">
        <f t="shared" ref="J358:J359" si="143">J359</f>
        <v>0</v>
      </c>
      <c r="K358" s="24">
        <f t="shared" si="134"/>
        <v>0</v>
      </c>
    </row>
    <row r="359" spans="2:11" ht="38.25" customHeight="1" x14ac:dyDescent="0.25">
      <c r="B359" s="29" t="s">
        <v>31</v>
      </c>
      <c r="C359" s="12" t="s">
        <v>109</v>
      </c>
      <c r="D359" s="12" t="s">
        <v>96</v>
      </c>
      <c r="E359" s="12" t="s">
        <v>9</v>
      </c>
      <c r="F359" s="12" t="s">
        <v>313</v>
      </c>
      <c r="G359" s="12" t="s">
        <v>32</v>
      </c>
      <c r="H359" s="13">
        <f>H360</f>
        <v>0</v>
      </c>
      <c r="I359" s="13">
        <f>I360</f>
        <v>542553</v>
      </c>
      <c r="J359" s="13">
        <f t="shared" si="143"/>
        <v>0</v>
      </c>
      <c r="K359" s="24">
        <f t="shared" si="134"/>
        <v>0</v>
      </c>
    </row>
    <row r="360" spans="2:11" ht="23.25" customHeight="1" x14ac:dyDescent="0.25">
      <c r="B360" s="9" t="s">
        <v>33</v>
      </c>
      <c r="C360" s="12" t="s">
        <v>109</v>
      </c>
      <c r="D360" s="12" t="s">
        <v>96</v>
      </c>
      <c r="E360" s="12" t="s">
        <v>9</v>
      </c>
      <c r="F360" s="12" t="s">
        <v>313</v>
      </c>
      <c r="G360" s="12" t="s">
        <v>34</v>
      </c>
      <c r="H360" s="13">
        <v>0</v>
      </c>
      <c r="I360" s="13">
        <v>542553</v>
      </c>
      <c r="J360" s="13">
        <v>0</v>
      </c>
      <c r="K360" s="24">
        <f t="shared" si="134"/>
        <v>0</v>
      </c>
    </row>
    <row r="361" spans="2:11" ht="21.75" customHeight="1" x14ac:dyDescent="0.25">
      <c r="B361" s="33" t="s">
        <v>255</v>
      </c>
      <c r="C361" s="23" t="s">
        <v>109</v>
      </c>
      <c r="D361" s="23" t="s">
        <v>96</v>
      </c>
      <c r="E361" s="23" t="s">
        <v>9</v>
      </c>
      <c r="F361" s="23" t="s">
        <v>256</v>
      </c>
      <c r="G361" s="23"/>
      <c r="H361" s="24">
        <f t="shared" ref="H361:J362" si="144">H362</f>
        <v>32000</v>
      </c>
      <c r="I361" s="24">
        <f t="shared" si="144"/>
        <v>32000</v>
      </c>
      <c r="J361" s="24">
        <f t="shared" si="144"/>
        <v>0</v>
      </c>
      <c r="K361" s="24">
        <f t="shared" si="134"/>
        <v>0</v>
      </c>
    </row>
    <row r="362" spans="2:11" ht="25.9" customHeight="1" x14ac:dyDescent="0.25">
      <c r="B362" s="11" t="s">
        <v>16</v>
      </c>
      <c r="C362" s="12" t="s">
        <v>109</v>
      </c>
      <c r="D362" s="12" t="s">
        <v>96</v>
      </c>
      <c r="E362" s="12" t="s">
        <v>9</v>
      </c>
      <c r="F362" s="12" t="s">
        <v>256</v>
      </c>
      <c r="G362" s="12" t="s">
        <v>17</v>
      </c>
      <c r="H362" s="13">
        <f t="shared" si="144"/>
        <v>32000</v>
      </c>
      <c r="I362" s="13">
        <f t="shared" si="144"/>
        <v>32000</v>
      </c>
      <c r="J362" s="13">
        <f t="shared" si="144"/>
        <v>0</v>
      </c>
      <c r="K362" s="24">
        <f t="shared" si="134"/>
        <v>0</v>
      </c>
    </row>
    <row r="363" spans="2:11" ht="30.6" customHeight="1" x14ac:dyDescent="0.25">
      <c r="B363" s="11" t="s">
        <v>18</v>
      </c>
      <c r="C363" s="12" t="s">
        <v>109</v>
      </c>
      <c r="D363" s="12" t="s">
        <v>96</v>
      </c>
      <c r="E363" s="12" t="s">
        <v>9</v>
      </c>
      <c r="F363" s="12" t="s">
        <v>256</v>
      </c>
      <c r="G363" s="12" t="s">
        <v>19</v>
      </c>
      <c r="H363" s="13">
        <v>32000</v>
      </c>
      <c r="I363" s="13">
        <v>32000</v>
      </c>
      <c r="J363" s="13"/>
      <c r="K363" s="24">
        <f t="shared" si="134"/>
        <v>0</v>
      </c>
    </row>
    <row r="364" spans="2:11" ht="17.25" customHeight="1" x14ac:dyDescent="0.25">
      <c r="B364" s="2" t="s">
        <v>257</v>
      </c>
      <c r="C364" s="23" t="s">
        <v>109</v>
      </c>
      <c r="D364" s="23" t="s">
        <v>96</v>
      </c>
      <c r="E364" s="23" t="s">
        <v>9</v>
      </c>
      <c r="F364" s="23" t="s">
        <v>258</v>
      </c>
      <c r="G364" s="23"/>
      <c r="H364" s="24">
        <f t="shared" ref="H364:J365" si="145">H365</f>
        <v>500000</v>
      </c>
      <c r="I364" s="24">
        <f t="shared" si="145"/>
        <v>500000</v>
      </c>
      <c r="J364" s="24">
        <f t="shared" si="145"/>
        <v>102350</v>
      </c>
      <c r="K364" s="24">
        <f t="shared" si="134"/>
        <v>20.47</v>
      </c>
    </row>
    <row r="365" spans="2:11" ht="29.25" customHeight="1" x14ac:dyDescent="0.25">
      <c r="B365" s="11" t="s">
        <v>16</v>
      </c>
      <c r="C365" s="12" t="s">
        <v>109</v>
      </c>
      <c r="D365" s="12" t="s">
        <v>96</v>
      </c>
      <c r="E365" s="12" t="s">
        <v>9</v>
      </c>
      <c r="F365" s="12" t="s">
        <v>258</v>
      </c>
      <c r="G365" s="12" t="s">
        <v>17</v>
      </c>
      <c r="H365" s="13">
        <f t="shared" si="145"/>
        <v>500000</v>
      </c>
      <c r="I365" s="13">
        <f t="shared" si="145"/>
        <v>500000</v>
      </c>
      <c r="J365" s="13">
        <f t="shared" si="145"/>
        <v>102350</v>
      </c>
      <c r="K365" s="24">
        <f t="shared" si="134"/>
        <v>20.47</v>
      </c>
    </row>
    <row r="366" spans="2:11" ht="26.25" customHeight="1" x14ac:dyDescent="0.25">
      <c r="B366" s="11" t="s">
        <v>18</v>
      </c>
      <c r="C366" s="12" t="s">
        <v>109</v>
      </c>
      <c r="D366" s="12" t="s">
        <v>96</v>
      </c>
      <c r="E366" s="12" t="s">
        <v>9</v>
      </c>
      <c r="F366" s="12" t="s">
        <v>258</v>
      </c>
      <c r="G366" s="12" t="s">
        <v>19</v>
      </c>
      <c r="H366" s="13">
        <v>500000</v>
      </c>
      <c r="I366" s="13">
        <v>500000</v>
      </c>
      <c r="J366" s="13">
        <v>102350</v>
      </c>
      <c r="K366" s="24">
        <f t="shared" si="134"/>
        <v>20.47</v>
      </c>
    </row>
    <row r="367" spans="2:11" ht="44.25" hidden="1" customHeight="1" x14ac:dyDescent="0.25">
      <c r="B367" s="19" t="s">
        <v>290</v>
      </c>
      <c r="C367" s="23" t="s">
        <v>109</v>
      </c>
      <c r="D367" s="23" t="s">
        <v>96</v>
      </c>
      <c r="E367" s="23" t="s">
        <v>9</v>
      </c>
      <c r="F367" s="23" t="s">
        <v>321</v>
      </c>
      <c r="G367" s="23"/>
      <c r="H367" s="24">
        <f>H368</f>
        <v>0</v>
      </c>
      <c r="I367" s="24">
        <f>I368</f>
        <v>0</v>
      </c>
      <c r="J367" s="24">
        <f t="shared" ref="J367:J368" si="146">J368</f>
        <v>0</v>
      </c>
      <c r="K367" s="24" t="e">
        <f t="shared" si="134"/>
        <v>#DIV/0!</v>
      </c>
    </row>
    <row r="368" spans="2:11" ht="26.25" hidden="1" customHeight="1" x14ac:dyDescent="0.25">
      <c r="B368" s="11" t="s">
        <v>16</v>
      </c>
      <c r="C368" s="12" t="s">
        <v>109</v>
      </c>
      <c r="D368" s="12" t="s">
        <v>96</v>
      </c>
      <c r="E368" s="12" t="s">
        <v>9</v>
      </c>
      <c r="F368" s="12" t="s">
        <v>321</v>
      </c>
      <c r="G368" s="12" t="s">
        <v>17</v>
      </c>
      <c r="H368" s="13">
        <f>H369</f>
        <v>0</v>
      </c>
      <c r="I368" s="13">
        <f>I369</f>
        <v>0</v>
      </c>
      <c r="J368" s="13">
        <f t="shared" si="146"/>
        <v>0</v>
      </c>
      <c r="K368" s="24" t="e">
        <f t="shared" si="134"/>
        <v>#DIV/0!</v>
      </c>
    </row>
    <row r="369" spans="2:11" ht="26.25" hidden="1" customHeight="1" x14ac:dyDescent="0.25">
      <c r="B369" s="11" t="s">
        <v>18</v>
      </c>
      <c r="C369" s="12" t="s">
        <v>109</v>
      </c>
      <c r="D369" s="12" t="s">
        <v>96</v>
      </c>
      <c r="E369" s="12" t="s">
        <v>9</v>
      </c>
      <c r="F369" s="12" t="s">
        <v>321</v>
      </c>
      <c r="G369" s="12" t="s">
        <v>19</v>
      </c>
      <c r="H369" s="13">
        <v>0</v>
      </c>
      <c r="I369" s="13"/>
      <c r="J369" s="13"/>
      <c r="K369" s="24" t="e">
        <f t="shared" si="134"/>
        <v>#DIV/0!</v>
      </c>
    </row>
    <row r="370" spans="2:11" ht="26.25" hidden="1" customHeight="1" x14ac:dyDescent="0.25">
      <c r="B370" s="19" t="s">
        <v>310</v>
      </c>
      <c r="C370" s="23" t="s">
        <v>109</v>
      </c>
      <c r="D370" s="23" t="s">
        <v>96</v>
      </c>
      <c r="E370" s="23" t="s">
        <v>9</v>
      </c>
      <c r="F370" s="23" t="s">
        <v>311</v>
      </c>
      <c r="G370" s="23"/>
      <c r="H370" s="24"/>
      <c r="I370" s="24"/>
      <c r="J370" s="24"/>
      <c r="K370" s="24" t="e">
        <f t="shared" si="134"/>
        <v>#DIV/0!</v>
      </c>
    </row>
    <row r="371" spans="2:11" ht="26.25" hidden="1" customHeight="1" x14ac:dyDescent="0.25">
      <c r="B371" s="29" t="s">
        <v>31</v>
      </c>
      <c r="C371" s="12" t="s">
        <v>109</v>
      </c>
      <c r="D371" s="12" t="s">
        <v>96</v>
      </c>
      <c r="E371" s="12" t="s">
        <v>9</v>
      </c>
      <c r="F371" s="12" t="s">
        <v>311</v>
      </c>
      <c r="G371" s="12" t="s">
        <v>32</v>
      </c>
      <c r="H371" s="13"/>
      <c r="I371" s="13"/>
      <c r="J371" s="13"/>
      <c r="K371" s="24" t="e">
        <f t="shared" si="134"/>
        <v>#DIV/0!</v>
      </c>
    </row>
    <row r="372" spans="2:11" ht="26.25" hidden="1" customHeight="1" x14ac:dyDescent="0.25">
      <c r="B372" s="9" t="s">
        <v>33</v>
      </c>
      <c r="C372" s="12" t="s">
        <v>109</v>
      </c>
      <c r="D372" s="12" t="s">
        <v>96</v>
      </c>
      <c r="E372" s="12" t="s">
        <v>9</v>
      </c>
      <c r="F372" s="12" t="s">
        <v>311</v>
      </c>
      <c r="G372" s="12" t="s">
        <v>34</v>
      </c>
      <c r="H372" s="13"/>
      <c r="I372" s="13"/>
      <c r="J372" s="13"/>
      <c r="K372" s="24" t="e">
        <f t="shared" si="134"/>
        <v>#DIV/0!</v>
      </c>
    </row>
    <row r="373" spans="2:11" ht="57" hidden="1" customHeight="1" x14ac:dyDescent="0.25">
      <c r="B373" s="8" t="s">
        <v>312</v>
      </c>
      <c r="C373" s="23" t="s">
        <v>109</v>
      </c>
      <c r="D373" s="23" t="s">
        <v>96</v>
      </c>
      <c r="E373" s="23" t="s">
        <v>9</v>
      </c>
      <c r="F373" s="23" t="s">
        <v>313</v>
      </c>
      <c r="G373" s="23"/>
      <c r="H373" s="24">
        <f>H374</f>
        <v>0</v>
      </c>
      <c r="I373" s="24">
        <f>I374</f>
        <v>0</v>
      </c>
      <c r="J373" s="24">
        <f t="shared" ref="J373:J374" si="147">J374</f>
        <v>0</v>
      </c>
      <c r="K373" s="24" t="e">
        <f t="shared" si="134"/>
        <v>#DIV/0!</v>
      </c>
    </row>
    <row r="374" spans="2:11" ht="26.25" hidden="1" customHeight="1" x14ac:dyDescent="0.25">
      <c r="B374" s="29" t="s">
        <v>31</v>
      </c>
      <c r="C374" s="12" t="s">
        <v>109</v>
      </c>
      <c r="D374" s="12" t="s">
        <v>96</v>
      </c>
      <c r="E374" s="12" t="s">
        <v>9</v>
      </c>
      <c r="F374" s="12" t="s">
        <v>313</v>
      </c>
      <c r="G374" s="12" t="s">
        <v>32</v>
      </c>
      <c r="H374" s="13">
        <f>H375</f>
        <v>0</v>
      </c>
      <c r="I374" s="13">
        <f>I375</f>
        <v>0</v>
      </c>
      <c r="J374" s="13">
        <f t="shared" si="147"/>
        <v>0</v>
      </c>
      <c r="K374" s="24" t="e">
        <f t="shared" si="134"/>
        <v>#DIV/0!</v>
      </c>
    </row>
    <row r="375" spans="2:11" ht="26.25" hidden="1" customHeight="1" x14ac:dyDescent="0.25">
      <c r="B375" s="9" t="s">
        <v>33</v>
      </c>
      <c r="C375" s="12" t="s">
        <v>109</v>
      </c>
      <c r="D375" s="12" t="s">
        <v>96</v>
      </c>
      <c r="E375" s="12" t="s">
        <v>9</v>
      </c>
      <c r="F375" s="12" t="s">
        <v>313</v>
      </c>
      <c r="G375" s="12" t="s">
        <v>34</v>
      </c>
      <c r="H375" s="13">
        <v>0</v>
      </c>
      <c r="I375" s="13">
        <v>0</v>
      </c>
      <c r="J375" s="13">
        <v>0</v>
      </c>
      <c r="K375" s="24" t="e">
        <f t="shared" si="134"/>
        <v>#DIV/0!</v>
      </c>
    </row>
    <row r="376" spans="2:11" ht="24.75" customHeight="1" x14ac:dyDescent="0.25">
      <c r="B376" s="19" t="s">
        <v>301</v>
      </c>
      <c r="C376" s="23" t="s">
        <v>109</v>
      </c>
      <c r="D376" s="23" t="s">
        <v>96</v>
      </c>
      <c r="E376" s="23" t="s">
        <v>55</v>
      </c>
      <c r="F376" s="23"/>
      <c r="G376" s="23"/>
      <c r="H376" s="24">
        <f>H377</f>
        <v>133560</v>
      </c>
      <c r="I376" s="24">
        <f>I377</f>
        <v>151200</v>
      </c>
      <c r="J376" s="24">
        <f t="shared" ref="J376" si="148">J377</f>
        <v>35100</v>
      </c>
      <c r="K376" s="24">
        <f t="shared" si="134"/>
        <v>23.214285714285715</v>
      </c>
    </row>
    <row r="377" spans="2:11" ht="81" customHeight="1" x14ac:dyDescent="0.25">
      <c r="B377" s="20" t="s">
        <v>139</v>
      </c>
      <c r="C377" s="23" t="s">
        <v>109</v>
      </c>
      <c r="D377" s="23" t="s">
        <v>96</v>
      </c>
      <c r="E377" s="23" t="s">
        <v>55</v>
      </c>
      <c r="F377" s="23" t="s">
        <v>140</v>
      </c>
      <c r="G377" s="23"/>
      <c r="H377" s="24">
        <f t="shared" ref="H377:J378" si="149">H378</f>
        <v>133560</v>
      </c>
      <c r="I377" s="24">
        <f t="shared" si="149"/>
        <v>151200</v>
      </c>
      <c r="J377" s="24">
        <f t="shared" si="149"/>
        <v>35100</v>
      </c>
      <c r="K377" s="24">
        <f t="shared" si="134"/>
        <v>23.214285714285715</v>
      </c>
    </row>
    <row r="378" spans="2:11" ht="33" customHeight="1" x14ac:dyDescent="0.25">
      <c r="B378" s="29" t="s">
        <v>31</v>
      </c>
      <c r="C378" s="12" t="s">
        <v>109</v>
      </c>
      <c r="D378" s="12" t="s">
        <v>96</v>
      </c>
      <c r="E378" s="12" t="s">
        <v>55</v>
      </c>
      <c r="F378" s="12" t="s">
        <v>140</v>
      </c>
      <c r="G378" s="12" t="s">
        <v>32</v>
      </c>
      <c r="H378" s="13">
        <f t="shared" si="149"/>
        <v>133560</v>
      </c>
      <c r="I378" s="13">
        <f t="shared" si="149"/>
        <v>151200</v>
      </c>
      <c r="J378" s="13">
        <f t="shared" si="149"/>
        <v>35100</v>
      </c>
      <c r="K378" s="24">
        <f t="shared" si="134"/>
        <v>23.214285714285715</v>
      </c>
    </row>
    <row r="379" spans="2:11" ht="16.5" customHeight="1" x14ac:dyDescent="0.25">
      <c r="B379" s="9" t="s">
        <v>33</v>
      </c>
      <c r="C379" s="12" t="s">
        <v>109</v>
      </c>
      <c r="D379" s="12" t="s">
        <v>96</v>
      </c>
      <c r="E379" s="12" t="s">
        <v>55</v>
      </c>
      <c r="F379" s="12" t="s">
        <v>140</v>
      </c>
      <c r="G379" s="12" t="s">
        <v>34</v>
      </c>
      <c r="H379" s="13">
        <v>133560</v>
      </c>
      <c r="I379" s="13">
        <v>151200</v>
      </c>
      <c r="J379" s="13">
        <v>35100</v>
      </c>
      <c r="K379" s="24">
        <f t="shared" si="134"/>
        <v>23.214285714285715</v>
      </c>
    </row>
    <row r="380" spans="2:11" ht="15" customHeight="1" x14ac:dyDescent="0.25">
      <c r="B380" s="20" t="s">
        <v>52</v>
      </c>
      <c r="C380" s="23" t="s">
        <v>109</v>
      </c>
      <c r="D380" s="23" t="s">
        <v>53</v>
      </c>
      <c r="E380" s="23"/>
      <c r="F380" s="23"/>
      <c r="G380" s="23"/>
      <c r="H380" s="24">
        <f>H381+H385+H395+H415</f>
        <v>21746139.66</v>
      </c>
      <c r="I380" s="24">
        <f>I381+I385+I395+I415</f>
        <v>24457439.16</v>
      </c>
      <c r="J380" s="24">
        <f t="shared" ref="J380" si="150">J381+J385+J395+J415</f>
        <v>2785905</v>
      </c>
      <c r="K380" s="24">
        <f t="shared" si="134"/>
        <v>11.390828703588605</v>
      </c>
    </row>
    <row r="381" spans="2:11" ht="18.75" customHeight="1" x14ac:dyDescent="0.25">
      <c r="B381" s="20" t="s">
        <v>141</v>
      </c>
      <c r="C381" s="23" t="s">
        <v>109</v>
      </c>
      <c r="D381" s="23" t="s">
        <v>53</v>
      </c>
      <c r="E381" s="23" t="s">
        <v>9</v>
      </c>
      <c r="F381" s="23"/>
      <c r="G381" s="23"/>
      <c r="H381" s="24">
        <f t="shared" ref="H381:J383" si="151">H382</f>
        <v>5065000</v>
      </c>
      <c r="I381" s="24">
        <f t="shared" si="151"/>
        <v>5065000</v>
      </c>
      <c r="J381" s="24">
        <f t="shared" si="151"/>
        <v>1335205.44</v>
      </c>
      <c r="K381" s="24">
        <f t="shared" si="134"/>
        <v>26.361410463968411</v>
      </c>
    </row>
    <row r="382" spans="2:11" ht="25.5" x14ac:dyDescent="0.25">
      <c r="B382" s="20" t="s">
        <v>259</v>
      </c>
      <c r="C382" s="23" t="s">
        <v>109</v>
      </c>
      <c r="D382" s="23" t="s">
        <v>53</v>
      </c>
      <c r="E382" s="23" t="s">
        <v>9</v>
      </c>
      <c r="F382" s="23" t="s">
        <v>260</v>
      </c>
      <c r="G382" s="23"/>
      <c r="H382" s="24">
        <f t="shared" si="151"/>
        <v>5065000</v>
      </c>
      <c r="I382" s="24">
        <f t="shared" si="151"/>
        <v>5065000</v>
      </c>
      <c r="J382" s="24">
        <f t="shared" si="151"/>
        <v>1335205.44</v>
      </c>
      <c r="K382" s="24">
        <f t="shared" si="134"/>
        <v>26.361410463968411</v>
      </c>
    </row>
    <row r="383" spans="2:11" ht="18.75" customHeight="1" x14ac:dyDescent="0.25">
      <c r="B383" s="29" t="s">
        <v>142</v>
      </c>
      <c r="C383" s="12" t="s">
        <v>109</v>
      </c>
      <c r="D383" s="12" t="s">
        <v>53</v>
      </c>
      <c r="E383" s="12" t="s">
        <v>9</v>
      </c>
      <c r="F383" s="12" t="s">
        <v>260</v>
      </c>
      <c r="G383" s="12" t="s">
        <v>59</v>
      </c>
      <c r="H383" s="13">
        <f t="shared" si="151"/>
        <v>5065000</v>
      </c>
      <c r="I383" s="13">
        <f t="shared" si="151"/>
        <v>5065000</v>
      </c>
      <c r="J383" s="13">
        <f t="shared" si="151"/>
        <v>1335205.44</v>
      </c>
      <c r="K383" s="24">
        <f t="shared" si="134"/>
        <v>26.361410463968411</v>
      </c>
    </row>
    <row r="384" spans="2:11" ht="25.5" customHeight="1" x14ac:dyDescent="0.25">
      <c r="B384" s="3" t="s">
        <v>60</v>
      </c>
      <c r="C384" s="12" t="s">
        <v>109</v>
      </c>
      <c r="D384" s="12" t="s">
        <v>53</v>
      </c>
      <c r="E384" s="12" t="s">
        <v>9</v>
      </c>
      <c r="F384" s="12" t="s">
        <v>260</v>
      </c>
      <c r="G384" s="12" t="s">
        <v>61</v>
      </c>
      <c r="H384" s="13">
        <v>5065000</v>
      </c>
      <c r="I384" s="13">
        <v>5065000</v>
      </c>
      <c r="J384" s="13">
        <v>1335205.44</v>
      </c>
      <c r="K384" s="24">
        <f t="shared" si="134"/>
        <v>26.361410463968411</v>
      </c>
    </row>
    <row r="385" spans="2:11" ht="18" customHeight="1" x14ac:dyDescent="0.25">
      <c r="B385" s="20" t="s">
        <v>145</v>
      </c>
      <c r="C385" s="23" t="s">
        <v>109</v>
      </c>
      <c r="D385" s="23" t="s">
        <v>53</v>
      </c>
      <c r="E385" s="23" t="s">
        <v>11</v>
      </c>
      <c r="F385" s="23"/>
      <c r="G385" s="23"/>
      <c r="H385" s="24">
        <f>H389+H386+H392</f>
        <v>1305520</v>
      </c>
      <c r="I385" s="24">
        <f>I389+I386+I392</f>
        <v>221000</v>
      </c>
      <c r="J385" s="24">
        <f t="shared" ref="J385" si="152">J389+J386+J392</f>
        <v>33000</v>
      </c>
      <c r="K385" s="24">
        <f t="shared" si="134"/>
        <v>14.932126696832579</v>
      </c>
    </row>
    <row r="386" spans="2:11" ht="43.5" customHeight="1" x14ac:dyDescent="0.25">
      <c r="B386" s="20" t="s">
        <v>146</v>
      </c>
      <c r="C386" s="23" t="s">
        <v>109</v>
      </c>
      <c r="D386" s="23" t="s">
        <v>53</v>
      </c>
      <c r="E386" s="23" t="s">
        <v>11</v>
      </c>
      <c r="F386" s="23" t="s">
        <v>147</v>
      </c>
      <c r="G386" s="23"/>
      <c r="H386" s="24">
        <f t="shared" ref="H386:J387" si="153">H387</f>
        <v>111000</v>
      </c>
      <c r="I386" s="24">
        <f t="shared" si="153"/>
        <v>111000</v>
      </c>
      <c r="J386" s="24">
        <f t="shared" si="153"/>
        <v>6000</v>
      </c>
      <c r="K386" s="24">
        <f t="shared" si="134"/>
        <v>5.4054054054054053</v>
      </c>
    </row>
    <row r="387" spans="2:11" ht="18" customHeight="1" x14ac:dyDescent="0.25">
      <c r="B387" s="29" t="s">
        <v>142</v>
      </c>
      <c r="C387" s="12" t="s">
        <v>109</v>
      </c>
      <c r="D387" s="12" t="s">
        <v>53</v>
      </c>
      <c r="E387" s="12" t="s">
        <v>11</v>
      </c>
      <c r="F387" s="12" t="s">
        <v>147</v>
      </c>
      <c r="G387" s="12" t="s">
        <v>59</v>
      </c>
      <c r="H387" s="13">
        <f t="shared" si="153"/>
        <v>111000</v>
      </c>
      <c r="I387" s="13">
        <f t="shared" si="153"/>
        <v>111000</v>
      </c>
      <c r="J387" s="13">
        <f t="shared" si="153"/>
        <v>6000</v>
      </c>
      <c r="K387" s="24">
        <f t="shared" si="134"/>
        <v>5.4054054054054053</v>
      </c>
    </row>
    <row r="388" spans="2:11" ht="29.25" customHeight="1" x14ac:dyDescent="0.25">
      <c r="B388" s="3" t="s">
        <v>60</v>
      </c>
      <c r="C388" s="12" t="s">
        <v>109</v>
      </c>
      <c r="D388" s="12" t="s">
        <v>53</v>
      </c>
      <c r="E388" s="12" t="s">
        <v>11</v>
      </c>
      <c r="F388" s="12" t="s">
        <v>147</v>
      </c>
      <c r="G388" s="12" t="s">
        <v>61</v>
      </c>
      <c r="H388" s="13">
        <v>111000</v>
      </c>
      <c r="I388" s="13">
        <v>111000</v>
      </c>
      <c r="J388" s="13">
        <v>6000</v>
      </c>
      <c r="K388" s="24">
        <f t="shared" si="134"/>
        <v>5.4054054054054053</v>
      </c>
    </row>
    <row r="389" spans="2:11" ht="29.45" customHeight="1" x14ac:dyDescent="0.25">
      <c r="B389" s="20" t="s">
        <v>261</v>
      </c>
      <c r="C389" s="23" t="s">
        <v>109</v>
      </c>
      <c r="D389" s="23" t="s">
        <v>53</v>
      </c>
      <c r="E389" s="23" t="s">
        <v>11</v>
      </c>
      <c r="F389" s="23" t="s">
        <v>262</v>
      </c>
      <c r="G389" s="23"/>
      <c r="H389" s="24">
        <f t="shared" ref="H389:J390" si="154">H390</f>
        <v>110000</v>
      </c>
      <c r="I389" s="24">
        <f t="shared" si="154"/>
        <v>110000</v>
      </c>
      <c r="J389" s="24">
        <f t="shared" si="154"/>
        <v>27000</v>
      </c>
      <c r="K389" s="24">
        <f t="shared" si="134"/>
        <v>24.545454545454547</v>
      </c>
    </row>
    <row r="390" spans="2:11" ht="25.5" x14ac:dyDescent="0.25">
      <c r="B390" s="11" t="s">
        <v>16</v>
      </c>
      <c r="C390" s="12" t="s">
        <v>109</v>
      </c>
      <c r="D390" s="12" t="s">
        <v>53</v>
      </c>
      <c r="E390" s="12" t="s">
        <v>11</v>
      </c>
      <c r="F390" s="12" t="s">
        <v>262</v>
      </c>
      <c r="G390" s="12" t="s">
        <v>17</v>
      </c>
      <c r="H390" s="13">
        <f t="shared" si="154"/>
        <v>110000</v>
      </c>
      <c r="I390" s="13">
        <f t="shared" si="154"/>
        <v>110000</v>
      </c>
      <c r="J390" s="13">
        <f t="shared" si="154"/>
        <v>27000</v>
      </c>
      <c r="K390" s="24">
        <f t="shared" si="134"/>
        <v>24.545454545454547</v>
      </c>
    </row>
    <row r="391" spans="2:11" ht="27" customHeight="1" x14ac:dyDescent="0.25">
      <c r="B391" s="11" t="s">
        <v>18</v>
      </c>
      <c r="C391" s="12" t="s">
        <v>109</v>
      </c>
      <c r="D391" s="12" t="s">
        <v>53</v>
      </c>
      <c r="E391" s="12" t="s">
        <v>11</v>
      </c>
      <c r="F391" s="12" t="s">
        <v>262</v>
      </c>
      <c r="G391" s="12" t="s">
        <v>19</v>
      </c>
      <c r="H391" s="13">
        <v>110000</v>
      </c>
      <c r="I391" s="13">
        <v>110000</v>
      </c>
      <c r="J391" s="13">
        <v>27000</v>
      </c>
      <c r="K391" s="24">
        <f t="shared" si="134"/>
        <v>24.545454545454547</v>
      </c>
    </row>
    <row r="392" spans="2:11" ht="55.5" customHeight="1" x14ac:dyDescent="0.25">
      <c r="B392" s="7" t="s">
        <v>277</v>
      </c>
      <c r="C392" s="4" t="s">
        <v>109</v>
      </c>
      <c r="D392" s="4" t="s">
        <v>53</v>
      </c>
      <c r="E392" s="4" t="s">
        <v>11</v>
      </c>
      <c r="F392" s="4" t="s">
        <v>263</v>
      </c>
      <c r="G392" s="4"/>
      <c r="H392" s="24">
        <f t="shared" ref="H392:J393" si="155">H393</f>
        <v>1084520</v>
      </c>
      <c r="I392" s="24">
        <f t="shared" si="155"/>
        <v>0</v>
      </c>
      <c r="J392" s="24">
        <f t="shared" si="155"/>
        <v>0</v>
      </c>
      <c r="K392" s="24"/>
    </row>
    <row r="393" spans="2:11" ht="18.75" customHeight="1" x14ac:dyDescent="0.25">
      <c r="B393" s="36" t="s">
        <v>142</v>
      </c>
      <c r="C393" s="10" t="s">
        <v>109</v>
      </c>
      <c r="D393" s="10" t="s">
        <v>53</v>
      </c>
      <c r="E393" s="10" t="s">
        <v>11</v>
      </c>
      <c r="F393" s="10" t="s">
        <v>263</v>
      </c>
      <c r="G393" s="10" t="s">
        <v>59</v>
      </c>
      <c r="H393" s="13">
        <f t="shared" si="155"/>
        <v>1084520</v>
      </c>
      <c r="I393" s="13">
        <f t="shared" si="155"/>
        <v>0</v>
      </c>
      <c r="J393" s="13">
        <f t="shared" si="155"/>
        <v>0</v>
      </c>
      <c r="K393" s="24"/>
    </row>
    <row r="394" spans="2:11" ht="27" customHeight="1" x14ac:dyDescent="0.25">
      <c r="B394" s="6" t="s">
        <v>60</v>
      </c>
      <c r="C394" s="10" t="s">
        <v>109</v>
      </c>
      <c r="D394" s="10" t="s">
        <v>53</v>
      </c>
      <c r="E394" s="10" t="s">
        <v>11</v>
      </c>
      <c r="F394" s="10" t="s">
        <v>263</v>
      </c>
      <c r="G394" s="10" t="s">
        <v>61</v>
      </c>
      <c r="H394" s="13">
        <v>1084520</v>
      </c>
      <c r="I394" s="13">
        <v>0</v>
      </c>
      <c r="J394" s="13"/>
      <c r="K394" s="24"/>
    </row>
    <row r="395" spans="2:11" ht="15.75" customHeight="1" x14ac:dyDescent="0.25">
      <c r="B395" s="20" t="s">
        <v>54</v>
      </c>
      <c r="C395" s="23" t="s">
        <v>109</v>
      </c>
      <c r="D395" s="23" t="s">
        <v>53</v>
      </c>
      <c r="E395" s="23" t="s">
        <v>55</v>
      </c>
      <c r="F395" s="23"/>
      <c r="G395" s="23"/>
      <c r="H395" s="24">
        <f>H403+H396+H400+H406+H412+H409</f>
        <v>14136416.66</v>
      </c>
      <c r="I395" s="24">
        <f>I403+I396+I400+I406+I412+I409</f>
        <v>17932236.16</v>
      </c>
      <c r="J395" s="24">
        <f t="shared" ref="J395" si="156">J403+J396+J400+J406+J412</f>
        <v>1191770.3900000001</v>
      </c>
      <c r="K395" s="24">
        <f t="shared" ref="K395:K457" si="157">J395/I395*100</f>
        <v>6.6459664002105141</v>
      </c>
    </row>
    <row r="396" spans="2:11" ht="161.44999999999999" customHeight="1" x14ac:dyDescent="0.25">
      <c r="B396" s="20" t="s">
        <v>267</v>
      </c>
      <c r="C396" s="23" t="s">
        <v>109</v>
      </c>
      <c r="D396" s="23" t="s">
        <v>53</v>
      </c>
      <c r="E396" s="23" t="s">
        <v>55</v>
      </c>
      <c r="F396" s="23" t="s">
        <v>268</v>
      </c>
      <c r="G396" s="23"/>
      <c r="H396" s="24">
        <f>H397</f>
        <v>7806484</v>
      </c>
      <c r="I396" s="24">
        <f>I397</f>
        <v>7806484</v>
      </c>
      <c r="J396" s="24">
        <f t="shared" ref="J396" si="158">J397</f>
        <v>1191770.3900000001</v>
      </c>
      <c r="K396" s="24">
        <f t="shared" si="157"/>
        <v>15.266416865774657</v>
      </c>
    </row>
    <row r="397" spans="2:11" ht="19.5" customHeight="1" x14ac:dyDescent="0.25">
      <c r="B397" s="29" t="s">
        <v>58</v>
      </c>
      <c r="C397" s="12" t="s">
        <v>109</v>
      </c>
      <c r="D397" s="12" t="s">
        <v>53</v>
      </c>
      <c r="E397" s="12" t="s">
        <v>55</v>
      </c>
      <c r="F397" s="12" t="s">
        <v>268</v>
      </c>
      <c r="G397" s="12" t="s">
        <v>59</v>
      </c>
      <c r="H397" s="13">
        <f>H398+H399</f>
        <v>7806484</v>
      </c>
      <c r="I397" s="13">
        <f>I398+I399</f>
        <v>7806484</v>
      </c>
      <c r="J397" s="13">
        <f t="shared" ref="J397" si="159">J398+J399</f>
        <v>1191770.3900000001</v>
      </c>
      <c r="K397" s="24">
        <f t="shared" si="157"/>
        <v>15.266416865774657</v>
      </c>
    </row>
    <row r="398" spans="2:11" ht="27.75" customHeight="1" x14ac:dyDescent="0.25">
      <c r="B398" s="41" t="s">
        <v>143</v>
      </c>
      <c r="C398" s="12" t="s">
        <v>109</v>
      </c>
      <c r="D398" s="12" t="s">
        <v>53</v>
      </c>
      <c r="E398" s="12" t="s">
        <v>55</v>
      </c>
      <c r="F398" s="12" t="s">
        <v>268</v>
      </c>
      <c r="G398" s="12" t="s">
        <v>144</v>
      </c>
      <c r="H398" s="13">
        <v>5743035</v>
      </c>
      <c r="I398" s="13">
        <v>5743035</v>
      </c>
      <c r="J398" s="13">
        <v>865919</v>
      </c>
      <c r="K398" s="24">
        <f t="shared" si="157"/>
        <v>15.077724582907818</v>
      </c>
    </row>
    <row r="399" spans="2:11" ht="30.75" customHeight="1" x14ac:dyDescent="0.25">
      <c r="B399" s="3" t="s">
        <v>60</v>
      </c>
      <c r="C399" s="12" t="s">
        <v>109</v>
      </c>
      <c r="D399" s="12" t="s">
        <v>53</v>
      </c>
      <c r="E399" s="12" t="s">
        <v>55</v>
      </c>
      <c r="F399" s="12" t="s">
        <v>268</v>
      </c>
      <c r="G399" s="12" t="s">
        <v>61</v>
      </c>
      <c r="H399" s="13">
        <v>2063449</v>
      </c>
      <c r="I399" s="13">
        <v>2063449</v>
      </c>
      <c r="J399" s="13">
        <v>325851.39</v>
      </c>
      <c r="K399" s="24">
        <f t="shared" si="157"/>
        <v>15.791589227550574</v>
      </c>
    </row>
    <row r="400" spans="2:11" ht="29.25" hidden="1" customHeight="1" x14ac:dyDescent="0.25">
      <c r="B400" s="20" t="s">
        <v>148</v>
      </c>
      <c r="C400" s="23" t="s">
        <v>109</v>
      </c>
      <c r="D400" s="23" t="s">
        <v>53</v>
      </c>
      <c r="E400" s="23" t="s">
        <v>55</v>
      </c>
      <c r="F400" s="23" t="s">
        <v>149</v>
      </c>
      <c r="G400" s="23"/>
      <c r="H400" s="24">
        <f t="shared" ref="H400:J401" si="160">H401</f>
        <v>0</v>
      </c>
      <c r="I400" s="24">
        <f t="shared" si="160"/>
        <v>0</v>
      </c>
      <c r="J400" s="24">
        <f t="shared" si="160"/>
        <v>0</v>
      </c>
      <c r="K400" s="24" t="e">
        <f t="shared" si="157"/>
        <v>#DIV/0!</v>
      </c>
    </row>
    <row r="401" spans="2:11" ht="29.25" hidden="1" customHeight="1" x14ac:dyDescent="0.25">
      <c r="B401" s="35" t="s">
        <v>66</v>
      </c>
      <c r="C401" s="12" t="s">
        <v>109</v>
      </c>
      <c r="D401" s="12" t="s">
        <v>53</v>
      </c>
      <c r="E401" s="12" t="s">
        <v>55</v>
      </c>
      <c r="F401" s="12" t="s">
        <v>149</v>
      </c>
      <c r="G401" s="12" t="s">
        <v>67</v>
      </c>
      <c r="H401" s="13">
        <f t="shared" si="160"/>
        <v>0</v>
      </c>
      <c r="I401" s="13">
        <f t="shared" si="160"/>
        <v>0</v>
      </c>
      <c r="J401" s="13">
        <f t="shared" si="160"/>
        <v>0</v>
      </c>
      <c r="K401" s="24" t="e">
        <f t="shared" si="157"/>
        <v>#DIV/0!</v>
      </c>
    </row>
    <row r="402" spans="2:11" ht="29.25" hidden="1" customHeight="1" x14ac:dyDescent="0.25">
      <c r="B402" s="35" t="s">
        <v>68</v>
      </c>
      <c r="C402" s="12" t="s">
        <v>109</v>
      </c>
      <c r="D402" s="12" t="s">
        <v>53</v>
      </c>
      <c r="E402" s="12" t="s">
        <v>55</v>
      </c>
      <c r="F402" s="12" t="s">
        <v>149</v>
      </c>
      <c r="G402" s="12" t="s">
        <v>69</v>
      </c>
      <c r="H402" s="13">
        <v>0</v>
      </c>
      <c r="I402" s="13">
        <v>0</v>
      </c>
      <c r="J402" s="13">
        <v>0</v>
      </c>
      <c r="K402" s="24" t="e">
        <f t="shared" si="157"/>
        <v>#DIV/0!</v>
      </c>
    </row>
    <row r="403" spans="2:11" ht="43.15" customHeight="1" x14ac:dyDescent="0.25">
      <c r="B403" s="20" t="s">
        <v>150</v>
      </c>
      <c r="C403" s="23" t="s">
        <v>109</v>
      </c>
      <c r="D403" s="23" t="s">
        <v>53</v>
      </c>
      <c r="E403" s="23" t="s">
        <v>55</v>
      </c>
      <c r="F403" s="23" t="s">
        <v>151</v>
      </c>
      <c r="G403" s="23"/>
      <c r="H403" s="24">
        <f>H405</f>
        <v>308356.65999999997</v>
      </c>
      <c r="I403" s="24">
        <f>I405</f>
        <v>308356.65999999997</v>
      </c>
      <c r="J403" s="24">
        <f t="shared" ref="J403" si="161">J405</f>
        <v>0</v>
      </c>
      <c r="K403" s="24">
        <f t="shared" si="157"/>
        <v>0</v>
      </c>
    </row>
    <row r="404" spans="2:11" ht="18" customHeight="1" x14ac:dyDescent="0.25">
      <c r="B404" s="29" t="s">
        <v>58</v>
      </c>
      <c r="C404" s="12" t="s">
        <v>109</v>
      </c>
      <c r="D404" s="12" t="s">
        <v>53</v>
      </c>
      <c r="E404" s="12" t="s">
        <v>55</v>
      </c>
      <c r="F404" s="12" t="s">
        <v>151</v>
      </c>
      <c r="G404" s="12" t="s">
        <v>59</v>
      </c>
      <c r="H404" s="13">
        <f>H405</f>
        <v>308356.65999999997</v>
      </c>
      <c r="I404" s="13">
        <f>I405</f>
        <v>308356.65999999997</v>
      </c>
      <c r="J404" s="13">
        <f t="shared" ref="J404" si="162">J405</f>
        <v>0</v>
      </c>
      <c r="K404" s="24">
        <f t="shared" si="157"/>
        <v>0</v>
      </c>
    </row>
    <row r="405" spans="2:11" ht="30.75" customHeight="1" x14ac:dyDescent="0.25">
      <c r="B405" s="41" t="s">
        <v>143</v>
      </c>
      <c r="C405" s="12" t="s">
        <v>109</v>
      </c>
      <c r="D405" s="12" t="s">
        <v>53</v>
      </c>
      <c r="E405" s="12" t="s">
        <v>55</v>
      </c>
      <c r="F405" s="12" t="s">
        <v>151</v>
      </c>
      <c r="G405" s="12" t="s">
        <v>144</v>
      </c>
      <c r="H405" s="13">
        <v>308356.65999999997</v>
      </c>
      <c r="I405" s="13">
        <v>308356.65999999997</v>
      </c>
      <c r="J405" s="13"/>
      <c r="K405" s="24">
        <f t="shared" si="157"/>
        <v>0</v>
      </c>
    </row>
    <row r="406" spans="2:11" ht="52.5" customHeight="1" x14ac:dyDescent="0.25">
      <c r="B406" s="20" t="s">
        <v>148</v>
      </c>
      <c r="C406" s="23" t="s">
        <v>109</v>
      </c>
      <c r="D406" s="23" t="s">
        <v>53</v>
      </c>
      <c r="E406" s="23" t="s">
        <v>55</v>
      </c>
      <c r="F406" s="23" t="s">
        <v>297</v>
      </c>
      <c r="G406" s="23"/>
      <c r="H406" s="24">
        <f t="shared" ref="H406:J407" si="163">H407</f>
        <v>0</v>
      </c>
      <c r="I406" s="24">
        <f t="shared" si="163"/>
        <v>0</v>
      </c>
      <c r="J406" s="24">
        <f t="shared" si="163"/>
        <v>0</v>
      </c>
      <c r="K406" s="24" t="e">
        <f t="shared" si="157"/>
        <v>#DIV/0!</v>
      </c>
    </row>
    <row r="407" spans="2:11" ht="30.75" customHeight="1" x14ac:dyDescent="0.25">
      <c r="B407" s="35" t="s">
        <v>66</v>
      </c>
      <c r="C407" s="12" t="s">
        <v>109</v>
      </c>
      <c r="D407" s="12" t="s">
        <v>53</v>
      </c>
      <c r="E407" s="12" t="s">
        <v>55</v>
      </c>
      <c r="F407" s="12" t="s">
        <v>297</v>
      </c>
      <c r="G407" s="12" t="s">
        <v>67</v>
      </c>
      <c r="H407" s="13">
        <f t="shared" si="163"/>
        <v>0</v>
      </c>
      <c r="I407" s="13">
        <f t="shared" si="163"/>
        <v>0</v>
      </c>
      <c r="J407" s="13">
        <f t="shared" si="163"/>
        <v>0</v>
      </c>
      <c r="K407" s="24" t="e">
        <f t="shared" si="157"/>
        <v>#DIV/0!</v>
      </c>
    </row>
    <row r="408" spans="2:11" ht="15.75" customHeight="1" x14ac:dyDescent="0.25">
      <c r="B408" s="35" t="s">
        <v>68</v>
      </c>
      <c r="C408" s="12" t="s">
        <v>109</v>
      </c>
      <c r="D408" s="12" t="s">
        <v>53</v>
      </c>
      <c r="E408" s="12" t="s">
        <v>55</v>
      </c>
      <c r="F408" s="12" t="s">
        <v>297</v>
      </c>
      <c r="G408" s="12" t="s">
        <v>69</v>
      </c>
      <c r="H408" s="13">
        <v>0</v>
      </c>
      <c r="I408" s="13"/>
      <c r="J408" s="13"/>
      <c r="K408" s="24" t="e">
        <f t="shared" si="157"/>
        <v>#DIV/0!</v>
      </c>
    </row>
    <row r="409" spans="2:11" ht="15.75" customHeight="1" x14ac:dyDescent="0.25">
      <c r="B409" s="19" t="s">
        <v>314</v>
      </c>
      <c r="C409" s="4" t="s">
        <v>109</v>
      </c>
      <c r="D409" s="4" t="s">
        <v>53</v>
      </c>
      <c r="E409" s="4" t="s">
        <v>55</v>
      </c>
      <c r="F409" s="4" t="s">
        <v>263</v>
      </c>
      <c r="G409" s="4"/>
      <c r="H409" s="24"/>
      <c r="I409" s="24">
        <f>I410</f>
        <v>3795819.5</v>
      </c>
      <c r="J409" s="24">
        <f>J410</f>
        <v>0</v>
      </c>
      <c r="K409" s="24">
        <f t="shared" si="157"/>
        <v>0</v>
      </c>
    </row>
    <row r="410" spans="2:11" ht="31.5" customHeight="1" x14ac:dyDescent="0.25">
      <c r="B410" s="36" t="s">
        <v>142</v>
      </c>
      <c r="C410" s="10" t="s">
        <v>109</v>
      </c>
      <c r="D410" s="10" t="s">
        <v>53</v>
      </c>
      <c r="E410" s="10" t="s">
        <v>55</v>
      </c>
      <c r="F410" s="10" t="s">
        <v>263</v>
      </c>
      <c r="G410" s="10" t="s">
        <v>59</v>
      </c>
      <c r="H410" s="13"/>
      <c r="I410" s="13">
        <f>I411</f>
        <v>3795819.5</v>
      </c>
      <c r="J410" s="13">
        <f>J411</f>
        <v>0</v>
      </c>
      <c r="K410" s="24">
        <f t="shared" si="157"/>
        <v>0</v>
      </c>
    </row>
    <row r="411" spans="2:11" ht="33" customHeight="1" x14ac:dyDescent="0.25">
      <c r="B411" s="6" t="s">
        <v>60</v>
      </c>
      <c r="C411" s="10" t="s">
        <v>109</v>
      </c>
      <c r="D411" s="10" t="s">
        <v>53</v>
      </c>
      <c r="E411" s="10" t="s">
        <v>55</v>
      </c>
      <c r="F411" s="10" t="s">
        <v>263</v>
      </c>
      <c r="G411" s="10" t="s">
        <v>61</v>
      </c>
      <c r="H411" s="13"/>
      <c r="I411" s="13">
        <v>3795819.5</v>
      </c>
      <c r="J411" s="13"/>
      <c r="K411" s="24">
        <f t="shared" si="157"/>
        <v>0</v>
      </c>
    </row>
    <row r="412" spans="2:11" ht="53.25" customHeight="1" x14ac:dyDescent="0.25">
      <c r="B412" s="20" t="s">
        <v>148</v>
      </c>
      <c r="C412" s="23" t="s">
        <v>109</v>
      </c>
      <c r="D412" s="23" t="s">
        <v>53</v>
      </c>
      <c r="E412" s="23" t="s">
        <v>55</v>
      </c>
      <c r="F412" s="23" t="s">
        <v>297</v>
      </c>
      <c r="G412" s="23"/>
      <c r="H412" s="24">
        <f t="shared" ref="H412:J413" si="164">H413</f>
        <v>6021576</v>
      </c>
      <c r="I412" s="24">
        <f t="shared" si="164"/>
        <v>6021576</v>
      </c>
      <c r="J412" s="24">
        <f t="shared" si="164"/>
        <v>0</v>
      </c>
      <c r="K412" s="24">
        <f t="shared" si="157"/>
        <v>0</v>
      </c>
    </row>
    <row r="413" spans="2:11" ht="33" customHeight="1" x14ac:dyDescent="0.25">
      <c r="B413" s="35" t="s">
        <v>66</v>
      </c>
      <c r="C413" s="12" t="s">
        <v>109</v>
      </c>
      <c r="D413" s="12" t="s">
        <v>53</v>
      </c>
      <c r="E413" s="12" t="s">
        <v>55</v>
      </c>
      <c r="F413" s="12" t="s">
        <v>297</v>
      </c>
      <c r="G413" s="12" t="s">
        <v>67</v>
      </c>
      <c r="H413" s="13">
        <f t="shared" si="164"/>
        <v>6021576</v>
      </c>
      <c r="I413" s="13">
        <f t="shared" si="164"/>
        <v>6021576</v>
      </c>
      <c r="J413" s="13">
        <f t="shared" si="164"/>
        <v>0</v>
      </c>
      <c r="K413" s="24">
        <f t="shared" si="157"/>
        <v>0</v>
      </c>
    </row>
    <row r="414" spans="2:11" ht="15.75" customHeight="1" x14ac:dyDescent="0.25">
      <c r="B414" s="35" t="s">
        <v>68</v>
      </c>
      <c r="C414" s="12" t="s">
        <v>109</v>
      </c>
      <c r="D414" s="12" t="s">
        <v>53</v>
      </c>
      <c r="E414" s="12" t="s">
        <v>55</v>
      </c>
      <c r="F414" s="12" t="s">
        <v>297</v>
      </c>
      <c r="G414" s="12" t="s">
        <v>69</v>
      </c>
      <c r="H414" s="13">
        <v>6021576</v>
      </c>
      <c r="I414" s="13">
        <v>6021576</v>
      </c>
      <c r="J414" s="13"/>
      <c r="K414" s="24">
        <f t="shared" si="157"/>
        <v>0</v>
      </c>
    </row>
    <row r="415" spans="2:11" ht="20.25" customHeight="1" x14ac:dyDescent="0.25">
      <c r="B415" s="20" t="s">
        <v>152</v>
      </c>
      <c r="C415" s="23" t="s">
        <v>109</v>
      </c>
      <c r="D415" s="23" t="s">
        <v>53</v>
      </c>
      <c r="E415" s="23" t="s">
        <v>74</v>
      </c>
      <c r="F415" s="23"/>
      <c r="G415" s="23"/>
      <c r="H415" s="24">
        <f>H421+H432+H429+H416+H426</f>
        <v>1239203</v>
      </c>
      <c r="I415" s="24">
        <f>I421+I432+I429+I416+I426</f>
        <v>1239203</v>
      </c>
      <c r="J415" s="24">
        <f t="shared" ref="J415" si="165">J421+J432+J429+J416+J426</f>
        <v>225929.16999999998</v>
      </c>
      <c r="K415" s="24">
        <f t="shared" si="157"/>
        <v>18.231812705424371</v>
      </c>
    </row>
    <row r="416" spans="2:11" ht="108.75" customHeight="1" x14ac:dyDescent="0.25">
      <c r="B416" s="2" t="s">
        <v>81</v>
      </c>
      <c r="C416" s="23" t="s">
        <v>109</v>
      </c>
      <c r="D416" s="23" t="s">
        <v>53</v>
      </c>
      <c r="E416" s="23" t="s">
        <v>74</v>
      </c>
      <c r="F416" s="23" t="s">
        <v>114</v>
      </c>
      <c r="G416" s="23"/>
      <c r="H416" s="24">
        <f>H417+H419</f>
        <v>489087</v>
      </c>
      <c r="I416" s="24">
        <f>I417+I419</f>
        <v>489087</v>
      </c>
      <c r="J416" s="24">
        <f t="shared" ref="J416" si="166">J417+J419</f>
        <v>115839.79</v>
      </c>
      <c r="K416" s="24">
        <f t="shared" si="157"/>
        <v>23.684904730651191</v>
      </c>
    </row>
    <row r="417" spans="2:11" ht="69" customHeight="1" x14ac:dyDescent="0.25">
      <c r="B417" s="11" t="s">
        <v>12</v>
      </c>
      <c r="C417" s="12" t="s">
        <v>109</v>
      </c>
      <c r="D417" s="12" t="s">
        <v>53</v>
      </c>
      <c r="E417" s="12" t="s">
        <v>74</v>
      </c>
      <c r="F417" s="12" t="s">
        <v>114</v>
      </c>
      <c r="G417" s="12" t="s">
        <v>13</v>
      </c>
      <c r="H417" s="13">
        <f t="shared" ref="H417:J417" si="167">H418</f>
        <v>472182</v>
      </c>
      <c r="I417" s="13">
        <f t="shared" si="167"/>
        <v>472182</v>
      </c>
      <c r="J417" s="13">
        <f t="shared" si="167"/>
        <v>115839.79</v>
      </c>
      <c r="K417" s="24">
        <f t="shared" si="157"/>
        <v>24.532868681991264</v>
      </c>
    </row>
    <row r="418" spans="2:11" ht="30" customHeight="1" x14ac:dyDescent="0.25">
      <c r="B418" s="11" t="s">
        <v>14</v>
      </c>
      <c r="C418" s="12" t="s">
        <v>109</v>
      </c>
      <c r="D418" s="12" t="s">
        <v>53</v>
      </c>
      <c r="E418" s="12" t="s">
        <v>74</v>
      </c>
      <c r="F418" s="12" t="s">
        <v>114</v>
      </c>
      <c r="G418" s="12" t="s">
        <v>15</v>
      </c>
      <c r="H418" s="13">
        <v>472182</v>
      </c>
      <c r="I418" s="13">
        <f>381216+90966</f>
        <v>472182</v>
      </c>
      <c r="J418" s="13">
        <v>115839.79</v>
      </c>
      <c r="K418" s="24">
        <f t="shared" si="157"/>
        <v>24.532868681991264</v>
      </c>
    </row>
    <row r="419" spans="2:11" ht="30" customHeight="1" x14ac:dyDescent="0.25">
      <c r="B419" s="11" t="s">
        <v>16</v>
      </c>
      <c r="C419" s="12" t="s">
        <v>109</v>
      </c>
      <c r="D419" s="12" t="s">
        <v>53</v>
      </c>
      <c r="E419" s="12" t="s">
        <v>74</v>
      </c>
      <c r="F419" s="12" t="s">
        <v>114</v>
      </c>
      <c r="G419" s="12" t="s">
        <v>17</v>
      </c>
      <c r="H419" s="13">
        <f>H420</f>
        <v>16905</v>
      </c>
      <c r="I419" s="13">
        <f>I420</f>
        <v>16905</v>
      </c>
      <c r="J419" s="13">
        <f t="shared" ref="J419" si="168">J420</f>
        <v>0</v>
      </c>
      <c r="K419" s="24">
        <f t="shared" si="157"/>
        <v>0</v>
      </c>
    </row>
    <row r="420" spans="2:11" ht="30" customHeight="1" x14ac:dyDescent="0.25">
      <c r="B420" s="11" t="s">
        <v>18</v>
      </c>
      <c r="C420" s="12" t="s">
        <v>109</v>
      </c>
      <c r="D420" s="12" t="s">
        <v>53</v>
      </c>
      <c r="E420" s="12" t="s">
        <v>74</v>
      </c>
      <c r="F420" s="12" t="s">
        <v>114</v>
      </c>
      <c r="G420" s="12" t="s">
        <v>19</v>
      </c>
      <c r="H420" s="13">
        <v>16905</v>
      </c>
      <c r="I420" s="13">
        <v>16905</v>
      </c>
      <c r="J420" s="13"/>
      <c r="K420" s="24">
        <f t="shared" si="157"/>
        <v>0</v>
      </c>
    </row>
    <row r="421" spans="2:11" ht="123.6" customHeight="1" x14ac:dyDescent="0.25">
      <c r="B421" s="20" t="s">
        <v>270</v>
      </c>
      <c r="C421" s="23" t="s">
        <v>109</v>
      </c>
      <c r="D421" s="23" t="s">
        <v>53</v>
      </c>
      <c r="E421" s="23" t="s">
        <v>74</v>
      </c>
      <c r="F421" s="23" t="s">
        <v>269</v>
      </c>
      <c r="G421" s="23"/>
      <c r="H421" s="24">
        <f>H422+H424</f>
        <v>652116</v>
      </c>
      <c r="I421" s="24">
        <f>I422+I424</f>
        <v>652116</v>
      </c>
      <c r="J421" s="24">
        <f t="shared" ref="J421" si="169">J422+J424</f>
        <v>110089.38</v>
      </c>
      <c r="K421" s="24">
        <f t="shared" si="157"/>
        <v>16.88187071011906</v>
      </c>
    </row>
    <row r="422" spans="2:11" ht="63.75" x14ac:dyDescent="0.25">
      <c r="B422" s="11" t="s">
        <v>12</v>
      </c>
      <c r="C422" s="12" t="s">
        <v>109</v>
      </c>
      <c r="D422" s="12" t="s">
        <v>53</v>
      </c>
      <c r="E422" s="12" t="s">
        <v>74</v>
      </c>
      <c r="F422" s="12" t="s">
        <v>269</v>
      </c>
      <c r="G422" s="12" t="s">
        <v>13</v>
      </c>
      <c r="H422" s="13">
        <f>H423</f>
        <v>540992</v>
      </c>
      <c r="I422" s="13">
        <f>I423</f>
        <v>540992</v>
      </c>
      <c r="J422" s="13">
        <f t="shared" ref="J422" si="170">J423</f>
        <v>110089.38</v>
      </c>
      <c r="K422" s="24">
        <f t="shared" si="157"/>
        <v>20.349539364722585</v>
      </c>
    </row>
    <row r="423" spans="2:11" ht="27.75" customHeight="1" x14ac:dyDescent="0.25">
      <c r="B423" s="11" t="s">
        <v>14</v>
      </c>
      <c r="C423" s="12" t="s">
        <v>109</v>
      </c>
      <c r="D423" s="12" t="s">
        <v>53</v>
      </c>
      <c r="E423" s="12" t="s">
        <v>74</v>
      </c>
      <c r="F423" s="12" t="s">
        <v>269</v>
      </c>
      <c r="G423" s="12" t="s">
        <v>15</v>
      </c>
      <c r="H423" s="13">
        <v>540992</v>
      </c>
      <c r="I423" s="13">
        <f>417364+123628</f>
        <v>540992</v>
      </c>
      <c r="J423" s="13">
        <v>110089.38</v>
      </c>
      <c r="K423" s="24">
        <f t="shared" si="157"/>
        <v>20.349539364722585</v>
      </c>
    </row>
    <row r="424" spans="2:11" ht="27.75" customHeight="1" x14ac:dyDescent="0.25">
      <c r="B424" s="11" t="s">
        <v>16</v>
      </c>
      <c r="C424" s="12" t="s">
        <v>109</v>
      </c>
      <c r="D424" s="12" t="s">
        <v>53</v>
      </c>
      <c r="E424" s="12" t="s">
        <v>74</v>
      </c>
      <c r="F424" s="12" t="s">
        <v>269</v>
      </c>
      <c r="G424" s="12" t="s">
        <v>17</v>
      </c>
      <c r="H424" s="13">
        <f>H425</f>
        <v>111124</v>
      </c>
      <c r="I424" s="13">
        <f>I425</f>
        <v>111124</v>
      </c>
      <c r="J424" s="13">
        <f t="shared" ref="J424" si="171">J425</f>
        <v>0</v>
      </c>
      <c r="K424" s="24">
        <f t="shared" si="157"/>
        <v>0</v>
      </c>
    </row>
    <row r="425" spans="2:11" ht="27.75" customHeight="1" x14ac:dyDescent="0.25">
      <c r="B425" s="11" t="s">
        <v>18</v>
      </c>
      <c r="C425" s="12" t="s">
        <v>109</v>
      </c>
      <c r="D425" s="12" t="s">
        <v>53</v>
      </c>
      <c r="E425" s="12" t="s">
        <v>74</v>
      </c>
      <c r="F425" s="12" t="s">
        <v>269</v>
      </c>
      <c r="G425" s="12" t="s">
        <v>19</v>
      </c>
      <c r="H425" s="13">
        <v>111124</v>
      </c>
      <c r="I425" s="13">
        <v>111124</v>
      </c>
      <c r="J425" s="13"/>
      <c r="K425" s="24">
        <f t="shared" si="157"/>
        <v>0</v>
      </c>
    </row>
    <row r="426" spans="2:11" ht="133.5" customHeight="1" x14ac:dyDescent="0.25">
      <c r="B426" s="20" t="s">
        <v>271</v>
      </c>
      <c r="C426" s="23" t="s">
        <v>109</v>
      </c>
      <c r="D426" s="23" t="s">
        <v>53</v>
      </c>
      <c r="E426" s="23" t="s">
        <v>74</v>
      </c>
      <c r="F426" s="23" t="s">
        <v>272</v>
      </c>
      <c r="G426" s="23"/>
      <c r="H426" s="24">
        <f>H427</f>
        <v>70000</v>
      </c>
      <c r="I426" s="24">
        <f>I427</f>
        <v>70000</v>
      </c>
      <c r="J426" s="24">
        <f t="shared" ref="J426:J427" si="172">J427</f>
        <v>0</v>
      </c>
      <c r="K426" s="24">
        <f t="shared" si="157"/>
        <v>0</v>
      </c>
    </row>
    <row r="427" spans="2:11" ht="25.5" x14ac:dyDescent="0.25">
      <c r="B427" s="11" t="s">
        <v>16</v>
      </c>
      <c r="C427" s="12" t="s">
        <v>109</v>
      </c>
      <c r="D427" s="12" t="s">
        <v>53</v>
      </c>
      <c r="E427" s="12" t="s">
        <v>74</v>
      </c>
      <c r="F427" s="12" t="s">
        <v>272</v>
      </c>
      <c r="G427" s="12" t="s">
        <v>17</v>
      </c>
      <c r="H427" s="13">
        <f>H428</f>
        <v>70000</v>
      </c>
      <c r="I427" s="13">
        <f>I428</f>
        <v>70000</v>
      </c>
      <c r="J427" s="13">
        <f t="shared" si="172"/>
        <v>0</v>
      </c>
      <c r="K427" s="24">
        <f t="shared" si="157"/>
        <v>0</v>
      </c>
    </row>
    <row r="428" spans="2:11" ht="28.5" customHeight="1" x14ac:dyDescent="0.25">
      <c r="B428" s="11" t="s">
        <v>18</v>
      </c>
      <c r="C428" s="12" t="s">
        <v>109</v>
      </c>
      <c r="D428" s="12" t="s">
        <v>53</v>
      </c>
      <c r="E428" s="12" t="s">
        <v>74</v>
      </c>
      <c r="F428" s="12" t="s">
        <v>272</v>
      </c>
      <c r="G428" s="12" t="s">
        <v>19</v>
      </c>
      <c r="H428" s="13">
        <v>70000</v>
      </c>
      <c r="I428" s="13">
        <v>70000</v>
      </c>
      <c r="J428" s="13"/>
      <c r="K428" s="24">
        <f t="shared" si="157"/>
        <v>0</v>
      </c>
    </row>
    <row r="429" spans="2:11" ht="28.5" customHeight="1" x14ac:dyDescent="0.25">
      <c r="B429" s="20" t="s">
        <v>242</v>
      </c>
      <c r="C429" s="23" t="s">
        <v>109</v>
      </c>
      <c r="D429" s="23" t="s">
        <v>53</v>
      </c>
      <c r="E429" s="23" t="s">
        <v>74</v>
      </c>
      <c r="F429" s="23" t="s">
        <v>243</v>
      </c>
      <c r="G429" s="23"/>
      <c r="H429" s="42">
        <f t="shared" ref="H429:J430" si="173">H430</f>
        <v>8000</v>
      </c>
      <c r="I429" s="42">
        <f t="shared" si="173"/>
        <v>8000</v>
      </c>
      <c r="J429" s="42">
        <f t="shared" si="173"/>
        <v>0</v>
      </c>
      <c r="K429" s="24">
        <f t="shared" si="157"/>
        <v>0</v>
      </c>
    </row>
    <row r="430" spans="2:11" ht="28.5" customHeight="1" x14ac:dyDescent="0.25">
      <c r="B430" s="11" t="s">
        <v>16</v>
      </c>
      <c r="C430" s="12" t="s">
        <v>109</v>
      </c>
      <c r="D430" s="12" t="s">
        <v>53</v>
      </c>
      <c r="E430" s="12" t="s">
        <v>74</v>
      </c>
      <c r="F430" s="12" t="s">
        <v>243</v>
      </c>
      <c r="G430" s="12" t="s">
        <v>17</v>
      </c>
      <c r="H430" s="43">
        <f t="shared" si="173"/>
        <v>8000</v>
      </c>
      <c r="I430" s="43">
        <f t="shared" si="173"/>
        <v>8000</v>
      </c>
      <c r="J430" s="43">
        <f t="shared" si="173"/>
        <v>0</v>
      </c>
      <c r="K430" s="24">
        <f t="shared" si="157"/>
        <v>0</v>
      </c>
    </row>
    <row r="431" spans="2:11" ht="28.5" customHeight="1" x14ac:dyDescent="0.25">
      <c r="B431" s="11" t="s">
        <v>18</v>
      </c>
      <c r="C431" s="12" t="s">
        <v>109</v>
      </c>
      <c r="D431" s="12" t="s">
        <v>53</v>
      </c>
      <c r="E431" s="12" t="s">
        <v>74</v>
      </c>
      <c r="F431" s="12" t="s">
        <v>243</v>
      </c>
      <c r="G431" s="12" t="s">
        <v>19</v>
      </c>
      <c r="H431" s="43">
        <v>8000</v>
      </c>
      <c r="I431" s="43">
        <v>8000</v>
      </c>
      <c r="J431" s="43"/>
      <c r="K431" s="24">
        <f t="shared" si="157"/>
        <v>0</v>
      </c>
    </row>
    <row r="432" spans="2:11" ht="18.75" customHeight="1" x14ac:dyDescent="0.25">
      <c r="B432" s="20" t="s">
        <v>153</v>
      </c>
      <c r="C432" s="23" t="s">
        <v>109</v>
      </c>
      <c r="D432" s="23" t="s">
        <v>53</v>
      </c>
      <c r="E432" s="23" t="s">
        <v>74</v>
      </c>
      <c r="F432" s="23" t="s">
        <v>244</v>
      </c>
      <c r="G432" s="23"/>
      <c r="H432" s="42">
        <f t="shared" ref="H432:J433" si="174">H433</f>
        <v>20000</v>
      </c>
      <c r="I432" s="42">
        <f t="shared" si="174"/>
        <v>20000</v>
      </c>
      <c r="J432" s="42">
        <f t="shared" si="174"/>
        <v>0</v>
      </c>
      <c r="K432" s="24">
        <f t="shared" si="157"/>
        <v>0</v>
      </c>
    </row>
    <row r="433" spans="2:11" ht="25.5" x14ac:dyDescent="0.25">
      <c r="B433" s="11" t="s">
        <v>16</v>
      </c>
      <c r="C433" s="12" t="s">
        <v>109</v>
      </c>
      <c r="D433" s="12" t="s">
        <v>53</v>
      </c>
      <c r="E433" s="12" t="s">
        <v>74</v>
      </c>
      <c r="F433" s="12" t="s">
        <v>244</v>
      </c>
      <c r="G433" s="12" t="s">
        <v>17</v>
      </c>
      <c r="H433" s="43">
        <f t="shared" si="174"/>
        <v>20000</v>
      </c>
      <c r="I433" s="43">
        <f t="shared" si="174"/>
        <v>20000</v>
      </c>
      <c r="J433" s="43">
        <f t="shared" si="174"/>
        <v>0</v>
      </c>
      <c r="K433" s="24">
        <f t="shared" si="157"/>
        <v>0</v>
      </c>
    </row>
    <row r="434" spans="2:11" ht="31.5" customHeight="1" x14ac:dyDescent="0.25">
      <c r="B434" s="11" t="s">
        <v>18</v>
      </c>
      <c r="C434" s="12" t="s">
        <v>109</v>
      </c>
      <c r="D434" s="12" t="s">
        <v>53</v>
      </c>
      <c r="E434" s="12" t="s">
        <v>74</v>
      </c>
      <c r="F434" s="12" t="s">
        <v>244</v>
      </c>
      <c r="G434" s="12" t="s">
        <v>19</v>
      </c>
      <c r="H434" s="43">
        <v>20000</v>
      </c>
      <c r="I434" s="43">
        <v>20000</v>
      </c>
      <c r="J434" s="43"/>
      <c r="K434" s="24">
        <f t="shared" si="157"/>
        <v>0</v>
      </c>
    </row>
    <row r="435" spans="2:11" ht="19.5" customHeight="1" x14ac:dyDescent="0.25">
      <c r="B435" s="2" t="s">
        <v>154</v>
      </c>
      <c r="C435" s="23" t="s">
        <v>109</v>
      </c>
      <c r="D435" s="23" t="s">
        <v>76</v>
      </c>
      <c r="E435" s="23"/>
      <c r="F435" s="23"/>
      <c r="G435" s="23"/>
      <c r="H435" s="42">
        <f>H440+H436</f>
        <v>10593566</v>
      </c>
      <c r="I435" s="42">
        <f>I440+I436</f>
        <v>10593566</v>
      </c>
      <c r="J435" s="42">
        <f t="shared" ref="J435" si="175">J440+J436</f>
        <v>2366386</v>
      </c>
      <c r="K435" s="24">
        <f t="shared" si="157"/>
        <v>22.337954943595008</v>
      </c>
    </row>
    <row r="436" spans="2:11" ht="20.25" customHeight="1" x14ac:dyDescent="0.25">
      <c r="B436" s="2" t="s">
        <v>155</v>
      </c>
      <c r="C436" s="23" t="s">
        <v>109</v>
      </c>
      <c r="D436" s="23" t="s">
        <v>76</v>
      </c>
      <c r="E436" s="23" t="s">
        <v>9</v>
      </c>
      <c r="F436" s="23"/>
      <c r="G436" s="23"/>
      <c r="H436" s="42">
        <f t="shared" ref="H436:J438" si="176">H437</f>
        <v>10174566</v>
      </c>
      <c r="I436" s="42">
        <f t="shared" si="176"/>
        <v>10174566</v>
      </c>
      <c r="J436" s="42">
        <f t="shared" si="176"/>
        <v>2294286</v>
      </c>
      <c r="K436" s="24">
        <f t="shared" si="157"/>
        <v>22.549227161138862</v>
      </c>
    </row>
    <row r="437" spans="2:11" ht="18.75" customHeight="1" x14ac:dyDescent="0.25">
      <c r="B437" s="2" t="s">
        <v>156</v>
      </c>
      <c r="C437" s="23" t="s">
        <v>109</v>
      </c>
      <c r="D437" s="23" t="s">
        <v>76</v>
      </c>
      <c r="E437" s="23" t="s">
        <v>9</v>
      </c>
      <c r="F437" s="23" t="s">
        <v>241</v>
      </c>
      <c r="G437" s="23"/>
      <c r="H437" s="42">
        <f t="shared" si="176"/>
        <v>10174566</v>
      </c>
      <c r="I437" s="42">
        <f t="shared" si="176"/>
        <v>10174566</v>
      </c>
      <c r="J437" s="42">
        <f t="shared" si="176"/>
        <v>2294286</v>
      </c>
      <c r="K437" s="24">
        <f t="shared" si="157"/>
        <v>22.549227161138862</v>
      </c>
    </row>
    <row r="438" spans="2:11" ht="29.25" customHeight="1" x14ac:dyDescent="0.25">
      <c r="B438" s="29" t="s">
        <v>31</v>
      </c>
      <c r="C438" s="12" t="s">
        <v>109</v>
      </c>
      <c r="D438" s="12" t="s">
        <v>76</v>
      </c>
      <c r="E438" s="12" t="s">
        <v>9</v>
      </c>
      <c r="F438" s="12" t="s">
        <v>241</v>
      </c>
      <c r="G438" s="12" t="s">
        <v>32</v>
      </c>
      <c r="H438" s="43">
        <f t="shared" si="176"/>
        <v>10174566</v>
      </c>
      <c r="I438" s="43">
        <f t="shared" si="176"/>
        <v>10174566</v>
      </c>
      <c r="J438" s="43">
        <f t="shared" si="176"/>
        <v>2294286</v>
      </c>
      <c r="K438" s="24">
        <f t="shared" si="157"/>
        <v>22.549227161138862</v>
      </c>
    </row>
    <row r="439" spans="2:11" ht="17.25" customHeight="1" x14ac:dyDescent="0.25">
      <c r="B439" s="37" t="s">
        <v>157</v>
      </c>
      <c r="C439" s="12" t="s">
        <v>109</v>
      </c>
      <c r="D439" s="12" t="s">
        <v>76</v>
      </c>
      <c r="E439" s="12" t="s">
        <v>9</v>
      </c>
      <c r="F439" s="12" t="s">
        <v>241</v>
      </c>
      <c r="G439" s="12" t="s">
        <v>158</v>
      </c>
      <c r="H439" s="43">
        <v>10174566</v>
      </c>
      <c r="I439" s="43">
        <v>10174566</v>
      </c>
      <c r="J439" s="43">
        <v>2294286</v>
      </c>
      <c r="K439" s="24">
        <f t="shared" si="157"/>
        <v>22.549227161138862</v>
      </c>
    </row>
    <row r="440" spans="2:11" ht="20.25" customHeight="1" x14ac:dyDescent="0.25">
      <c r="B440" s="2" t="s">
        <v>159</v>
      </c>
      <c r="C440" s="23" t="s">
        <v>109</v>
      </c>
      <c r="D440" s="23" t="s">
        <v>76</v>
      </c>
      <c r="E440" s="23" t="s">
        <v>40</v>
      </c>
      <c r="F440" s="23"/>
      <c r="G440" s="23"/>
      <c r="H440" s="42">
        <f t="shared" ref="H440:J442" si="177">H441</f>
        <v>419000</v>
      </c>
      <c r="I440" s="42">
        <f t="shared" si="177"/>
        <v>419000</v>
      </c>
      <c r="J440" s="42">
        <f t="shared" si="177"/>
        <v>72100</v>
      </c>
      <c r="K440" s="24">
        <f t="shared" si="157"/>
        <v>17.207637231503583</v>
      </c>
    </row>
    <row r="441" spans="2:11" ht="30" customHeight="1" x14ac:dyDescent="0.25">
      <c r="B441" s="2" t="s">
        <v>160</v>
      </c>
      <c r="C441" s="23" t="s">
        <v>109</v>
      </c>
      <c r="D441" s="23" t="s">
        <v>76</v>
      </c>
      <c r="E441" s="23" t="s">
        <v>40</v>
      </c>
      <c r="F441" s="23" t="s">
        <v>240</v>
      </c>
      <c r="G441" s="23"/>
      <c r="H441" s="24">
        <f t="shared" si="177"/>
        <v>419000</v>
      </c>
      <c r="I441" s="24">
        <f t="shared" si="177"/>
        <v>419000</v>
      </c>
      <c r="J441" s="24">
        <f t="shared" si="177"/>
        <v>72100</v>
      </c>
      <c r="K441" s="24">
        <f t="shared" si="157"/>
        <v>17.207637231503583</v>
      </c>
    </row>
    <row r="442" spans="2:11" ht="25.5" x14ac:dyDescent="0.25">
      <c r="B442" s="11" t="s">
        <v>16</v>
      </c>
      <c r="C442" s="12" t="s">
        <v>109</v>
      </c>
      <c r="D442" s="12" t="s">
        <v>76</v>
      </c>
      <c r="E442" s="12" t="s">
        <v>40</v>
      </c>
      <c r="F442" s="12" t="s">
        <v>240</v>
      </c>
      <c r="G442" s="12" t="s">
        <v>17</v>
      </c>
      <c r="H442" s="13">
        <f t="shared" si="177"/>
        <v>419000</v>
      </c>
      <c r="I442" s="13">
        <f t="shared" si="177"/>
        <v>419000</v>
      </c>
      <c r="J442" s="13">
        <f t="shared" si="177"/>
        <v>72100</v>
      </c>
      <c r="K442" s="24">
        <f t="shared" si="157"/>
        <v>17.207637231503583</v>
      </c>
    </row>
    <row r="443" spans="2:11" ht="29.25" customHeight="1" x14ac:dyDescent="0.25">
      <c r="B443" s="11" t="s">
        <v>18</v>
      </c>
      <c r="C443" s="12" t="s">
        <v>109</v>
      </c>
      <c r="D443" s="12" t="s">
        <v>76</v>
      </c>
      <c r="E443" s="12" t="s">
        <v>40</v>
      </c>
      <c r="F443" s="12" t="s">
        <v>240</v>
      </c>
      <c r="G443" s="12" t="s">
        <v>19</v>
      </c>
      <c r="H443" s="13">
        <v>419000</v>
      </c>
      <c r="I443" s="13">
        <v>419000</v>
      </c>
      <c r="J443" s="13">
        <v>72100</v>
      </c>
      <c r="K443" s="24">
        <f t="shared" si="157"/>
        <v>17.207637231503583</v>
      </c>
    </row>
    <row r="444" spans="2:11" ht="30.6" customHeight="1" x14ac:dyDescent="0.25">
      <c r="B444" s="2" t="s">
        <v>266</v>
      </c>
      <c r="C444" s="23" t="s">
        <v>161</v>
      </c>
      <c r="D444" s="23"/>
      <c r="E444" s="23"/>
      <c r="F444" s="23"/>
      <c r="G444" s="23"/>
      <c r="H444" s="24">
        <f t="shared" ref="H444:J445" si="178">H445</f>
        <v>1110878</v>
      </c>
      <c r="I444" s="24">
        <f t="shared" si="178"/>
        <v>1110878</v>
      </c>
      <c r="J444" s="24">
        <f t="shared" si="178"/>
        <v>215591.94</v>
      </c>
      <c r="K444" s="24">
        <f t="shared" si="157"/>
        <v>19.40734626124561</v>
      </c>
    </row>
    <row r="445" spans="2:11" ht="17.25" customHeight="1" x14ac:dyDescent="0.25">
      <c r="B445" s="20" t="s">
        <v>8</v>
      </c>
      <c r="C445" s="23" t="s">
        <v>161</v>
      </c>
      <c r="D445" s="23" t="s">
        <v>9</v>
      </c>
      <c r="E445" s="23"/>
      <c r="F445" s="23"/>
      <c r="G445" s="23"/>
      <c r="H445" s="24">
        <f t="shared" si="178"/>
        <v>1110878</v>
      </c>
      <c r="I445" s="24">
        <f t="shared" si="178"/>
        <v>1110878</v>
      </c>
      <c r="J445" s="24">
        <f t="shared" si="178"/>
        <v>215591.94</v>
      </c>
      <c r="K445" s="24">
        <f t="shared" si="157"/>
        <v>19.40734626124561</v>
      </c>
    </row>
    <row r="446" spans="2:11" ht="45" customHeight="1" x14ac:dyDescent="0.25">
      <c r="B446" s="20" t="s">
        <v>73</v>
      </c>
      <c r="C446" s="23" t="s">
        <v>161</v>
      </c>
      <c r="D446" s="23" t="s">
        <v>9</v>
      </c>
      <c r="E446" s="23" t="s">
        <v>74</v>
      </c>
      <c r="F446" s="23"/>
      <c r="G446" s="23"/>
      <c r="H446" s="24">
        <f>H447+H452</f>
        <v>1110878</v>
      </c>
      <c r="I446" s="24">
        <f>I447+I452</f>
        <v>1110878</v>
      </c>
      <c r="J446" s="24">
        <f t="shared" ref="J446" si="179">J447+J452</f>
        <v>215591.94</v>
      </c>
      <c r="K446" s="24">
        <f t="shared" si="157"/>
        <v>19.40734626124561</v>
      </c>
    </row>
    <row r="447" spans="2:11" ht="30" customHeight="1" x14ac:dyDescent="0.25">
      <c r="B447" s="20" t="s">
        <v>48</v>
      </c>
      <c r="C447" s="23" t="s">
        <v>161</v>
      </c>
      <c r="D447" s="23" t="s">
        <v>9</v>
      </c>
      <c r="E447" s="23" t="s">
        <v>74</v>
      </c>
      <c r="F447" s="23" t="s">
        <v>180</v>
      </c>
      <c r="G447" s="23"/>
      <c r="H447" s="24">
        <f>H448+H450+H456</f>
        <v>394148</v>
      </c>
      <c r="I447" s="24">
        <f>I448+I450+I455</f>
        <v>394148</v>
      </c>
      <c r="J447" s="24">
        <f t="shared" ref="J447" si="180">J448+J450+J456</f>
        <v>69173.250000000015</v>
      </c>
      <c r="K447" s="24">
        <f t="shared" si="157"/>
        <v>17.550070024457824</v>
      </c>
    </row>
    <row r="448" spans="2:11" ht="67.5" customHeight="1" x14ac:dyDescent="0.25">
      <c r="B448" s="11" t="s">
        <v>12</v>
      </c>
      <c r="C448" s="12" t="s">
        <v>161</v>
      </c>
      <c r="D448" s="12" t="s">
        <v>9</v>
      </c>
      <c r="E448" s="12" t="s">
        <v>74</v>
      </c>
      <c r="F448" s="12" t="s">
        <v>180</v>
      </c>
      <c r="G448" s="12" t="s">
        <v>13</v>
      </c>
      <c r="H448" s="13">
        <f>H449</f>
        <v>333968</v>
      </c>
      <c r="I448" s="13">
        <f>I449</f>
        <v>333968</v>
      </c>
      <c r="J448" s="13">
        <f t="shared" ref="J448" si="181">J449</f>
        <v>64371.66</v>
      </c>
      <c r="K448" s="24">
        <f t="shared" si="157"/>
        <v>19.274798783116946</v>
      </c>
    </row>
    <row r="449" spans="2:11" ht="25.5" x14ac:dyDescent="0.25">
      <c r="B449" s="11" t="s">
        <v>14</v>
      </c>
      <c r="C449" s="12" t="s">
        <v>161</v>
      </c>
      <c r="D449" s="12" t="s">
        <v>9</v>
      </c>
      <c r="E449" s="12" t="s">
        <v>74</v>
      </c>
      <c r="F449" s="12" t="s">
        <v>180</v>
      </c>
      <c r="G449" s="12" t="s">
        <v>15</v>
      </c>
      <c r="H449" s="13">
        <v>333968</v>
      </c>
      <c r="I449" s="13">
        <f>257432+76536</f>
        <v>333968</v>
      </c>
      <c r="J449" s="13">
        <v>64371.66</v>
      </c>
      <c r="K449" s="24">
        <f t="shared" si="157"/>
        <v>19.274798783116946</v>
      </c>
    </row>
    <row r="450" spans="2:11" ht="25.5" x14ac:dyDescent="0.25">
      <c r="B450" s="11" t="s">
        <v>16</v>
      </c>
      <c r="C450" s="12" t="s">
        <v>161</v>
      </c>
      <c r="D450" s="12" t="s">
        <v>9</v>
      </c>
      <c r="E450" s="12" t="s">
        <v>74</v>
      </c>
      <c r="F450" s="12" t="s">
        <v>180</v>
      </c>
      <c r="G450" s="12" t="s">
        <v>17</v>
      </c>
      <c r="H450" s="13">
        <f>H451</f>
        <v>60180</v>
      </c>
      <c r="I450" s="13">
        <f>I451</f>
        <v>59180</v>
      </c>
      <c r="J450" s="13">
        <f t="shared" ref="J450" si="182">J451</f>
        <v>4564.32</v>
      </c>
      <c r="K450" s="24">
        <f t="shared" si="157"/>
        <v>7.7126056100033784</v>
      </c>
    </row>
    <row r="451" spans="2:11" ht="25.5" x14ac:dyDescent="0.25">
      <c r="B451" s="11" t="s">
        <v>18</v>
      </c>
      <c r="C451" s="12" t="s">
        <v>161</v>
      </c>
      <c r="D451" s="12" t="s">
        <v>9</v>
      </c>
      <c r="E451" s="12" t="s">
        <v>74</v>
      </c>
      <c r="F451" s="12" t="s">
        <v>180</v>
      </c>
      <c r="G451" s="12" t="s">
        <v>19</v>
      </c>
      <c r="H451" s="13">
        <v>60180</v>
      </c>
      <c r="I451" s="13">
        <v>59180</v>
      </c>
      <c r="J451" s="13">
        <v>4564.32</v>
      </c>
      <c r="K451" s="24">
        <f t="shared" si="157"/>
        <v>7.7126056100033784</v>
      </c>
    </row>
    <row r="452" spans="2:11" ht="45" customHeight="1" x14ac:dyDescent="0.25">
      <c r="B452" s="20" t="s">
        <v>238</v>
      </c>
      <c r="C452" s="23" t="s">
        <v>161</v>
      </c>
      <c r="D452" s="23" t="s">
        <v>9</v>
      </c>
      <c r="E452" s="23" t="s">
        <v>74</v>
      </c>
      <c r="F452" s="23" t="s">
        <v>239</v>
      </c>
      <c r="G452" s="23"/>
      <c r="H452" s="24">
        <f t="shared" ref="H452:J453" si="183">H453</f>
        <v>716730</v>
      </c>
      <c r="I452" s="24">
        <f t="shared" si="183"/>
        <v>716730</v>
      </c>
      <c r="J452" s="24">
        <f t="shared" si="183"/>
        <v>146418.69</v>
      </c>
      <c r="K452" s="24">
        <f t="shared" si="157"/>
        <v>20.428709555899712</v>
      </c>
    </row>
    <row r="453" spans="2:11" ht="72.75" customHeight="1" x14ac:dyDescent="0.25">
      <c r="B453" s="11" t="s">
        <v>12</v>
      </c>
      <c r="C453" s="12" t="s">
        <v>161</v>
      </c>
      <c r="D453" s="12" t="s">
        <v>9</v>
      </c>
      <c r="E453" s="12" t="s">
        <v>74</v>
      </c>
      <c r="F453" s="12" t="s">
        <v>239</v>
      </c>
      <c r="G453" s="12" t="s">
        <v>13</v>
      </c>
      <c r="H453" s="13">
        <f t="shared" si="183"/>
        <v>716730</v>
      </c>
      <c r="I453" s="13">
        <f t="shared" si="183"/>
        <v>716730</v>
      </c>
      <c r="J453" s="13">
        <f t="shared" si="183"/>
        <v>146418.69</v>
      </c>
      <c r="K453" s="24">
        <f t="shared" si="157"/>
        <v>20.428709555899712</v>
      </c>
    </row>
    <row r="454" spans="2:11" ht="25.5" x14ac:dyDescent="0.25">
      <c r="B454" s="11" t="s">
        <v>14</v>
      </c>
      <c r="C454" s="12" t="s">
        <v>161</v>
      </c>
      <c r="D454" s="12" t="s">
        <v>9</v>
      </c>
      <c r="E454" s="12" t="s">
        <v>74</v>
      </c>
      <c r="F454" s="12" t="s">
        <v>239</v>
      </c>
      <c r="G454" s="12" t="s">
        <v>15</v>
      </c>
      <c r="H454" s="13">
        <v>716730</v>
      </c>
      <c r="I454" s="13">
        <f>551412+165318</f>
        <v>716730</v>
      </c>
      <c r="J454" s="13">
        <v>146418.69</v>
      </c>
      <c r="K454" s="24">
        <f t="shared" si="157"/>
        <v>20.428709555899712</v>
      </c>
    </row>
    <row r="455" spans="2:11" ht="24" customHeight="1" x14ac:dyDescent="0.25">
      <c r="B455" s="19" t="s">
        <v>284</v>
      </c>
      <c r="C455" s="23" t="s">
        <v>161</v>
      </c>
      <c r="D455" s="23" t="s">
        <v>9</v>
      </c>
      <c r="E455" s="23" t="s">
        <v>74</v>
      </c>
      <c r="F455" s="23" t="s">
        <v>319</v>
      </c>
      <c r="G455" s="23"/>
      <c r="H455" s="24"/>
      <c r="I455" s="24">
        <f>I456</f>
        <v>1000</v>
      </c>
      <c r="J455" s="24"/>
      <c r="K455" s="24">
        <f t="shared" si="157"/>
        <v>0</v>
      </c>
    </row>
    <row r="456" spans="2:11" ht="22.5" customHeight="1" x14ac:dyDescent="0.25">
      <c r="B456" s="29" t="s">
        <v>20</v>
      </c>
      <c r="C456" s="12" t="s">
        <v>161</v>
      </c>
      <c r="D456" s="12" t="s">
        <v>9</v>
      </c>
      <c r="E456" s="12" t="s">
        <v>74</v>
      </c>
      <c r="F456" s="12" t="s">
        <v>319</v>
      </c>
      <c r="G456" s="12" t="s">
        <v>21</v>
      </c>
      <c r="H456" s="13">
        <f>H457</f>
        <v>0</v>
      </c>
      <c r="I456" s="13">
        <f>I457</f>
        <v>1000</v>
      </c>
      <c r="J456" s="13">
        <f t="shared" ref="J456" si="184">J457</f>
        <v>237.27</v>
      </c>
      <c r="K456" s="24">
        <f t="shared" si="157"/>
        <v>23.727</v>
      </c>
    </row>
    <row r="457" spans="2:11" ht="22.5" customHeight="1" x14ac:dyDescent="0.25">
      <c r="B457" s="3" t="s">
        <v>22</v>
      </c>
      <c r="C457" s="12" t="s">
        <v>161</v>
      </c>
      <c r="D457" s="12" t="s">
        <v>9</v>
      </c>
      <c r="E457" s="12" t="s">
        <v>74</v>
      </c>
      <c r="F457" s="12" t="s">
        <v>319</v>
      </c>
      <c r="G457" s="12" t="s">
        <v>23</v>
      </c>
      <c r="H457" s="13"/>
      <c r="I457" s="13">
        <v>1000</v>
      </c>
      <c r="J457" s="13">
        <v>237.27</v>
      </c>
      <c r="K457" s="24">
        <f t="shared" si="157"/>
        <v>23.727</v>
      </c>
    </row>
    <row r="458" spans="2:11" ht="19.5" customHeight="1" x14ac:dyDescent="0.25">
      <c r="B458" s="2" t="s">
        <v>162</v>
      </c>
      <c r="C458" s="44"/>
      <c r="D458" s="44"/>
      <c r="E458" s="44"/>
      <c r="F458" s="45"/>
      <c r="G458" s="44"/>
      <c r="H458" s="46">
        <f>H9+H24+H105+H136+H165+H444</f>
        <v>458452906.74000001</v>
      </c>
      <c r="I458" s="46">
        <f>I9+I24+I105+I136+I165+I444</f>
        <v>469609670.61000001</v>
      </c>
      <c r="J458" s="46">
        <f>J9+J24+J105+J136+J165+J444</f>
        <v>103179654.18000001</v>
      </c>
      <c r="K458" s="24">
        <f t="shared" ref="K458" si="185">J458/I458*100</f>
        <v>21.971364866906313</v>
      </c>
    </row>
    <row r="459" spans="2:11" x14ac:dyDescent="0.25">
      <c r="I459" s="47"/>
    </row>
    <row r="460" spans="2:11" x14ac:dyDescent="0.25">
      <c r="I460" s="25"/>
    </row>
    <row r="461" spans="2:11" x14ac:dyDescent="0.25">
      <c r="I461" s="48"/>
    </row>
    <row r="462" spans="2:11" x14ac:dyDescent="0.25">
      <c r="I462" s="48"/>
    </row>
  </sheetData>
  <autoFilter ref="B8:I108"/>
  <mergeCells count="12">
    <mergeCell ref="B5:K5"/>
    <mergeCell ref="J7:J8"/>
    <mergeCell ref="K7:K8"/>
    <mergeCell ref="B6:I6"/>
    <mergeCell ref="I7:I8"/>
    <mergeCell ref="G7:G8"/>
    <mergeCell ref="B7:B8"/>
    <mergeCell ref="C7:C8"/>
    <mergeCell ref="D7:D8"/>
    <mergeCell ref="E7:E8"/>
    <mergeCell ref="F7:F8"/>
    <mergeCell ref="H7:H8"/>
  </mergeCells>
  <pageMargins left="0.59055118110236227" right="0.55118110236220474" top="0.31496062992125984" bottom="0.31496062992125984" header="0.15748031496062992" footer="0.2362204724409449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2019-05-30T10:49:29Z</cp:lastPrinted>
  <dcterms:created xsi:type="dcterms:W3CDTF">2016-08-12T07:41:51Z</dcterms:created>
  <dcterms:modified xsi:type="dcterms:W3CDTF">2019-05-30T10:49:32Z</dcterms:modified>
</cp:coreProperties>
</file>