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сайт\Исполнение за 1 квартал 2019\Постановление и приложения\"/>
    </mc:Choice>
  </mc:AlternateContent>
  <bookViews>
    <workbookView xWindow="10575" yWindow="75" windowWidth="15195" windowHeight="8130"/>
  </bookViews>
  <sheets>
    <sheet name="приложение 9" sheetId="1" r:id="rId1"/>
  </sheets>
  <definedNames>
    <definedName name="_xlnm._FilterDatabase" localSheetId="0" hidden="1">'приложение 9'!$B$8:$L$398</definedName>
    <definedName name="_xlnm.Print_Titles" localSheetId="0">'приложение 9'!$7:$8</definedName>
    <definedName name="_xlnm.Print_Area" localSheetId="0">'приложение 9'!$A$1:$N$477</definedName>
  </definedNames>
  <calcPr calcId="162913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17" i="1"/>
  <c r="N18" i="1"/>
  <c r="N19" i="1"/>
  <c r="N20" i="1"/>
  <c r="N21" i="1"/>
  <c r="N22" i="1"/>
  <c r="N23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M433" i="1" l="1"/>
  <c r="M463" i="1" l="1"/>
  <c r="M462" i="1" s="1"/>
  <c r="M475" i="1" l="1"/>
  <c r="M474" i="1" s="1"/>
  <c r="L473" i="1"/>
  <c r="L468" i="1"/>
  <c r="L46" i="1"/>
  <c r="L18" i="1"/>
  <c r="L16" i="1"/>
  <c r="L208" i="1" l="1"/>
  <c r="L207" i="1" s="1"/>
  <c r="L172" i="1"/>
  <c r="L173" i="1"/>
  <c r="L92" i="1"/>
  <c r="M455" i="1"/>
  <c r="L464" i="1"/>
  <c r="L463" i="1" s="1"/>
  <c r="L430" i="1"/>
  <c r="L58" i="1"/>
  <c r="L457" i="1"/>
  <c r="L22" i="1"/>
  <c r="L21" i="1" s="1"/>
  <c r="M22" i="1"/>
  <c r="M21" i="1" s="1"/>
  <c r="K21" i="1"/>
  <c r="K22" i="1"/>
  <c r="L462" i="1" l="1"/>
  <c r="L456" i="1"/>
  <c r="L86" i="1"/>
  <c r="L104" i="1"/>
  <c r="L459" i="1"/>
  <c r="L460" i="1"/>
  <c r="L81" i="1"/>
  <c r="L78" i="1"/>
  <c r="L455" i="1" l="1"/>
  <c r="L374" i="1"/>
  <c r="L369" i="1"/>
  <c r="L400" i="1" l="1"/>
  <c r="L304" i="1" l="1"/>
  <c r="L298" i="1"/>
  <c r="L271" i="1"/>
  <c r="L427" i="1" l="1"/>
  <c r="K475" i="1" l="1"/>
  <c r="K472" i="1"/>
  <c r="K471" i="1" s="1"/>
  <c r="K469" i="1"/>
  <c r="K467" i="1"/>
  <c r="K453" i="1"/>
  <c r="K451" i="1"/>
  <c r="K449" i="1"/>
  <c r="K446" i="1"/>
  <c r="K445" i="1" s="1"/>
  <c r="K442" i="1"/>
  <c r="K440" i="1"/>
  <c r="K433" i="1"/>
  <c r="K431" i="1"/>
  <c r="K429" i="1"/>
  <c r="K428" i="1" s="1"/>
  <c r="K426" i="1"/>
  <c r="K425" i="1" s="1"/>
  <c r="K421" i="1"/>
  <c r="K420" i="1" s="1"/>
  <c r="K418" i="1"/>
  <c r="K417" i="1" s="1"/>
  <c r="K415" i="1"/>
  <c r="K414" i="1" s="1"/>
  <c r="K410" i="1"/>
  <c r="K409" i="1" s="1"/>
  <c r="K407" i="1"/>
  <c r="K406" i="1" s="1"/>
  <c r="K404" i="1"/>
  <c r="K403" i="1" s="1"/>
  <c r="K401" i="1"/>
  <c r="K399" i="1"/>
  <c r="K394" i="1"/>
  <c r="K393" i="1" s="1"/>
  <c r="K391" i="1"/>
  <c r="K390" i="1" s="1"/>
  <c r="K388" i="1"/>
  <c r="K387" i="1" s="1"/>
  <c r="K385" i="1"/>
  <c r="K384" i="1" s="1"/>
  <c r="K382" i="1"/>
  <c r="K381" i="1"/>
  <c r="K379" i="1"/>
  <c r="K378" i="1" s="1"/>
  <c r="K376" i="1"/>
  <c r="K375" i="1" s="1"/>
  <c r="K373" i="1"/>
  <c r="K372" i="1" s="1"/>
  <c r="K370" i="1"/>
  <c r="K368" i="1"/>
  <c r="K365" i="1"/>
  <c r="K364" i="1" s="1"/>
  <c r="K360" i="1"/>
  <c r="K359" i="1" s="1"/>
  <c r="K357" i="1"/>
  <c r="K356" i="1" s="1"/>
  <c r="K352" i="1"/>
  <c r="K351" i="1" s="1"/>
  <c r="K349" i="1"/>
  <c r="K348" i="1" s="1"/>
  <c r="K345" i="1"/>
  <c r="K344" i="1" s="1"/>
  <c r="K339" i="1"/>
  <c r="K338" i="1" s="1"/>
  <c r="K336" i="1"/>
  <c r="K335" i="1" s="1"/>
  <c r="K333" i="1"/>
  <c r="K332" i="1" s="1"/>
  <c r="K330" i="1"/>
  <c r="K329" i="1" s="1"/>
  <c r="K327" i="1"/>
  <c r="K326" i="1" s="1"/>
  <c r="K323" i="1"/>
  <c r="K322" i="1" s="1"/>
  <c r="K320" i="1"/>
  <c r="K319" i="1" s="1"/>
  <c r="K317" i="1"/>
  <c r="K316" i="1" s="1"/>
  <c r="K314" i="1"/>
  <c r="K313" i="1" s="1"/>
  <c r="K311" i="1"/>
  <c r="K310" i="1" s="1"/>
  <c r="K308" i="1"/>
  <c r="K307" i="1" s="1"/>
  <c r="K305" i="1"/>
  <c r="K303" i="1"/>
  <c r="K299" i="1"/>
  <c r="K297" i="1"/>
  <c r="K296" i="1" s="1"/>
  <c r="K294" i="1"/>
  <c r="K292" i="1"/>
  <c r="K289" i="1"/>
  <c r="K287" i="1"/>
  <c r="K285" i="1"/>
  <c r="K281" i="1"/>
  <c r="K279" i="1"/>
  <c r="K274" i="1"/>
  <c r="K272" i="1"/>
  <c r="K270" i="1"/>
  <c r="K267" i="1"/>
  <c r="K266" i="1" s="1"/>
  <c r="K264" i="1"/>
  <c r="K263" i="1" s="1"/>
  <c r="K261" i="1"/>
  <c r="K260" i="1"/>
  <c r="K258" i="1"/>
  <c r="K257" i="1" s="1"/>
  <c r="K255" i="1"/>
  <c r="K254" i="1" s="1"/>
  <c r="K252" i="1"/>
  <c r="K251" i="1" s="1"/>
  <c r="K249" i="1"/>
  <c r="K248" i="1" s="1"/>
  <c r="K245" i="1"/>
  <c r="K244" i="1" s="1"/>
  <c r="K242" i="1"/>
  <c r="K241" i="1"/>
  <c r="K239" i="1"/>
  <c r="K238" i="1" s="1"/>
  <c r="K236" i="1"/>
  <c r="K235" i="1" s="1"/>
  <c r="K233" i="1"/>
  <c r="K232" i="1" s="1"/>
  <c r="K230" i="1"/>
  <c r="K229" i="1" s="1"/>
  <c r="K227" i="1"/>
  <c r="K226" i="1" s="1"/>
  <c r="K224" i="1"/>
  <c r="K223" i="1" s="1"/>
  <c r="K221" i="1"/>
  <c r="K220" i="1" s="1"/>
  <c r="K218" i="1"/>
  <c r="K217" i="1" s="1"/>
  <c r="K215" i="1"/>
  <c r="K214" i="1" s="1"/>
  <c r="K211" i="1"/>
  <c r="K210" i="1" s="1"/>
  <c r="K202" i="1"/>
  <c r="K201" i="1" s="1"/>
  <c r="K199" i="1"/>
  <c r="K198" i="1" s="1"/>
  <c r="K196" i="1"/>
  <c r="K195" i="1" s="1"/>
  <c r="K193" i="1"/>
  <c r="K190" i="1" s="1"/>
  <c r="K188" i="1"/>
  <c r="K187" i="1" s="1"/>
  <c r="K185" i="1"/>
  <c r="K184" i="1" s="1"/>
  <c r="K182" i="1"/>
  <c r="K181" i="1" s="1"/>
  <c r="K179" i="1"/>
  <c r="K178" i="1" s="1"/>
  <c r="K176" i="1"/>
  <c r="K175" i="1" s="1"/>
  <c r="K170" i="1"/>
  <c r="K169" i="1" s="1"/>
  <c r="K167" i="1"/>
  <c r="K166" i="1" s="1"/>
  <c r="K164" i="1"/>
  <c r="K163" i="1" s="1"/>
  <c r="K161" i="1"/>
  <c r="K160" i="1" s="1"/>
  <c r="K158" i="1"/>
  <c r="K157" i="1" s="1"/>
  <c r="K155" i="1"/>
  <c r="K154" i="1" s="1"/>
  <c r="K152" i="1"/>
  <c r="K150" i="1"/>
  <c r="K147" i="1"/>
  <c r="K146" i="1" s="1"/>
  <c r="K144" i="1"/>
  <c r="K143" i="1" s="1"/>
  <c r="K141" i="1"/>
  <c r="K140" i="1" s="1"/>
  <c r="K138" i="1"/>
  <c r="K137" i="1" s="1"/>
  <c r="K135" i="1"/>
  <c r="K134" i="1" s="1"/>
  <c r="K132" i="1"/>
  <c r="K131" i="1" s="1"/>
  <c r="K129" i="1"/>
  <c r="K128" i="1" s="1"/>
  <c r="K126" i="1"/>
  <c r="K125" i="1" s="1"/>
  <c r="K123" i="1"/>
  <c r="K122" i="1" s="1"/>
  <c r="K120" i="1"/>
  <c r="K119" i="1" s="1"/>
  <c r="K117" i="1"/>
  <c r="K116" i="1" s="1"/>
  <c r="K114" i="1"/>
  <c r="K113" i="1" s="1"/>
  <c r="K111" i="1"/>
  <c r="K110" i="1" s="1"/>
  <c r="K108" i="1"/>
  <c r="K107" i="1" s="1"/>
  <c r="K105" i="1"/>
  <c r="K103" i="1"/>
  <c r="K100" i="1"/>
  <c r="K99" i="1" s="1"/>
  <c r="K97" i="1"/>
  <c r="K96" i="1" s="1"/>
  <c r="K94" i="1"/>
  <c r="K93" i="1" s="1"/>
  <c r="K91" i="1"/>
  <c r="K90" i="1" s="1"/>
  <c r="K88" i="1"/>
  <c r="K87" i="1" s="1"/>
  <c r="K85" i="1"/>
  <c r="K84" i="1" s="1"/>
  <c r="K82" i="1"/>
  <c r="K80" i="1"/>
  <c r="K77" i="1"/>
  <c r="K76" i="1" s="1"/>
  <c r="K74" i="1"/>
  <c r="K73" i="1"/>
  <c r="K71" i="1"/>
  <c r="K70" i="1" s="1"/>
  <c r="K68" i="1"/>
  <c r="K67" i="1" s="1"/>
  <c r="K65" i="1"/>
  <c r="K64" i="1" s="1"/>
  <c r="K62" i="1"/>
  <c r="K61" i="1" s="1"/>
  <c r="K59" i="1"/>
  <c r="K57" i="1"/>
  <c r="K53" i="1"/>
  <c r="K52" i="1" s="1"/>
  <c r="K50" i="1"/>
  <c r="K49" i="1" s="1"/>
  <c r="K47" i="1"/>
  <c r="K45" i="1"/>
  <c r="K42" i="1"/>
  <c r="K41" i="1" s="1"/>
  <c r="K39" i="1"/>
  <c r="K38" i="1" s="1"/>
  <c r="K36" i="1"/>
  <c r="K35" i="1" s="1"/>
  <c r="K33" i="1"/>
  <c r="K32" i="1" s="1"/>
  <c r="K30" i="1"/>
  <c r="K29" i="1" s="1"/>
  <c r="K27" i="1"/>
  <c r="K24" i="1" s="1"/>
  <c r="K19" i="1"/>
  <c r="K17" i="1"/>
  <c r="K15" i="1"/>
  <c r="K12" i="1"/>
  <c r="K11" i="1" s="1"/>
  <c r="K276" i="1" l="1"/>
  <c r="K102" i="1"/>
  <c r="K302" i="1"/>
  <c r="K439" i="1"/>
  <c r="K435" i="1" s="1"/>
  <c r="K44" i="1"/>
  <c r="K269" i="1"/>
  <c r="K291" i="1"/>
  <c r="K448" i="1"/>
  <c r="K444" i="1" s="1"/>
  <c r="K466" i="1"/>
  <c r="K465" i="1" s="1"/>
  <c r="K284" i="1"/>
  <c r="K424" i="1"/>
  <c r="K398" i="1"/>
  <c r="K367" i="1"/>
  <c r="K363" i="1" s="1"/>
  <c r="K362" i="1" s="1"/>
  <c r="K343" i="1"/>
  <c r="K341" i="1" s="1"/>
  <c r="K342" i="1"/>
  <c r="K213" i="1"/>
  <c r="K149" i="1"/>
  <c r="K79" i="1"/>
  <c r="K56" i="1"/>
  <c r="K14" i="1"/>
  <c r="K355" i="1"/>
  <c r="K347" i="1" s="1"/>
  <c r="K354" i="1"/>
  <c r="K397" i="1"/>
  <c r="K396" i="1" s="1"/>
  <c r="K325" i="1"/>
  <c r="M472" i="1"/>
  <c r="M471" i="1" s="1"/>
  <c r="M469" i="1"/>
  <c r="M467" i="1"/>
  <c r="M453" i="1"/>
  <c r="M451" i="1"/>
  <c r="M449" i="1"/>
  <c r="M446" i="1"/>
  <c r="M442" i="1"/>
  <c r="M440" i="1"/>
  <c r="M431" i="1"/>
  <c r="M429" i="1"/>
  <c r="M426" i="1"/>
  <c r="M425" i="1" s="1"/>
  <c r="M421" i="1"/>
  <c r="M420" i="1" s="1"/>
  <c r="M418" i="1"/>
  <c r="M417" i="1" s="1"/>
  <c r="M415" i="1"/>
  <c r="M410" i="1"/>
  <c r="M409" i="1" s="1"/>
  <c r="M407" i="1"/>
  <c r="M406" i="1" s="1"/>
  <c r="M404" i="1"/>
  <c r="M403" i="1" s="1"/>
  <c r="M401" i="1"/>
  <c r="M399" i="1"/>
  <c r="M394" i="1"/>
  <c r="M391" i="1"/>
  <c r="M388" i="1"/>
  <c r="M385" i="1"/>
  <c r="M382" i="1"/>
  <c r="M379" i="1"/>
  <c r="M378" i="1" s="1"/>
  <c r="M376" i="1"/>
  <c r="M373" i="1"/>
  <c r="M372" i="1" s="1"/>
  <c r="M370" i="1"/>
  <c r="M368" i="1"/>
  <c r="M365" i="1"/>
  <c r="M364" i="1" s="1"/>
  <c r="M360" i="1"/>
  <c r="M357" i="1"/>
  <c r="M356" i="1" s="1"/>
  <c r="M352" i="1"/>
  <c r="M349" i="1"/>
  <c r="M345" i="1"/>
  <c r="M344" i="1" s="1"/>
  <c r="M339" i="1"/>
  <c r="M338" i="1" s="1"/>
  <c r="M336" i="1"/>
  <c r="M335" i="1" s="1"/>
  <c r="M333" i="1"/>
  <c r="M332" i="1" s="1"/>
  <c r="M330" i="1"/>
  <c r="M329" i="1" s="1"/>
  <c r="M327" i="1"/>
  <c r="M326" i="1" s="1"/>
  <c r="M323" i="1"/>
  <c r="M322" i="1" s="1"/>
  <c r="M320" i="1"/>
  <c r="M319" i="1" s="1"/>
  <c r="M317" i="1"/>
  <c r="M314" i="1"/>
  <c r="M311" i="1"/>
  <c r="M308" i="1"/>
  <c r="M307" i="1" s="1"/>
  <c r="M305" i="1"/>
  <c r="M303" i="1"/>
  <c r="M299" i="1"/>
  <c r="M297" i="1"/>
  <c r="M296" i="1" s="1"/>
  <c r="M294" i="1"/>
  <c r="M292" i="1"/>
  <c r="M289" i="1"/>
  <c r="M287" i="1"/>
  <c r="M285" i="1"/>
  <c r="M281" i="1"/>
  <c r="M279" i="1"/>
  <c r="M274" i="1"/>
  <c r="M272" i="1"/>
  <c r="M270" i="1"/>
  <c r="M267" i="1"/>
  <c r="M264" i="1"/>
  <c r="M263" i="1" s="1"/>
  <c r="M261" i="1"/>
  <c r="M260" i="1" s="1"/>
  <c r="M258" i="1"/>
  <c r="M257" i="1" s="1"/>
  <c r="M255" i="1"/>
  <c r="M252" i="1"/>
  <c r="M251" i="1" s="1"/>
  <c r="M249" i="1"/>
  <c r="M248" i="1" s="1"/>
  <c r="M245" i="1"/>
  <c r="M242" i="1"/>
  <c r="M239" i="1"/>
  <c r="M238" i="1" s="1"/>
  <c r="M236" i="1"/>
  <c r="M235" i="1" s="1"/>
  <c r="M233" i="1"/>
  <c r="M232" i="1" s="1"/>
  <c r="M230" i="1"/>
  <c r="M227" i="1"/>
  <c r="M226" i="1" s="1"/>
  <c r="M224" i="1"/>
  <c r="M223" i="1" s="1"/>
  <c r="M221" i="1"/>
  <c r="M220" i="1" s="1"/>
  <c r="M218" i="1"/>
  <c r="M217" i="1" s="1"/>
  <c r="M215" i="1"/>
  <c r="M214" i="1" s="1"/>
  <c r="M211" i="1"/>
  <c r="M210" i="1" s="1"/>
  <c r="M202" i="1"/>
  <c r="M199" i="1"/>
  <c r="M196" i="1"/>
  <c r="M193" i="1"/>
  <c r="M188" i="1"/>
  <c r="M187" i="1" s="1"/>
  <c r="M185" i="1"/>
  <c r="M182" i="1"/>
  <c r="M179" i="1"/>
  <c r="M176" i="1"/>
  <c r="M175" i="1" s="1"/>
  <c r="M170" i="1"/>
  <c r="M169" i="1" s="1"/>
  <c r="M167" i="1"/>
  <c r="M166" i="1" s="1"/>
  <c r="M164" i="1"/>
  <c r="M161" i="1"/>
  <c r="M160" i="1" s="1"/>
  <c r="M158" i="1"/>
  <c r="M157" i="1" s="1"/>
  <c r="M155" i="1"/>
  <c r="M154" i="1" s="1"/>
  <c r="M152" i="1"/>
  <c r="M150" i="1"/>
  <c r="M147" i="1"/>
  <c r="M144" i="1"/>
  <c r="M141" i="1"/>
  <c r="M138" i="1"/>
  <c r="M137" i="1" s="1"/>
  <c r="M135" i="1"/>
  <c r="M134" i="1" s="1"/>
  <c r="M132" i="1"/>
  <c r="M131" i="1" s="1"/>
  <c r="M129" i="1"/>
  <c r="M126" i="1"/>
  <c r="M125" i="1" s="1"/>
  <c r="M123" i="1"/>
  <c r="M122" i="1" s="1"/>
  <c r="M120" i="1"/>
  <c r="M119" i="1" s="1"/>
  <c r="M117" i="1"/>
  <c r="M116" i="1" s="1"/>
  <c r="M114" i="1"/>
  <c r="M113" i="1" s="1"/>
  <c r="M111" i="1"/>
  <c r="M108" i="1"/>
  <c r="M107" i="1" s="1"/>
  <c r="M105" i="1"/>
  <c r="M103" i="1"/>
  <c r="M100" i="1"/>
  <c r="M99" i="1" s="1"/>
  <c r="M97" i="1"/>
  <c r="M96" i="1" s="1"/>
  <c r="M94" i="1"/>
  <c r="M93" i="1" s="1"/>
  <c r="M91" i="1"/>
  <c r="M90" i="1" s="1"/>
  <c r="M88" i="1"/>
  <c r="M87" i="1" s="1"/>
  <c r="M85" i="1"/>
  <c r="M84" i="1" s="1"/>
  <c r="M82" i="1"/>
  <c r="M80" i="1"/>
  <c r="M77" i="1"/>
  <c r="M76" i="1" s="1"/>
  <c r="M74" i="1"/>
  <c r="M73" i="1"/>
  <c r="M71" i="1"/>
  <c r="M70" i="1" s="1"/>
  <c r="M68" i="1"/>
  <c r="M67" i="1" s="1"/>
  <c r="M65" i="1"/>
  <c r="M62" i="1"/>
  <c r="M59" i="1"/>
  <c r="M57" i="1"/>
  <c r="M53" i="1"/>
  <c r="M52" i="1" s="1"/>
  <c r="M50" i="1"/>
  <c r="M49" i="1" s="1"/>
  <c r="M47" i="1"/>
  <c r="M45" i="1"/>
  <c r="M42" i="1"/>
  <c r="M41" i="1" s="1"/>
  <c r="M39" i="1"/>
  <c r="M36" i="1"/>
  <c r="M35" i="1" s="1"/>
  <c r="M33" i="1"/>
  <c r="M30" i="1"/>
  <c r="M27" i="1"/>
  <c r="M19" i="1"/>
  <c r="M17" i="1"/>
  <c r="M15" i="1"/>
  <c r="M12" i="1"/>
  <c r="M190" i="1" l="1"/>
  <c r="K10" i="1"/>
  <c r="K9" i="1" s="1"/>
  <c r="M466" i="1"/>
  <c r="M465" i="1" s="1"/>
  <c r="M56" i="1"/>
  <c r="M146" i="1"/>
  <c r="M198" i="1"/>
  <c r="M229" i="1"/>
  <c r="M254" i="1"/>
  <c r="M310" i="1"/>
  <c r="M201" i="1"/>
  <c r="M244" i="1"/>
  <c r="M313" i="1"/>
  <c r="M381" i="1"/>
  <c r="M393" i="1"/>
  <c r="M11" i="1"/>
  <c r="M38" i="1"/>
  <c r="M61" i="1"/>
  <c r="M128" i="1"/>
  <c r="M140" i="1"/>
  <c r="M163" i="1"/>
  <c r="M178" i="1"/>
  <c r="M316" i="1"/>
  <c r="M359" i="1"/>
  <c r="M354" i="1" s="1"/>
  <c r="M384" i="1"/>
  <c r="M110" i="1"/>
  <c r="M184" i="1"/>
  <c r="M241" i="1"/>
  <c r="M266" i="1"/>
  <c r="M351" i="1"/>
  <c r="M390" i="1"/>
  <c r="M445" i="1"/>
  <c r="M64" i="1"/>
  <c r="M181" i="1"/>
  <c r="M195" i="1"/>
  <c r="M348" i="1"/>
  <c r="M375" i="1"/>
  <c r="M387" i="1"/>
  <c r="M414" i="1"/>
  <c r="K423" i="1"/>
  <c r="M143" i="1"/>
  <c r="M32" i="1"/>
  <c r="M24" i="1"/>
  <c r="M29" i="1"/>
  <c r="K247" i="1"/>
  <c r="M291" i="1"/>
  <c r="M269" i="1"/>
  <c r="M398" i="1"/>
  <c r="M397" i="1" s="1"/>
  <c r="M396" i="1" s="1"/>
  <c r="M439" i="1"/>
  <c r="M102" i="1"/>
  <c r="M44" i="1"/>
  <c r="M284" i="1"/>
  <c r="M302" i="1"/>
  <c r="M14" i="1"/>
  <c r="M428" i="1"/>
  <c r="M424" i="1" s="1"/>
  <c r="M276" i="1"/>
  <c r="M79" i="1"/>
  <c r="M149" i="1"/>
  <c r="M367" i="1"/>
  <c r="M448" i="1"/>
  <c r="M343" i="1"/>
  <c r="M341" i="1" s="1"/>
  <c r="M342" i="1"/>
  <c r="M213" i="1"/>
  <c r="M325" i="1"/>
  <c r="M10" i="1" l="1"/>
  <c r="M355" i="1"/>
  <c r="M347" i="1" s="1"/>
  <c r="M435" i="1"/>
  <c r="M444" i="1"/>
  <c r="M363" i="1"/>
  <c r="M362" i="1" s="1"/>
  <c r="K477" i="1"/>
  <c r="M247" i="1"/>
  <c r="M9" i="1" l="1"/>
  <c r="M423" i="1"/>
  <c r="M477" i="1"/>
  <c r="L167" i="1"/>
  <c r="L166" i="1" l="1"/>
  <c r="L426" i="1"/>
  <c r="L425" i="1" l="1"/>
  <c r="L176" i="1"/>
  <c r="L175" i="1" l="1"/>
  <c r="L114" i="1" l="1"/>
  <c r="L113" i="1" l="1"/>
  <c r="L141" i="1" l="1"/>
  <c r="L129" i="1"/>
  <c r="L123" i="1"/>
  <c r="L140" i="1" l="1"/>
  <c r="L128" i="1"/>
  <c r="L122" i="1"/>
  <c r="L469" i="1"/>
  <c r="L323" i="1" l="1"/>
  <c r="L267" i="1"/>
  <c r="L202" i="1"/>
  <c r="L199" i="1"/>
  <c r="L196" i="1"/>
  <c r="L185" i="1"/>
  <c r="L182" i="1"/>
  <c r="L179" i="1"/>
  <c r="L164" i="1"/>
  <c r="L62" i="1"/>
  <c r="L39" i="1"/>
  <c r="L33" i="1"/>
  <c r="L30" i="1"/>
  <c r="L61" i="1" l="1"/>
  <c r="L266" i="1"/>
  <c r="L163" i="1"/>
  <c r="L32" i="1"/>
  <c r="L38" i="1"/>
  <c r="L29" i="1"/>
  <c r="L322" i="1"/>
  <c r="L181" i="1"/>
  <c r="L201" i="1"/>
  <c r="L195" i="1"/>
  <c r="L198" i="1"/>
  <c r="L184" i="1"/>
  <c r="L178" i="1"/>
  <c r="L147" i="1"/>
  <c r="L111" i="1"/>
  <c r="L27" i="1"/>
  <c r="L12" i="1"/>
  <c r="L24" i="1" l="1"/>
  <c r="L110" i="1"/>
  <c r="L146" i="1"/>
  <c r="L11" i="1"/>
  <c r="L126" i="1"/>
  <c r="L125" i="1" l="1"/>
  <c r="L47" i="1"/>
  <c r="L193" i="1" l="1"/>
  <c r="L211" i="1"/>
  <c r="L245" i="1"/>
  <c r="L210" i="1" l="1"/>
  <c r="L190" i="1"/>
  <c r="L244" i="1"/>
  <c r="L59" i="1"/>
  <c r="L170" i="1" l="1"/>
  <c r="L132" i="1"/>
  <c r="L131" i="1" l="1"/>
  <c r="L169" i="1"/>
  <c r="L446" i="1"/>
  <c r="L445" i="1" l="1"/>
  <c r="L152" i="1"/>
  <c r="L150" i="1"/>
  <c r="L155" i="1"/>
  <c r="L68" i="1"/>
  <c r="L19" i="1"/>
  <c r="L154" i="1" l="1"/>
  <c r="L67" i="1"/>
  <c r="L149" i="1"/>
  <c r="L303" i="1" l="1"/>
  <c r="L305" i="1"/>
  <c r="L308" i="1"/>
  <c r="L302" i="1" l="1"/>
  <c r="L307" i="1"/>
  <c r="L57" i="1"/>
  <c r="L56" i="1" l="1"/>
  <c r="L77" i="1"/>
  <c r="L80" i="1"/>
  <c r="L82" i="1"/>
  <c r="L85" i="1"/>
  <c r="L91" i="1"/>
  <c r="L94" i="1"/>
  <c r="L158" i="1"/>
  <c r="L97" i="1"/>
  <c r="L161" i="1"/>
  <c r="L100" i="1"/>
  <c r="L108" i="1"/>
  <c r="L71" i="1"/>
  <c r="L15" i="1"/>
  <c r="L17" i="1"/>
  <c r="L103" i="1"/>
  <c r="L105" i="1"/>
  <c r="L144" i="1"/>
  <c r="L138" i="1"/>
  <c r="L88" i="1"/>
  <c r="L36" i="1"/>
  <c r="L135" i="1"/>
  <c r="L42" i="1"/>
  <c r="L45" i="1"/>
  <c r="L50" i="1"/>
  <c r="L53" i="1"/>
  <c r="L65" i="1"/>
  <c r="L73" i="1"/>
  <c r="L74" i="1"/>
  <c r="L117" i="1"/>
  <c r="L120" i="1"/>
  <c r="L188" i="1"/>
  <c r="L239" i="1"/>
  <c r="L230" i="1"/>
  <c r="L218" i="1"/>
  <c r="L233" i="1"/>
  <c r="L224" i="1"/>
  <c r="L227" i="1"/>
  <c r="L215" i="1"/>
  <c r="L236" i="1"/>
  <c r="L221" i="1"/>
  <c r="L242" i="1"/>
  <c r="L270" i="1"/>
  <c r="L272" i="1"/>
  <c r="L274" i="1"/>
  <c r="L279" i="1"/>
  <c r="L281" i="1"/>
  <c r="L285" i="1"/>
  <c r="L287" i="1"/>
  <c r="L289" i="1"/>
  <c r="L292" i="1"/>
  <c r="L294" i="1"/>
  <c r="L297" i="1"/>
  <c r="L299" i="1"/>
  <c r="L249" i="1"/>
  <c r="L252" i="1"/>
  <c r="L255" i="1"/>
  <c r="L258" i="1"/>
  <c r="L261" i="1"/>
  <c r="L264" i="1"/>
  <c r="L311" i="1"/>
  <c r="L314" i="1"/>
  <c r="L317" i="1"/>
  <c r="L320" i="1"/>
  <c r="L330" i="1"/>
  <c r="L327" i="1"/>
  <c r="L336" i="1"/>
  <c r="L339" i="1"/>
  <c r="L333" i="1"/>
  <c r="L345" i="1"/>
  <c r="L349" i="1"/>
  <c r="L352" i="1"/>
  <c r="L357" i="1"/>
  <c r="L360" i="1"/>
  <c r="L368" i="1"/>
  <c r="L370" i="1"/>
  <c r="L373" i="1"/>
  <c r="L376" i="1"/>
  <c r="L365" i="1"/>
  <c r="L379" i="1"/>
  <c r="L382" i="1"/>
  <c r="L385" i="1"/>
  <c r="L388" i="1"/>
  <c r="L391" i="1"/>
  <c r="L394" i="1"/>
  <c r="L399" i="1"/>
  <c r="L401" i="1"/>
  <c r="L404" i="1"/>
  <c r="L407" i="1"/>
  <c r="L421" i="1"/>
  <c r="L410" i="1"/>
  <c r="L415" i="1"/>
  <c r="L418" i="1"/>
  <c r="L429" i="1"/>
  <c r="L431" i="1"/>
  <c r="L433" i="1"/>
  <c r="L440" i="1"/>
  <c r="L442" i="1"/>
  <c r="L449" i="1"/>
  <c r="L451" i="1"/>
  <c r="L453" i="1"/>
  <c r="L472" i="1"/>
  <c r="L467" i="1"/>
  <c r="L475" i="1"/>
  <c r="L466" i="1" l="1"/>
  <c r="L367" i="1"/>
  <c r="L471" i="1"/>
  <c r="L428" i="1"/>
  <c r="L474" i="1"/>
  <c r="L79" i="1"/>
  <c r="L439" i="1"/>
  <c r="L398" i="1"/>
  <c r="L409" i="1"/>
  <c r="L387" i="1"/>
  <c r="L364" i="1"/>
  <c r="L348" i="1"/>
  <c r="L335" i="1"/>
  <c r="L316" i="1"/>
  <c r="L260" i="1"/>
  <c r="L248" i="1"/>
  <c r="L214" i="1"/>
  <c r="L217" i="1"/>
  <c r="L137" i="1"/>
  <c r="L420" i="1"/>
  <c r="L384" i="1"/>
  <c r="L375" i="1"/>
  <c r="L359" i="1"/>
  <c r="L344" i="1"/>
  <c r="L326" i="1"/>
  <c r="L313" i="1"/>
  <c r="L257" i="1"/>
  <c r="L241" i="1"/>
  <c r="L226" i="1"/>
  <c r="L229" i="1"/>
  <c r="L52" i="1"/>
  <c r="L134" i="1"/>
  <c r="L143" i="1"/>
  <c r="L160" i="1"/>
  <c r="L417" i="1"/>
  <c r="L406" i="1"/>
  <c r="L393" i="1"/>
  <c r="L381" i="1"/>
  <c r="L372" i="1"/>
  <c r="L356" i="1"/>
  <c r="L332" i="1"/>
  <c r="L329" i="1"/>
  <c r="L310" i="1"/>
  <c r="L254" i="1"/>
  <c r="L296" i="1"/>
  <c r="L220" i="1"/>
  <c r="L223" i="1"/>
  <c r="L238" i="1"/>
  <c r="L49" i="1"/>
  <c r="L84" i="1"/>
  <c r="L414" i="1"/>
  <c r="L403" i="1"/>
  <c r="L390" i="1"/>
  <c r="L378" i="1"/>
  <c r="L351" i="1"/>
  <c r="L338" i="1"/>
  <c r="L319" i="1"/>
  <c r="L263" i="1"/>
  <c r="L251" i="1"/>
  <c r="L235" i="1"/>
  <c r="L232" i="1"/>
  <c r="L187" i="1"/>
  <c r="L44" i="1"/>
  <c r="L157" i="1"/>
  <c r="L35" i="1"/>
  <c r="L96" i="1"/>
  <c r="L87" i="1"/>
  <c r="L119" i="1"/>
  <c r="L64" i="1"/>
  <c r="L41" i="1"/>
  <c r="L99" i="1"/>
  <c r="L93" i="1"/>
  <c r="L107" i="1"/>
  <c r="L116" i="1"/>
  <c r="L90" i="1"/>
  <c r="L76" i="1"/>
  <c r="L284" i="1"/>
  <c r="L102" i="1"/>
  <c r="L14" i="1"/>
  <c r="L276" i="1"/>
  <c r="L291" i="1"/>
  <c r="L269" i="1"/>
  <c r="L448" i="1"/>
  <c r="L70" i="1"/>
  <c r="L465" i="1" l="1"/>
  <c r="L363" i="1"/>
  <c r="L424" i="1"/>
  <c r="L435" i="1"/>
  <c r="L342" i="1"/>
  <c r="L354" i="1"/>
  <c r="L213" i="1"/>
  <c r="L10" i="1" s="1"/>
  <c r="N10" i="1" s="1"/>
  <c r="L325" i="1"/>
  <c r="L247" i="1"/>
  <c r="L397" i="1"/>
  <c r="L355" i="1"/>
  <c r="L444" i="1"/>
  <c r="L343" i="1"/>
  <c r="L423" i="1" l="1"/>
  <c r="L347" i="1"/>
  <c r="L341" i="1"/>
  <c r="L396" i="1"/>
  <c r="L362" i="1" l="1"/>
  <c r="L9" i="1"/>
  <c r="N9" i="1" s="1"/>
  <c r="L477" i="1" l="1"/>
  <c r="N477" i="1" l="1"/>
</calcChain>
</file>

<file path=xl/sharedStrings.xml><?xml version="1.0" encoding="utf-8"?>
<sst xmlns="http://schemas.openxmlformats.org/spreadsheetml/2006/main" count="3351" uniqueCount="312">
  <si>
    <t>Наименование</t>
  </si>
  <si>
    <t>МП</t>
  </si>
  <si>
    <t>ППМП</t>
  </si>
  <si>
    <t>ОМ</t>
  </si>
  <si>
    <t>КВСР</t>
  </si>
  <si>
    <t>Рз</t>
  </si>
  <si>
    <t>Пр</t>
  </si>
  <si>
    <t>НР</t>
  </si>
  <si>
    <t>ВР</t>
  </si>
  <si>
    <t>02</t>
  </si>
  <si>
    <t>0</t>
  </si>
  <si>
    <t>АДМИНИСТРАЦИЯ ПОГАРСКОГО РАЙОНА                                             БРЯНСКОЙ ОБЛАСТИ</t>
  </si>
  <si>
    <t>00</t>
  </si>
  <si>
    <t>916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</si>
  <si>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</si>
  <si>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</si>
  <si>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</si>
  <si>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</si>
  <si>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</si>
  <si>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</si>
  <si>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 и управление в сфере установленных функций органов местного самоуправления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</si>
  <si>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</si>
  <si>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</si>
  <si>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</si>
  <si>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</si>
  <si>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</si>
  <si>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</si>
  <si>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</si>
  <si>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</si>
  <si>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Библиотеки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</si>
  <si>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</si>
  <si>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</si>
  <si>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</si>
  <si>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</si>
  <si>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Музеи и постоянные выставки</t>
  </si>
  <si>
    <t>08</t>
  </si>
  <si>
    <t>Спортивно-оздоровительные комплексы и центры</t>
  </si>
  <si>
    <t>11</t>
  </si>
  <si>
    <t>Субсидии автономным учреждениям</t>
  </si>
  <si>
    <t>620</t>
  </si>
  <si>
    <t xml:space="preserve">Иные бюджетные  ассигнования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</si>
  <si>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</si>
  <si>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</si>
  <si>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отдельных государственных полномочий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</si>
  <si>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13</t>
  </si>
  <si>
    <t>Расходы на выплаты персоналу казенных учреждений</t>
  </si>
  <si>
    <t>110</t>
  </si>
  <si>
    <t>10</t>
  </si>
  <si>
    <t>03</t>
  </si>
  <si>
    <t>Осуществление передаваемых полномочий по предоставлению мер социальной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</si>
  <si>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Социальное обеспечение и иные выплаты  населению</t>
  </si>
  <si>
    <t>300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</si>
  <si>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</si>
  <si>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</si>
  <si>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</si>
  <si>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</si>
  <si>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 xml:space="preserve">Обеспечение  сохранности  жилых  помещений,закрепленных  за детьми-сиротами  и  детьми,оставшимися  без  попечения  родителей     </t>
  </si>
  <si>
    <t>06</t>
  </si>
  <si>
    <t>Социальное  обеспечение и иные  выплаты  населению</t>
  </si>
  <si>
    <t>Осуществление  отдельных  государственных полномочий  в области  охраны  труда и уведомительной  регистрации  территориальных соглашений  и коллективных  договоров</t>
  </si>
  <si>
    <t>12</t>
  </si>
  <si>
    <t>919</t>
  </si>
  <si>
    <t>Устойчивое развитие сельских территорий</t>
  </si>
  <si>
    <t>400</t>
  </si>
  <si>
    <t>Бюджетные инвестиции</t>
  </si>
  <si>
    <t>410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</si>
  <si>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</si>
  <si>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</si>
  <si>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Обеспечение сохранности автомобильных дорог местного значения и условий безопасного движения по ним</t>
  </si>
  <si>
    <t>Финансовое обеспечение мероприятий районного значения</t>
  </si>
  <si>
    <t>Мероприятия по поддержке детей-сирот</t>
  </si>
  <si>
    <t>003</t>
  </si>
  <si>
    <t>07</t>
  </si>
  <si>
    <t>09</t>
  </si>
  <si>
    <t>Дошкольные образовательные организации</t>
  </si>
  <si>
    <t>Общеобразовательные организации</t>
  </si>
  <si>
    <t xml:space="preserve">Учреждения  психолого-медико-социального  сопровождения 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</si>
  <si>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</si>
  <si>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</si>
  <si>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</si>
  <si>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</si>
  <si>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</si>
  <si>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14700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</si>
  <si>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</si>
  <si>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14710</t>
  </si>
  <si>
    <t>Дополнительные меры государственной поддержки обучающихся</t>
  </si>
  <si>
    <t xml:space="preserve"> Предоставление мер социальной  поддержки  работникам  образовательных  организаций , работающим  в сельских  населенных  пунктах  и поселках  городского типа на  территории Брянской  области</t>
  </si>
  <si>
    <t>Компенсация  части родительской  платы за  присмотр и уход за ребенком  в образовательных  организациях, реализующих образовательную  программу дошкольного  образования</t>
  </si>
  <si>
    <t>Мероприятия по проведению оздоровительной кампании детей</t>
  </si>
  <si>
    <t>14790</t>
  </si>
  <si>
    <t>Отдельные мероприятия по развитию образования</t>
  </si>
  <si>
    <t>Создание новых мест в общеобразовательных организациях</t>
  </si>
  <si>
    <t>05</t>
  </si>
  <si>
    <t>Реализация мероприятий по поэтапному внедрению Всероссийского физкультурно-спортивного комплекса "Готов к труду и обороне"</t>
  </si>
  <si>
    <t>Мероприятия по развитию физической культуры и спорта</t>
  </si>
  <si>
    <t>ФИНАНСОВОЕ  УПРАВЛЕНИЕ  АДМИНИСТРАЦИИ  ПОГАРСКОГО  РАЙОНА</t>
  </si>
  <si>
    <t>009</t>
  </si>
  <si>
    <t>Межбюджетные  трансферты</t>
  </si>
  <si>
    <t>500</t>
  </si>
  <si>
    <t>Субвенции</t>
  </si>
  <si>
    <t>530</t>
  </si>
  <si>
    <t>Предоставление  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террритории Брянской  области</t>
  </si>
  <si>
    <t>14</t>
  </si>
  <si>
    <t>Межбюджетные трансферты</t>
  </si>
  <si>
    <t>Дотации</t>
  </si>
  <si>
    <t>510</t>
  </si>
  <si>
    <t>Поддержка мер по обеспечению сбалансированности бюджетов поселений</t>
  </si>
  <si>
    <t xml:space="preserve">Межбюджетные  трансферты </t>
  </si>
  <si>
    <t>Иные межбюджетные трансферты бюджетам поселений</t>
  </si>
  <si>
    <t>Иные межбюджетные трансферты</t>
  </si>
  <si>
    <t>540</t>
  </si>
  <si>
    <t xml:space="preserve">Межбюджетные трансферты </t>
  </si>
  <si>
    <t>Обеспечение сохранности автомобильных дорог местного значения и условий безопасности движения по ним</t>
  </si>
  <si>
    <t>Осуществление отдельных государственных полномочий по первичному воинскому учету на территориях, где отсутствуют военные комиссариаты</t>
  </si>
  <si>
    <t>006</t>
  </si>
  <si>
    <t>Оценка имущества, признание прав и регулирование отношений муниципальной собственности</t>
  </si>
  <si>
    <t>Приобретение земельных участков из земель сельскохозяйственного назначения в муниципальную собственность Погарского района</t>
  </si>
  <si>
    <t>Мероприятия по землеустройству и землепользованию</t>
  </si>
  <si>
    <t>Непрограммная деятельность</t>
  </si>
  <si>
    <t>15</t>
  </si>
  <si>
    <t>ПОГАРСКИЙ РАЙОННЫЙ СОВЕТ НАРОДНЫХ ДЕПУТАТОВ</t>
  </si>
  <si>
    <t>002</t>
  </si>
  <si>
    <t>Резервные фонды местных администраций</t>
  </si>
  <si>
    <t xml:space="preserve">Иные бюджетные ассигнования </t>
  </si>
  <si>
    <t>Резервные  средства</t>
  </si>
  <si>
    <t>870</t>
  </si>
  <si>
    <t>КОНТРОЛЬНО-СЧЁТНАЯ ПАЛАТА ПОГАРСКОГО РАЙОНА</t>
  </si>
  <si>
    <t>917</t>
  </si>
  <si>
    <t>Итого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</si>
  <si>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</si>
  <si>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Обеспечение 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</si>
  <si>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Капитальные вложения в объекты государственной (муниципальной) собственности</t>
  </si>
  <si>
    <t>Организация и проведение выборов и референдумов</t>
  </si>
  <si>
    <t>Специальные расходы</t>
  </si>
  <si>
    <t>880</t>
  </si>
  <si>
    <t>830</t>
  </si>
  <si>
    <t>Исполнение судебных актов</t>
  </si>
  <si>
    <t>Руководство и управление в сфере установленных функций органов местного самоуправления</t>
  </si>
  <si>
    <t>80040</t>
  </si>
  <si>
    <t>80300</t>
  </si>
  <si>
    <t>80310</t>
  </si>
  <si>
    <t xml:space="preserve">Организации дополнительного образования  </t>
  </si>
  <si>
    <t>80320</t>
  </si>
  <si>
    <t>S4790</t>
  </si>
  <si>
    <t>80340</t>
  </si>
  <si>
    <t>Учреждения, обеспечивающие деятельность органов местного самоуправления и муниципальных учреждений (бухгалтерия, метод, хэк)</t>
  </si>
  <si>
    <t>80720</t>
  </si>
  <si>
    <t>14770</t>
  </si>
  <si>
    <t>Противодействие злоупотреблению наркотиками и их незаконному обороту</t>
  </si>
  <si>
    <t>81150</t>
  </si>
  <si>
    <t>Мероприятия в сфере пожарной безопасности</t>
  </si>
  <si>
    <t>81140</t>
  </si>
  <si>
    <t>Организация и проведение олимпиад, выставок, конкурсов, конференций и других общественных мероприятий</t>
  </si>
  <si>
    <t>82340</t>
  </si>
  <si>
    <t xml:space="preserve">Организация временного трудоустройства несовершеннолетних граждан в возрасте от 14 до 18 лет </t>
  </si>
  <si>
    <t>82370</t>
  </si>
  <si>
    <t xml:space="preserve">Повышение безопасности  дорожного движения </t>
  </si>
  <si>
    <t>81660</t>
  </si>
  <si>
    <t>14780</t>
  </si>
  <si>
    <t>Информационное обеспечение деятельности органов местного самоуправления</t>
  </si>
  <si>
    <t>80070</t>
  </si>
  <si>
    <t>Эксплуатация  и содержание имущества, находящегося в муниципальной собственности, арендованного недвижимого имущества</t>
  </si>
  <si>
    <t>80930</t>
  </si>
  <si>
    <t>80900</t>
  </si>
  <si>
    <t>80090</t>
  </si>
  <si>
    <t>80910</t>
  </si>
  <si>
    <t>83030</t>
  </si>
  <si>
    <t>80060</t>
  </si>
  <si>
    <t>Реализация  государственных полномочий Брянской области по расчету и предоставлению дотаций на выравнивание бюджетной обеспеченности поселений</t>
  </si>
  <si>
    <t>83020</t>
  </si>
  <si>
    <t>51200</t>
  </si>
  <si>
    <t>Многофункциональные центры предоставления государственных и муниципальных услуг</t>
  </si>
  <si>
    <t>80710</t>
  </si>
  <si>
    <t>12020</t>
  </si>
  <si>
    <t>51180</t>
  </si>
  <si>
    <t>Единые дежурно-диспетчерские службы</t>
  </si>
  <si>
    <t>80700</t>
  </si>
  <si>
    <t>Совершенствование системы профилактики правонарушений и усиление борьбы с преступностью</t>
  </si>
  <si>
    <t>81130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</si>
  <si>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</si>
  <si>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</si>
  <si>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</si>
  <si>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Мероприятия по развитию сельского хозяйства</t>
  </si>
  <si>
    <t>83320</t>
  </si>
  <si>
    <t>81630</t>
  </si>
  <si>
    <t>81610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</si>
  <si>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 местного значения в границах населенных пунктов поселения и обеспечение безопасности дорожного движения 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 в области использования автомобильных дорог и осуществление дорожной деятельности </t>
  </si>
  <si>
    <t>83740</t>
  </si>
  <si>
    <t>17900</t>
  </si>
  <si>
    <t>Поддержка малого и среднего предпринимательства</t>
  </si>
  <si>
    <t>83250</t>
  </si>
  <si>
    <t>Повышение энергетической эффективности и обеспечения энергосбережения</t>
  </si>
  <si>
    <t>83260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</si>
  <si>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</si>
  <si>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</si>
  <si>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S1270</t>
  </si>
  <si>
    <t>Реализация переданных полномочий по решению отдельных вопросовместного значения муниципальных районов в соответствии с заключенными договорами в сфере электро-, тепло-,газо- и водоснабжения населения, водоотведения, снабжения населения топливом</t>
  </si>
  <si>
    <t>83710</t>
  </si>
  <si>
    <t>Содержание, текущий и капитальный ремонт и обеспечение безопасности гидротехнических сооружений</t>
  </si>
  <si>
    <t>83300</t>
  </si>
  <si>
    <t>S2800</t>
  </si>
  <si>
    <t>80450</t>
  </si>
  <si>
    <t>80460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</si>
  <si>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</si>
  <si>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84260</t>
  </si>
  <si>
    <t>Дворцы и дома культуры, клубы, выставочные залы</t>
  </si>
  <si>
    <t>80480</t>
  </si>
  <si>
    <t>84270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</si>
  <si>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</si>
  <si>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Мероприятия по работе с семьей, детьми и молодежью</t>
  </si>
  <si>
    <t>82360</t>
  </si>
  <si>
    <t>Мероприятия по развитию культуры</t>
  </si>
  <si>
    <t>82400</t>
  </si>
  <si>
    <t>Выплата муниципальных пенсий (доплат к государственным пенсиям)</t>
  </si>
  <si>
    <t>82450</t>
  </si>
  <si>
    <t>14210</t>
  </si>
  <si>
    <t>82540</t>
  </si>
  <si>
    <t>16710</t>
  </si>
  <si>
    <t>L4970</t>
  </si>
  <si>
    <t>52600</t>
  </si>
  <si>
    <t>82490</t>
  </si>
  <si>
    <t>81120</t>
  </si>
  <si>
    <t>Профилактика безнадзорности и правонарушений несовершеннолетних</t>
  </si>
  <si>
    <t>80600</t>
  </si>
  <si>
    <t>80050</t>
  </si>
  <si>
    <t>КОМИТЕТ ПО УПРАВЛЕНИЮ МУНИЦИПАЛЬНЫМ ИМУЩЕСТВОМ АДМИНИСТРАЦИИ ПОГАРСКОГО РАЙОНА</t>
  </si>
  <si>
    <t>16721</t>
  </si>
  <si>
    <t>16722</t>
  </si>
  <si>
    <t>16723</t>
  </si>
  <si>
    <t xml:space="preserve"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опеке) </t>
  </si>
  <si>
    <t xml:space="preserve"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осташегося без опечения родителей) </t>
  </si>
  <si>
    <t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</si>
  <si>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автомобильным пассажирским транспортом по муниципальным маршрутам регулярных перевозок</t>
  </si>
  <si>
    <t>15840</t>
  </si>
  <si>
    <t>Софинансирование объектов капитальных вложений муниципальной собственности за счет средств местного бюджета</t>
  </si>
  <si>
    <t>Охрана окружающей среды за счет средств местного бюджета</t>
  </si>
  <si>
    <t>Мероприятия по проведению оздоровительной кампании детей за счет средств местного бюджета</t>
  </si>
  <si>
    <t>Обеспечение деятельности руководителя контрольно-счетного органа муниципального образования и его заместителей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</si>
  <si>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</si>
  <si>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</si>
  <si>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Обеспечение мероприятий по капитальному ремонту  многоквартирных домов за счет средств местного бюджета</t>
  </si>
  <si>
    <t>Субсидии некоммерческим организациям (за исключением государственных (муниципальных) учреждений)</t>
  </si>
  <si>
    <t>S9601</t>
  </si>
  <si>
    <t>630</t>
  </si>
  <si>
    <t>Оказание поддержки социально-ориентированным некоммерческим организациям</t>
  </si>
  <si>
    <t>Уплата налогов, сборов и иных обязательных платежей</t>
  </si>
  <si>
    <t>83360</t>
  </si>
  <si>
    <t>Организация и содержание мест  захоронения твердых бытовых отходов</t>
  </si>
  <si>
    <t>81720</t>
  </si>
  <si>
    <t>Софинансирование объектов кпитальных вложений муниципальной собственности</t>
  </si>
  <si>
    <t>11270</t>
  </si>
  <si>
    <t>Охрана окружающей среды</t>
  </si>
  <si>
    <t>12800</t>
  </si>
  <si>
    <t>Капитальные вложения в объекты государственной (муниципальной) собственности</t>
  </si>
  <si>
    <t>Разработка (актуализация) документов стратегического планирования и прогнозирования</t>
  </si>
  <si>
    <t>83390</t>
  </si>
  <si>
    <t>Приобретение специализированной техники для предприятий ЖКХ</t>
  </si>
  <si>
    <t>13430</t>
  </si>
  <si>
    <t>244</t>
  </si>
  <si>
    <t>Подготовка ЖКХ к зиме</t>
  </si>
  <si>
    <t>13450</t>
  </si>
  <si>
    <t>Отдельные мероприятия по развитию культуры, культурного наследия , туризма, обеспечению утойчивого развития социально-культурных составляющих качества жизни населения</t>
  </si>
  <si>
    <t>14240</t>
  </si>
  <si>
    <t>Повышение качества и доступности предоставления государственных и муниципальных услуг</t>
  </si>
  <si>
    <t>18640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</si>
  <si>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тыс. человек </t>
  </si>
  <si>
    <t>Мероприятия по обеспечению жильем молодых семей</t>
  </si>
  <si>
    <t>R4970</t>
  </si>
  <si>
    <t>Поддержка отрасли культуры</t>
  </si>
  <si>
    <t>R5190</t>
  </si>
  <si>
    <t>S3430</t>
  </si>
  <si>
    <t>S4240</t>
  </si>
  <si>
    <t>S8640</t>
  </si>
  <si>
    <t>Укрепление материально-технической базы образовательных организаций</t>
  </si>
  <si>
    <t>14820</t>
  </si>
  <si>
    <t>S4820</t>
  </si>
  <si>
    <t>Бюджетные инвестиции в объекты капитального строительства муниципальной собственности</t>
  </si>
  <si>
    <t>81680</t>
  </si>
  <si>
    <t>Подготовка объектов ЖКХ к зиме</t>
  </si>
  <si>
    <t>81800</t>
  </si>
  <si>
    <t>L4670</t>
  </si>
  <si>
    <t>12510</t>
  </si>
  <si>
    <t>Условно утвержденные расходы</t>
  </si>
  <si>
    <t>80080</t>
  </si>
  <si>
    <t>900</t>
  </si>
  <si>
    <t>990</t>
  </si>
  <si>
    <t>Членские взносы некоммерческим организациям</t>
  </si>
  <si>
    <t>81410</t>
  </si>
  <si>
    <t xml:space="preserve">Реализация полномочий  органов местного самоуправления Погарского района </t>
  </si>
  <si>
    <t xml:space="preserve">Развитие образования Погарского района </t>
  </si>
  <si>
    <t>Развитие и сохранение культурного наследия Погарского района</t>
  </si>
  <si>
    <t xml:space="preserve">Развитие физической культуры и спорта в Погарском районе </t>
  </si>
  <si>
    <t xml:space="preserve">Управление муниципальными финансами Погарского района </t>
  </si>
  <si>
    <t xml:space="preserve">Обеспечение деятельности Комитета по управлению муниципальным имцществом  администрации Погарского района </t>
  </si>
  <si>
    <t>R0820</t>
  </si>
  <si>
    <t>Обеспечение деятельности главы муниципального образования</t>
  </si>
  <si>
    <t>80010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</si>
  <si>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</si>
  <si>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</si>
  <si>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</si>
  <si>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10160</t>
  </si>
  <si>
    <t>Приложение3</t>
  </si>
  <si>
    <t>к постановлению администрации</t>
  </si>
  <si>
    <t>Погарского района</t>
  </si>
  <si>
    <t>от 22.04.2019 №327</t>
  </si>
  <si>
    <t>Расходы районного бюджета по целевым статьям (муниципальным программам и непрограммным направлениям деятельности), группам и подгруппам видов расходов за 1 квартал 2018 года</t>
  </si>
  <si>
    <t>рублей</t>
  </si>
  <si>
    <t>Утверждено на 2019 год</t>
  </si>
  <si>
    <t>R4670</t>
  </si>
  <si>
    <t>Уточненная бюджетная роспись на 2019 год</t>
  </si>
  <si>
    <t>Кассовое исполнение за 1 квартал 2019 год</t>
  </si>
  <si>
    <t>Процент исполнения к уточненной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</si>
</sst>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3" fillId="0" borderId="0"/>
    <xf numFmtId="0" fontId="14" fillId="0" borderId="0"/>
    <xf numFmtId="0" fontId="2" fillId="0" borderId="0"/>
    <xf numFmtId="0" fontId="2" fillId="0" borderId="0"/>
  </cellStyleXfs>
  <cellXfs count="104">
    <xf numFmtId="0" fontId="0" fillId="0" borderId="0" xfId="0"/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shrinkToFit="1"/>
    </xf>
    <xf numFmtId="4" fontId="4" fillId="0" borderId="3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3" xfId="2" applyNumberFormat="1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 shrinkToFit="1"/>
    </xf>
    <xf numFmtId="4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49" fontId="3" fillId="0" borderId="3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 shrinkToFit="1"/>
    </xf>
    <xf numFmtId="4" fontId="3" fillId="0" borderId="3" xfId="2" applyNumberFormat="1" applyFont="1" applyFill="1" applyBorder="1" applyAlignment="1" applyProtection="1">
      <alignment horizontal="right" vertical="center" shrinkToFit="1"/>
      <protection locked="0"/>
    </xf>
    <xf numFmtId="0" fontId="5" fillId="0" borderId="3" xfId="2" applyFont="1" applyFill="1" applyBorder="1" applyAlignment="1">
      <alignment vertical="center" wrapText="1"/>
    </xf>
    <xf numFmtId="4" fontId="5" fillId="0" borderId="3" xfId="2" applyNumberFormat="1" applyFont="1" applyFill="1" applyBorder="1" applyAlignment="1">
      <alignment horizontal="right" vertical="center" shrinkToFit="1"/>
    </xf>
    <xf numFmtId="4" fontId="3" fillId="0" borderId="3" xfId="2" applyNumberFormat="1" applyFont="1" applyFill="1" applyBorder="1" applyAlignment="1">
      <alignment horizontal="right" vertical="center" shrinkToFit="1"/>
    </xf>
    <xf numFmtId="49" fontId="5" fillId="0" borderId="2" xfId="2" applyNumberFormat="1" applyFont="1" applyFill="1" applyBorder="1" applyAlignment="1">
      <alignment horizontal="center" vertical="center" shrinkToFit="1"/>
    </xf>
    <xf numFmtId="4" fontId="5" fillId="0" borderId="2" xfId="2" applyNumberFormat="1" applyFont="1" applyFill="1" applyBorder="1" applyAlignment="1">
      <alignment horizontal="right" vertical="center" shrinkToFit="1"/>
    </xf>
    <xf numFmtId="49" fontId="3" fillId="0" borderId="2" xfId="2" applyNumberFormat="1" applyFont="1" applyFill="1" applyBorder="1" applyAlignment="1">
      <alignment horizontal="center" vertical="center" shrinkToFit="1"/>
    </xf>
    <xf numFmtId="4" fontId="3" fillId="0" borderId="2" xfId="2" applyNumberFormat="1" applyFont="1" applyFill="1" applyBorder="1" applyAlignment="1">
      <alignment horizontal="right" vertical="center" shrinkToFit="1"/>
    </xf>
    <xf numFmtId="49" fontId="5" fillId="0" borderId="2" xfId="2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4" fontId="3" fillId="0" borderId="3" xfId="2" applyNumberFormat="1" applyFont="1" applyFill="1" applyBorder="1" applyAlignment="1" applyProtection="1">
      <alignment horizontal="right" vertical="center"/>
    </xf>
    <xf numFmtId="4" fontId="5" fillId="0" borderId="3" xfId="2" applyNumberFormat="1" applyFont="1" applyFill="1" applyBorder="1" applyAlignment="1" applyProtection="1">
      <alignment horizontal="right" vertical="center"/>
    </xf>
    <xf numFmtId="0" fontId="4" fillId="0" borderId="3" xfId="2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right" vertical="center" wrapText="1"/>
    </xf>
    <xf numFmtId="49" fontId="5" fillId="0" borderId="3" xfId="2" applyNumberFormat="1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4" fontId="4" fillId="0" borderId="3" xfId="3" applyNumberFormat="1" applyFont="1" applyFill="1" applyBorder="1" applyAlignment="1">
      <alignment horizontal="right" vertical="center"/>
    </xf>
    <xf numFmtId="4" fontId="5" fillId="0" borderId="3" xfId="3" applyNumberFormat="1" applyFont="1" applyFill="1" applyBorder="1" applyAlignment="1">
      <alignment horizontal="right" vertical="center"/>
    </xf>
    <xf numFmtId="4" fontId="3" fillId="0" borderId="3" xfId="3" applyNumberFormat="1" applyFont="1" applyFill="1" applyBorder="1" applyAlignment="1">
      <alignment horizontal="right" vertical="center"/>
    </xf>
    <xf numFmtId="49" fontId="11" fillId="0" borderId="3" xfId="2" applyNumberFormat="1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4" fontId="11" fillId="0" borderId="3" xfId="2" applyNumberFormat="1" applyFont="1" applyFill="1" applyBorder="1" applyAlignment="1">
      <alignment horizontal="right" vertical="center"/>
    </xf>
    <xf numFmtId="49" fontId="12" fillId="0" borderId="3" xfId="2" applyNumberFormat="1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/>
    </xf>
    <xf numFmtId="4" fontId="12" fillId="0" borderId="3" xfId="2" applyNumberFormat="1" applyFont="1" applyFill="1" applyBorder="1" applyAlignment="1">
      <alignment horizontal="right" vertical="center"/>
    </xf>
    <xf numFmtId="0" fontId="4" fillId="0" borderId="3" xfId="2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right" vertical="center"/>
    </xf>
    <xf numFmtId="0" fontId="5" fillId="0" borderId="3" xfId="2" applyFont="1" applyFill="1" applyBorder="1" applyAlignment="1">
      <alignment horizontal="center" vertical="center"/>
    </xf>
    <xf numFmtId="4" fontId="5" fillId="0" borderId="3" xfId="2" applyNumberFormat="1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center" vertical="center"/>
    </xf>
    <xf numFmtId="4" fontId="3" fillId="0" borderId="3" xfId="2" applyNumberFormat="1" applyFont="1" applyFill="1" applyBorder="1" applyAlignment="1">
      <alignment horizontal="right" vertical="center"/>
    </xf>
    <xf numFmtId="49" fontId="11" fillId="0" borderId="3" xfId="2" applyNumberFormat="1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4" fontId="11" fillId="0" borderId="3" xfId="2" applyNumberFormat="1" applyFont="1" applyFill="1" applyBorder="1" applyAlignment="1">
      <alignment horizontal="right" vertical="center" wrapText="1"/>
    </xf>
    <xf numFmtId="0" fontId="3" fillId="0" borderId="3" xfId="2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3" fillId="0" borderId="3" xfId="7" applyNumberFormat="1" applyFont="1" applyFill="1" applyBorder="1" applyAlignment="1">
      <alignment horizontal="center" vertical="center" wrapText="1"/>
    </xf>
    <xf numFmtId="49" fontId="3" fillId="0" borderId="3" xfId="7" applyNumberFormat="1" applyFont="1" applyFill="1" applyBorder="1" applyAlignment="1">
      <alignment horizontal="center" vertical="center" shrinkToFit="1"/>
    </xf>
    <xf numFmtId="49" fontId="5" fillId="0" borderId="3" xfId="7" applyNumberFormat="1" applyFont="1" applyFill="1" applyBorder="1" applyAlignment="1">
      <alignment horizontal="center" vertical="center" wrapText="1"/>
    </xf>
    <xf numFmtId="49" fontId="5" fillId="0" borderId="3" xfId="7" applyNumberFormat="1" applyFont="1" applyFill="1" applyBorder="1" applyAlignment="1">
      <alignment horizontal="center" vertical="center" shrinkToFit="1"/>
    </xf>
    <xf numFmtId="0" fontId="7" fillId="0" borderId="3" xfId="5" applyNumberFormat="1" applyFont="1" applyFill="1" applyBorder="1" applyAlignment="1">
      <alignment horizontal="left" vertical="center" wrapText="1"/>
    </xf>
    <xf numFmtId="0" fontId="8" fillId="0" borderId="3" xfId="5" applyNumberFormat="1" applyFont="1" applyFill="1" applyBorder="1" applyAlignment="1">
      <alignment horizontal="left" vertical="center" wrapText="1"/>
    </xf>
    <xf numFmtId="49" fontId="3" fillId="0" borderId="3" xfId="7" applyNumberFormat="1" applyFont="1" applyFill="1" applyBorder="1" applyAlignment="1" applyProtection="1">
      <alignment horizontal="center" vertical="center"/>
    </xf>
    <xf numFmtId="49" fontId="5" fillId="0" borderId="3" xfId="7" applyNumberFormat="1" applyFont="1" applyFill="1" applyBorder="1" applyAlignment="1" applyProtection="1">
      <alignment horizontal="center" vertical="center"/>
    </xf>
    <xf numFmtId="49" fontId="3" fillId="0" borderId="3" xfId="7" applyNumberFormat="1" applyFont="1" applyFill="1" applyBorder="1" applyAlignment="1">
      <alignment horizontal="center" vertical="center"/>
    </xf>
    <xf numFmtId="4" fontId="3" fillId="0" borderId="2" xfId="2" applyNumberFormat="1" applyFont="1" applyFill="1" applyBorder="1" applyAlignment="1" applyProtection="1">
      <alignment horizontal="right" vertical="center" shrinkToFit="1"/>
      <protection locked="0"/>
    </xf>
    <xf numFmtId="0" fontId="9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3" fillId="2" borderId="0" xfId="2" applyFont="1" applyFill="1" applyAlignment="1">
      <alignment vertical="center"/>
    </xf>
    <xf numFmtId="0" fontId="3" fillId="2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3" xfId="2" applyFont="1" applyFill="1" applyBorder="1" applyAlignment="1">
      <alignment horizontal="left" vertical="center" wrapText="1"/>
    </xf>
    <xf numFmtId="0" fontId="6" fillId="0" borderId="3" xfId="5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3" fillId="0" borderId="3" xfId="7" applyFont="1" applyFill="1" applyBorder="1" applyAlignment="1">
      <alignment horizontal="left" vertical="center" wrapText="1"/>
    </xf>
    <xf numFmtId="0" fontId="9" fillId="0" borderId="3" xfId="5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3" xfId="7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5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0" xfId="2" applyFont="1" applyFill="1" applyAlignment="1">
      <alignment vertical="center"/>
    </xf>
    <xf numFmtId="0" fontId="4" fillId="0" borderId="3" xfId="2" applyFont="1" applyFill="1" applyBorder="1" applyAlignment="1">
      <alignment horizontal="left" vertical="center"/>
    </xf>
    <xf numFmtId="0" fontId="5" fillId="0" borderId="3" xfId="2" applyNumberFormat="1" applyFont="1" applyFill="1" applyBorder="1" applyAlignment="1" applyProtection="1">
      <alignment horizontal="left" vertical="center" wrapText="1"/>
    </xf>
    <xf numFmtId="0" fontId="5" fillId="0" borderId="3" xfId="2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0" fontId="15" fillId="2" borderId="0" xfId="0" applyFont="1" applyFill="1" applyAlignment="1">
      <alignment wrapText="1"/>
    </xf>
    <xf numFmtId="0" fontId="3" fillId="0" borderId="0" xfId="2" applyFont="1" applyFill="1" applyAlignment="1">
      <alignment horizontal="right" vertical="center"/>
    </xf>
    <xf numFmtId="0" fontId="16" fillId="0" borderId="0" xfId="2" applyFont="1" applyFill="1" applyAlignment="1">
      <alignment vertical="center"/>
    </xf>
    <xf numFmtId="49" fontId="3" fillId="2" borderId="1" xfId="2" applyNumberFormat="1" applyFont="1" applyFill="1" applyBorder="1" applyAlignment="1">
      <alignment horizontal="center" vertical="center" wrapText="1" shrinkToFit="1"/>
    </xf>
    <xf numFmtId="49" fontId="3" fillId="2" borderId="2" xfId="2" applyNumberFormat="1" applyFont="1" applyFill="1" applyBorder="1" applyAlignment="1">
      <alignment horizontal="center" vertical="center" wrapText="1" shrinkToFit="1"/>
    </xf>
    <xf numFmtId="0" fontId="3" fillId="2" borderId="1" xfId="2" applyFont="1" applyFill="1" applyBorder="1" applyAlignment="1">
      <alignment horizontal="center" vertical="center" shrinkToFit="1"/>
    </xf>
    <xf numFmtId="0" fontId="3" fillId="2" borderId="2" xfId="2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1"/>
    <cellStyle name="Обычный 2 3" xfId="7"/>
    <cellStyle name="Обычный 3" xfId="4"/>
    <cellStyle name="Обычный 4" xfId="5"/>
    <cellStyle name="Обычный 5" xfId="6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5"/>
  <sheetViews>
    <sheetView showGridLines="0" showZeros="0" tabSelected="1" topLeftCell="B1" zoomScale="80" zoomScaleNormal="80" zoomScaleSheetLayoutView="100" workbookViewId="0">
      <selection activeCell="B1" sqref="B1"/>
    </sheetView>
  </sheetViews>
  <sheetFormatPr defaultRowHeight="12.75" x14ac:dyDescent="0.25"/>
  <cols>
    <col min="1" max="1" width="0" style="71" hidden="1" customWidth="1"/>
    <col min="2" max="2" width="51.7109375" style="71" customWidth="1"/>
    <col min="3" max="3" width="5.42578125" style="71" customWidth="1"/>
    <col min="4" max="4" width="7.42578125" style="71" customWidth="1"/>
    <col min="5" max="5" width="5" style="71" customWidth="1"/>
    <col min="6" max="6" width="6.28515625" style="71" customWidth="1"/>
    <col min="7" max="8" width="5.7109375" style="71" hidden="1" customWidth="1"/>
    <col min="9" max="9" width="7.7109375" style="71" customWidth="1"/>
    <col min="10" max="10" width="5.42578125" style="71" customWidth="1"/>
    <col min="11" max="11" width="16.5703125" style="71" customWidth="1"/>
    <col min="12" max="13" width="19.28515625" style="72" customWidth="1"/>
    <col min="14" max="14" width="15.85546875" style="72" customWidth="1"/>
    <col min="15" max="192" width="9.140625" style="71"/>
    <col min="193" max="193" width="0" style="71" hidden="1" customWidth="1"/>
    <col min="194" max="194" width="45.42578125" style="71" customWidth="1"/>
    <col min="195" max="195" width="4.42578125" style="71" customWidth="1"/>
    <col min="196" max="197" width="6.42578125" style="71" customWidth="1"/>
    <col min="198" max="198" width="6.28515625" style="71" customWidth="1"/>
    <col min="199" max="200" width="0" style="71" hidden="1" customWidth="1"/>
    <col min="201" max="201" width="7.7109375" style="71" customWidth="1"/>
    <col min="202" max="202" width="5.42578125" style="71" customWidth="1"/>
    <col min="203" max="203" width="17.140625" style="71" customWidth="1"/>
    <col min="204" max="204" width="0" style="71" hidden="1" customWidth="1"/>
    <col min="205" max="448" width="9.140625" style="71"/>
    <col min="449" max="449" width="0" style="71" hidden="1" customWidth="1"/>
    <col min="450" max="450" width="45.42578125" style="71" customWidth="1"/>
    <col min="451" max="451" width="4.42578125" style="71" customWidth="1"/>
    <col min="452" max="453" width="6.42578125" style="71" customWidth="1"/>
    <col min="454" max="454" width="6.28515625" style="71" customWidth="1"/>
    <col min="455" max="456" width="0" style="71" hidden="1" customWidth="1"/>
    <col min="457" max="457" width="7.7109375" style="71" customWidth="1"/>
    <col min="458" max="458" width="5.42578125" style="71" customWidth="1"/>
    <col min="459" max="459" width="17.140625" style="71" customWidth="1"/>
    <col min="460" max="460" width="0" style="71" hidden="1" customWidth="1"/>
    <col min="461" max="704" width="9.140625" style="71"/>
    <col min="705" max="705" width="0" style="71" hidden="1" customWidth="1"/>
    <col min="706" max="706" width="45.42578125" style="71" customWidth="1"/>
    <col min="707" max="707" width="4.42578125" style="71" customWidth="1"/>
    <col min="708" max="709" width="6.42578125" style="71" customWidth="1"/>
    <col min="710" max="710" width="6.28515625" style="71" customWidth="1"/>
    <col min="711" max="712" width="0" style="71" hidden="1" customWidth="1"/>
    <col min="713" max="713" width="7.7109375" style="71" customWidth="1"/>
    <col min="714" max="714" width="5.42578125" style="71" customWidth="1"/>
    <col min="715" max="715" width="17.140625" style="71" customWidth="1"/>
    <col min="716" max="716" width="0" style="71" hidden="1" customWidth="1"/>
    <col min="717" max="960" width="9.140625" style="71"/>
    <col min="961" max="961" width="0" style="71" hidden="1" customWidth="1"/>
    <col min="962" max="962" width="45.42578125" style="71" customWidth="1"/>
    <col min="963" max="963" width="4.42578125" style="71" customWidth="1"/>
    <col min="964" max="965" width="6.42578125" style="71" customWidth="1"/>
    <col min="966" max="966" width="6.28515625" style="71" customWidth="1"/>
    <col min="967" max="968" width="0" style="71" hidden="1" customWidth="1"/>
    <col min="969" max="969" width="7.7109375" style="71" customWidth="1"/>
    <col min="970" max="970" width="5.42578125" style="71" customWidth="1"/>
    <col min="971" max="971" width="17.140625" style="71" customWidth="1"/>
    <col min="972" max="972" width="0" style="71" hidden="1" customWidth="1"/>
    <col min="973" max="1216" width="9.140625" style="71"/>
    <col min="1217" max="1217" width="0" style="71" hidden="1" customWidth="1"/>
    <col min="1218" max="1218" width="45.42578125" style="71" customWidth="1"/>
    <col min="1219" max="1219" width="4.42578125" style="71" customWidth="1"/>
    <col min="1220" max="1221" width="6.42578125" style="71" customWidth="1"/>
    <col min="1222" max="1222" width="6.28515625" style="71" customWidth="1"/>
    <col min="1223" max="1224" width="0" style="71" hidden="1" customWidth="1"/>
    <col min="1225" max="1225" width="7.7109375" style="71" customWidth="1"/>
    <col min="1226" max="1226" width="5.42578125" style="71" customWidth="1"/>
    <col min="1227" max="1227" width="17.140625" style="71" customWidth="1"/>
    <col min="1228" max="1228" width="0" style="71" hidden="1" customWidth="1"/>
    <col min="1229" max="1472" width="9.140625" style="71"/>
    <col min="1473" max="1473" width="0" style="71" hidden="1" customWidth="1"/>
    <col min="1474" max="1474" width="45.42578125" style="71" customWidth="1"/>
    <col min="1475" max="1475" width="4.42578125" style="71" customWidth="1"/>
    <col min="1476" max="1477" width="6.42578125" style="71" customWidth="1"/>
    <col min="1478" max="1478" width="6.28515625" style="71" customWidth="1"/>
    <col min="1479" max="1480" width="0" style="71" hidden="1" customWidth="1"/>
    <col min="1481" max="1481" width="7.7109375" style="71" customWidth="1"/>
    <col min="1482" max="1482" width="5.42578125" style="71" customWidth="1"/>
    <col min="1483" max="1483" width="17.140625" style="71" customWidth="1"/>
    <col min="1484" max="1484" width="0" style="71" hidden="1" customWidth="1"/>
    <col min="1485" max="1728" width="9.140625" style="71"/>
    <col min="1729" max="1729" width="0" style="71" hidden="1" customWidth="1"/>
    <col min="1730" max="1730" width="45.42578125" style="71" customWidth="1"/>
    <col min="1731" max="1731" width="4.42578125" style="71" customWidth="1"/>
    <col min="1732" max="1733" width="6.42578125" style="71" customWidth="1"/>
    <col min="1734" max="1734" width="6.28515625" style="71" customWidth="1"/>
    <col min="1735" max="1736" width="0" style="71" hidden="1" customWidth="1"/>
    <col min="1737" max="1737" width="7.7109375" style="71" customWidth="1"/>
    <col min="1738" max="1738" width="5.42578125" style="71" customWidth="1"/>
    <col min="1739" max="1739" width="17.140625" style="71" customWidth="1"/>
    <col min="1740" max="1740" width="0" style="71" hidden="1" customWidth="1"/>
    <col min="1741" max="1984" width="9.140625" style="71"/>
    <col min="1985" max="1985" width="0" style="71" hidden="1" customWidth="1"/>
    <col min="1986" max="1986" width="45.42578125" style="71" customWidth="1"/>
    <col min="1987" max="1987" width="4.42578125" style="71" customWidth="1"/>
    <col min="1988" max="1989" width="6.42578125" style="71" customWidth="1"/>
    <col min="1990" max="1990" width="6.28515625" style="71" customWidth="1"/>
    <col min="1991" max="1992" width="0" style="71" hidden="1" customWidth="1"/>
    <col min="1993" max="1993" width="7.7109375" style="71" customWidth="1"/>
    <col min="1994" max="1994" width="5.42578125" style="71" customWidth="1"/>
    <col min="1995" max="1995" width="17.140625" style="71" customWidth="1"/>
    <col min="1996" max="1996" width="0" style="71" hidden="1" customWidth="1"/>
    <col min="1997" max="2240" width="9.140625" style="71"/>
    <col min="2241" max="2241" width="0" style="71" hidden="1" customWidth="1"/>
    <col min="2242" max="2242" width="45.42578125" style="71" customWidth="1"/>
    <col min="2243" max="2243" width="4.42578125" style="71" customWidth="1"/>
    <col min="2244" max="2245" width="6.42578125" style="71" customWidth="1"/>
    <col min="2246" max="2246" width="6.28515625" style="71" customWidth="1"/>
    <col min="2247" max="2248" width="0" style="71" hidden="1" customWidth="1"/>
    <col min="2249" max="2249" width="7.7109375" style="71" customWidth="1"/>
    <col min="2250" max="2250" width="5.42578125" style="71" customWidth="1"/>
    <col min="2251" max="2251" width="17.140625" style="71" customWidth="1"/>
    <col min="2252" max="2252" width="0" style="71" hidden="1" customWidth="1"/>
    <col min="2253" max="2496" width="9.140625" style="71"/>
    <col min="2497" max="2497" width="0" style="71" hidden="1" customWidth="1"/>
    <col min="2498" max="2498" width="45.42578125" style="71" customWidth="1"/>
    <col min="2499" max="2499" width="4.42578125" style="71" customWidth="1"/>
    <col min="2500" max="2501" width="6.42578125" style="71" customWidth="1"/>
    <col min="2502" max="2502" width="6.28515625" style="71" customWidth="1"/>
    <col min="2503" max="2504" width="0" style="71" hidden="1" customWidth="1"/>
    <col min="2505" max="2505" width="7.7109375" style="71" customWidth="1"/>
    <col min="2506" max="2506" width="5.42578125" style="71" customWidth="1"/>
    <col min="2507" max="2507" width="17.140625" style="71" customWidth="1"/>
    <col min="2508" max="2508" width="0" style="71" hidden="1" customWidth="1"/>
    <col min="2509" max="2752" width="9.140625" style="71"/>
    <col min="2753" max="2753" width="0" style="71" hidden="1" customWidth="1"/>
    <col min="2754" max="2754" width="45.42578125" style="71" customWidth="1"/>
    <col min="2755" max="2755" width="4.42578125" style="71" customWidth="1"/>
    <col min="2756" max="2757" width="6.42578125" style="71" customWidth="1"/>
    <col min="2758" max="2758" width="6.28515625" style="71" customWidth="1"/>
    <col min="2759" max="2760" width="0" style="71" hidden="1" customWidth="1"/>
    <col min="2761" max="2761" width="7.7109375" style="71" customWidth="1"/>
    <col min="2762" max="2762" width="5.42578125" style="71" customWidth="1"/>
    <col min="2763" max="2763" width="17.140625" style="71" customWidth="1"/>
    <col min="2764" max="2764" width="0" style="71" hidden="1" customWidth="1"/>
    <col min="2765" max="3008" width="9.140625" style="71"/>
    <col min="3009" max="3009" width="0" style="71" hidden="1" customWidth="1"/>
    <col min="3010" max="3010" width="45.42578125" style="71" customWidth="1"/>
    <col min="3011" max="3011" width="4.42578125" style="71" customWidth="1"/>
    <col min="3012" max="3013" width="6.42578125" style="71" customWidth="1"/>
    <col min="3014" max="3014" width="6.28515625" style="71" customWidth="1"/>
    <col min="3015" max="3016" width="0" style="71" hidden="1" customWidth="1"/>
    <col min="3017" max="3017" width="7.7109375" style="71" customWidth="1"/>
    <col min="3018" max="3018" width="5.42578125" style="71" customWidth="1"/>
    <col min="3019" max="3019" width="17.140625" style="71" customWidth="1"/>
    <col min="3020" max="3020" width="0" style="71" hidden="1" customWidth="1"/>
    <col min="3021" max="3264" width="9.140625" style="71"/>
    <col min="3265" max="3265" width="0" style="71" hidden="1" customWidth="1"/>
    <col min="3266" max="3266" width="45.42578125" style="71" customWidth="1"/>
    <col min="3267" max="3267" width="4.42578125" style="71" customWidth="1"/>
    <col min="3268" max="3269" width="6.42578125" style="71" customWidth="1"/>
    <col min="3270" max="3270" width="6.28515625" style="71" customWidth="1"/>
    <col min="3271" max="3272" width="0" style="71" hidden="1" customWidth="1"/>
    <col min="3273" max="3273" width="7.7109375" style="71" customWidth="1"/>
    <col min="3274" max="3274" width="5.42578125" style="71" customWidth="1"/>
    <col min="3275" max="3275" width="17.140625" style="71" customWidth="1"/>
    <col min="3276" max="3276" width="0" style="71" hidden="1" customWidth="1"/>
    <col min="3277" max="3520" width="9.140625" style="71"/>
    <col min="3521" max="3521" width="0" style="71" hidden="1" customWidth="1"/>
    <col min="3522" max="3522" width="45.42578125" style="71" customWidth="1"/>
    <col min="3523" max="3523" width="4.42578125" style="71" customWidth="1"/>
    <col min="3524" max="3525" width="6.42578125" style="71" customWidth="1"/>
    <col min="3526" max="3526" width="6.28515625" style="71" customWidth="1"/>
    <col min="3527" max="3528" width="0" style="71" hidden="1" customWidth="1"/>
    <col min="3529" max="3529" width="7.7109375" style="71" customWidth="1"/>
    <col min="3530" max="3530" width="5.42578125" style="71" customWidth="1"/>
    <col min="3531" max="3531" width="17.140625" style="71" customWidth="1"/>
    <col min="3532" max="3532" width="0" style="71" hidden="1" customWidth="1"/>
    <col min="3533" max="3776" width="9.140625" style="71"/>
    <col min="3777" max="3777" width="0" style="71" hidden="1" customWidth="1"/>
    <col min="3778" max="3778" width="45.42578125" style="71" customWidth="1"/>
    <col min="3779" max="3779" width="4.42578125" style="71" customWidth="1"/>
    <col min="3780" max="3781" width="6.42578125" style="71" customWidth="1"/>
    <col min="3782" max="3782" width="6.28515625" style="71" customWidth="1"/>
    <col min="3783" max="3784" width="0" style="71" hidden="1" customWidth="1"/>
    <col min="3785" max="3785" width="7.7109375" style="71" customWidth="1"/>
    <col min="3786" max="3786" width="5.42578125" style="71" customWidth="1"/>
    <col min="3787" max="3787" width="17.140625" style="71" customWidth="1"/>
    <col min="3788" max="3788" width="0" style="71" hidden="1" customWidth="1"/>
    <col min="3789" max="4032" width="9.140625" style="71"/>
    <col min="4033" max="4033" width="0" style="71" hidden="1" customWidth="1"/>
    <col min="4034" max="4034" width="45.42578125" style="71" customWidth="1"/>
    <col min="4035" max="4035" width="4.42578125" style="71" customWidth="1"/>
    <col min="4036" max="4037" width="6.42578125" style="71" customWidth="1"/>
    <col min="4038" max="4038" width="6.28515625" style="71" customWidth="1"/>
    <col min="4039" max="4040" width="0" style="71" hidden="1" customWidth="1"/>
    <col min="4041" max="4041" width="7.7109375" style="71" customWidth="1"/>
    <col min="4042" max="4042" width="5.42578125" style="71" customWidth="1"/>
    <col min="4043" max="4043" width="17.140625" style="71" customWidth="1"/>
    <col min="4044" max="4044" width="0" style="71" hidden="1" customWidth="1"/>
    <col min="4045" max="4288" width="9.140625" style="71"/>
    <col min="4289" max="4289" width="0" style="71" hidden="1" customWidth="1"/>
    <col min="4290" max="4290" width="45.42578125" style="71" customWidth="1"/>
    <col min="4291" max="4291" width="4.42578125" style="71" customWidth="1"/>
    <col min="4292" max="4293" width="6.42578125" style="71" customWidth="1"/>
    <col min="4294" max="4294" width="6.28515625" style="71" customWidth="1"/>
    <col min="4295" max="4296" width="0" style="71" hidden="1" customWidth="1"/>
    <col min="4297" max="4297" width="7.7109375" style="71" customWidth="1"/>
    <col min="4298" max="4298" width="5.42578125" style="71" customWidth="1"/>
    <col min="4299" max="4299" width="17.140625" style="71" customWidth="1"/>
    <col min="4300" max="4300" width="0" style="71" hidden="1" customWidth="1"/>
    <col min="4301" max="4544" width="9.140625" style="71"/>
    <col min="4545" max="4545" width="0" style="71" hidden="1" customWidth="1"/>
    <col min="4546" max="4546" width="45.42578125" style="71" customWidth="1"/>
    <col min="4547" max="4547" width="4.42578125" style="71" customWidth="1"/>
    <col min="4548" max="4549" width="6.42578125" style="71" customWidth="1"/>
    <col min="4550" max="4550" width="6.28515625" style="71" customWidth="1"/>
    <col min="4551" max="4552" width="0" style="71" hidden="1" customWidth="1"/>
    <col min="4553" max="4553" width="7.7109375" style="71" customWidth="1"/>
    <col min="4554" max="4554" width="5.42578125" style="71" customWidth="1"/>
    <col min="4555" max="4555" width="17.140625" style="71" customWidth="1"/>
    <col min="4556" max="4556" width="0" style="71" hidden="1" customWidth="1"/>
    <col min="4557" max="4800" width="9.140625" style="71"/>
    <col min="4801" max="4801" width="0" style="71" hidden="1" customWidth="1"/>
    <col min="4802" max="4802" width="45.42578125" style="71" customWidth="1"/>
    <col min="4803" max="4803" width="4.42578125" style="71" customWidth="1"/>
    <col min="4804" max="4805" width="6.42578125" style="71" customWidth="1"/>
    <col min="4806" max="4806" width="6.28515625" style="71" customWidth="1"/>
    <col min="4807" max="4808" width="0" style="71" hidden="1" customWidth="1"/>
    <col min="4809" max="4809" width="7.7109375" style="71" customWidth="1"/>
    <col min="4810" max="4810" width="5.42578125" style="71" customWidth="1"/>
    <col min="4811" max="4811" width="17.140625" style="71" customWidth="1"/>
    <col min="4812" max="4812" width="0" style="71" hidden="1" customWidth="1"/>
    <col min="4813" max="5056" width="9.140625" style="71"/>
    <col min="5057" max="5057" width="0" style="71" hidden="1" customWidth="1"/>
    <col min="5058" max="5058" width="45.42578125" style="71" customWidth="1"/>
    <col min="5059" max="5059" width="4.42578125" style="71" customWidth="1"/>
    <col min="5060" max="5061" width="6.42578125" style="71" customWidth="1"/>
    <col min="5062" max="5062" width="6.28515625" style="71" customWidth="1"/>
    <col min="5063" max="5064" width="0" style="71" hidden="1" customWidth="1"/>
    <col min="5065" max="5065" width="7.7109375" style="71" customWidth="1"/>
    <col min="5066" max="5066" width="5.42578125" style="71" customWidth="1"/>
    <col min="5067" max="5067" width="17.140625" style="71" customWidth="1"/>
    <col min="5068" max="5068" width="0" style="71" hidden="1" customWidth="1"/>
    <col min="5069" max="5312" width="9.140625" style="71"/>
    <col min="5313" max="5313" width="0" style="71" hidden="1" customWidth="1"/>
    <col min="5314" max="5314" width="45.42578125" style="71" customWidth="1"/>
    <col min="5315" max="5315" width="4.42578125" style="71" customWidth="1"/>
    <col min="5316" max="5317" width="6.42578125" style="71" customWidth="1"/>
    <col min="5318" max="5318" width="6.28515625" style="71" customWidth="1"/>
    <col min="5319" max="5320" width="0" style="71" hidden="1" customWidth="1"/>
    <col min="5321" max="5321" width="7.7109375" style="71" customWidth="1"/>
    <col min="5322" max="5322" width="5.42578125" style="71" customWidth="1"/>
    <col min="5323" max="5323" width="17.140625" style="71" customWidth="1"/>
    <col min="5324" max="5324" width="0" style="71" hidden="1" customWidth="1"/>
    <col min="5325" max="5568" width="9.140625" style="71"/>
    <col min="5569" max="5569" width="0" style="71" hidden="1" customWidth="1"/>
    <col min="5570" max="5570" width="45.42578125" style="71" customWidth="1"/>
    <col min="5571" max="5571" width="4.42578125" style="71" customWidth="1"/>
    <col min="5572" max="5573" width="6.42578125" style="71" customWidth="1"/>
    <col min="5574" max="5574" width="6.28515625" style="71" customWidth="1"/>
    <col min="5575" max="5576" width="0" style="71" hidden="1" customWidth="1"/>
    <col min="5577" max="5577" width="7.7109375" style="71" customWidth="1"/>
    <col min="5578" max="5578" width="5.42578125" style="71" customWidth="1"/>
    <col min="5579" max="5579" width="17.140625" style="71" customWidth="1"/>
    <col min="5580" max="5580" width="0" style="71" hidden="1" customWidth="1"/>
    <col min="5581" max="5824" width="9.140625" style="71"/>
    <col min="5825" max="5825" width="0" style="71" hidden="1" customWidth="1"/>
    <col min="5826" max="5826" width="45.42578125" style="71" customWidth="1"/>
    <col min="5827" max="5827" width="4.42578125" style="71" customWidth="1"/>
    <col min="5828" max="5829" width="6.42578125" style="71" customWidth="1"/>
    <col min="5830" max="5830" width="6.28515625" style="71" customWidth="1"/>
    <col min="5831" max="5832" width="0" style="71" hidden="1" customWidth="1"/>
    <col min="5833" max="5833" width="7.7109375" style="71" customWidth="1"/>
    <col min="5834" max="5834" width="5.42578125" style="71" customWidth="1"/>
    <col min="5835" max="5835" width="17.140625" style="71" customWidth="1"/>
    <col min="5836" max="5836" width="0" style="71" hidden="1" customWidth="1"/>
    <col min="5837" max="6080" width="9.140625" style="71"/>
    <col min="6081" max="6081" width="0" style="71" hidden="1" customWidth="1"/>
    <col min="6082" max="6082" width="45.42578125" style="71" customWidth="1"/>
    <col min="6083" max="6083" width="4.42578125" style="71" customWidth="1"/>
    <col min="6084" max="6085" width="6.42578125" style="71" customWidth="1"/>
    <col min="6086" max="6086" width="6.28515625" style="71" customWidth="1"/>
    <col min="6087" max="6088" width="0" style="71" hidden="1" customWidth="1"/>
    <col min="6089" max="6089" width="7.7109375" style="71" customWidth="1"/>
    <col min="6090" max="6090" width="5.42578125" style="71" customWidth="1"/>
    <col min="6091" max="6091" width="17.140625" style="71" customWidth="1"/>
    <col min="6092" max="6092" width="0" style="71" hidden="1" customWidth="1"/>
    <col min="6093" max="6336" width="9.140625" style="71"/>
    <col min="6337" max="6337" width="0" style="71" hidden="1" customWidth="1"/>
    <col min="6338" max="6338" width="45.42578125" style="71" customWidth="1"/>
    <col min="6339" max="6339" width="4.42578125" style="71" customWidth="1"/>
    <col min="6340" max="6341" width="6.42578125" style="71" customWidth="1"/>
    <col min="6342" max="6342" width="6.28515625" style="71" customWidth="1"/>
    <col min="6343" max="6344" width="0" style="71" hidden="1" customWidth="1"/>
    <col min="6345" max="6345" width="7.7109375" style="71" customWidth="1"/>
    <col min="6346" max="6346" width="5.42578125" style="71" customWidth="1"/>
    <col min="6347" max="6347" width="17.140625" style="71" customWidth="1"/>
    <col min="6348" max="6348" width="0" style="71" hidden="1" customWidth="1"/>
    <col min="6349" max="6592" width="9.140625" style="71"/>
    <col min="6593" max="6593" width="0" style="71" hidden="1" customWidth="1"/>
    <col min="6594" max="6594" width="45.42578125" style="71" customWidth="1"/>
    <col min="6595" max="6595" width="4.42578125" style="71" customWidth="1"/>
    <col min="6596" max="6597" width="6.42578125" style="71" customWidth="1"/>
    <col min="6598" max="6598" width="6.28515625" style="71" customWidth="1"/>
    <col min="6599" max="6600" width="0" style="71" hidden="1" customWidth="1"/>
    <col min="6601" max="6601" width="7.7109375" style="71" customWidth="1"/>
    <col min="6602" max="6602" width="5.42578125" style="71" customWidth="1"/>
    <col min="6603" max="6603" width="17.140625" style="71" customWidth="1"/>
    <col min="6604" max="6604" width="0" style="71" hidden="1" customWidth="1"/>
    <col min="6605" max="6848" width="9.140625" style="71"/>
    <col min="6849" max="6849" width="0" style="71" hidden="1" customWidth="1"/>
    <col min="6850" max="6850" width="45.42578125" style="71" customWidth="1"/>
    <col min="6851" max="6851" width="4.42578125" style="71" customWidth="1"/>
    <col min="6852" max="6853" width="6.42578125" style="71" customWidth="1"/>
    <col min="6854" max="6854" width="6.28515625" style="71" customWidth="1"/>
    <col min="6855" max="6856" width="0" style="71" hidden="1" customWidth="1"/>
    <col min="6857" max="6857" width="7.7109375" style="71" customWidth="1"/>
    <col min="6858" max="6858" width="5.42578125" style="71" customWidth="1"/>
    <col min="6859" max="6859" width="17.140625" style="71" customWidth="1"/>
    <col min="6860" max="6860" width="0" style="71" hidden="1" customWidth="1"/>
    <col min="6861" max="7104" width="9.140625" style="71"/>
    <col min="7105" max="7105" width="0" style="71" hidden="1" customWidth="1"/>
    <col min="7106" max="7106" width="45.42578125" style="71" customWidth="1"/>
    <col min="7107" max="7107" width="4.42578125" style="71" customWidth="1"/>
    <col min="7108" max="7109" width="6.42578125" style="71" customWidth="1"/>
    <col min="7110" max="7110" width="6.28515625" style="71" customWidth="1"/>
    <col min="7111" max="7112" width="0" style="71" hidden="1" customWidth="1"/>
    <col min="7113" max="7113" width="7.7109375" style="71" customWidth="1"/>
    <col min="7114" max="7114" width="5.42578125" style="71" customWidth="1"/>
    <col min="7115" max="7115" width="17.140625" style="71" customWidth="1"/>
    <col min="7116" max="7116" width="0" style="71" hidden="1" customWidth="1"/>
    <col min="7117" max="7360" width="9.140625" style="71"/>
    <col min="7361" max="7361" width="0" style="71" hidden="1" customWidth="1"/>
    <col min="7362" max="7362" width="45.42578125" style="71" customWidth="1"/>
    <col min="7363" max="7363" width="4.42578125" style="71" customWidth="1"/>
    <col min="7364" max="7365" width="6.42578125" style="71" customWidth="1"/>
    <col min="7366" max="7366" width="6.28515625" style="71" customWidth="1"/>
    <col min="7367" max="7368" width="0" style="71" hidden="1" customWidth="1"/>
    <col min="7369" max="7369" width="7.7109375" style="71" customWidth="1"/>
    <col min="7370" max="7370" width="5.42578125" style="71" customWidth="1"/>
    <col min="7371" max="7371" width="17.140625" style="71" customWidth="1"/>
    <col min="7372" max="7372" width="0" style="71" hidden="1" customWidth="1"/>
    <col min="7373" max="7616" width="9.140625" style="71"/>
    <col min="7617" max="7617" width="0" style="71" hidden="1" customWidth="1"/>
    <col min="7618" max="7618" width="45.42578125" style="71" customWidth="1"/>
    <col min="7619" max="7619" width="4.42578125" style="71" customWidth="1"/>
    <col min="7620" max="7621" width="6.42578125" style="71" customWidth="1"/>
    <col min="7622" max="7622" width="6.28515625" style="71" customWidth="1"/>
    <col min="7623" max="7624" width="0" style="71" hidden="1" customWidth="1"/>
    <col min="7625" max="7625" width="7.7109375" style="71" customWidth="1"/>
    <col min="7626" max="7626" width="5.42578125" style="71" customWidth="1"/>
    <col min="7627" max="7627" width="17.140625" style="71" customWidth="1"/>
    <col min="7628" max="7628" width="0" style="71" hidden="1" customWidth="1"/>
    <col min="7629" max="7872" width="9.140625" style="71"/>
    <col min="7873" max="7873" width="0" style="71" hidden="1" customWidth="1"/>
    <col min="7874" max="7874" width="45.42578125" style="71" customWidth="1"/>
    <col min="7875" max="7875" width="4.42578125" style="71" customWidth="1"/>
    <col min="7876" max="7877" width="6.42578125" style="71" customWidth="1"/>
    <col min="7878" max="7878" width="6.28515625" style="71" customWidth="1"/>
    <col min="7879" max="7880" width="0" style="71" hidden="1" customWidth="1"/>
    <col min="7881" max="7881" width="7.7109375" style="71" customWidth="1"/>
    <col min="7882" max="7882" width="5.42578125" style="71" customWidth="1"/>
    <col min="7883" max="7883" width="17.140625" style="71" customWidth="1"/>
    <col min="7884" max="7884" width="0" style="71" hidden="1" customWidth="1"/>
    <col min="7885" max="8128" width="9.140625" style="71"/>
    <col min="8129" max="8129" width="0" style="71" hidden="1" customWidth="1"/>
    <col min="8130" max="8130" width="45.42578125" style="71" customWidth="1"/>
    <col min="8131" max="8131" width="4.42578125" style="71" customWidth="1"/>
    <col min="8132" max="8133" width="6.42578125" style="71" customWidth="1"/>
    <col min="8134" max="8134" width="6.28515625" style="71" customWidth="1"/>
    <col min="8135" max="8136" width="0" style="71" hidden="1" customWidth="1"/>
    <col min="8137" max="8137" width="7.7109375" style="71" customWidth="1"/>
    <col min="8138" max="8138" width="5.42578125" style="71" customWidth="1"/>
    <col min="8139" max="8139" width="17.140625" style="71" customWidth="1"/>
    <col min="8140" max="8140" width="0" style="71" hidden="1" customWidth="1"/>
    <col min="8141" max="8384" width="9.140625" style="71"/>
    <col min="8385" max="8385" width="0" style="71" hidden="1" customWidth="1"/>
    <col min="8386" max="8386" width="45.42578125" style="71" customWidth="1"/>
    <col min="8387" max="8387" width="4.42578125" style="71" customWidth="1"/>
    <col min="8388" max="8389" width="6.42578125" style="71" customWidth="1"/>
    <col min="8390" max="8390" width="6.28515625" style="71" customWidth="1"/>
    <col min="8391" max="8392" width="0" style="71" hidden="1" customWidth="1"/>
    <col min="8393" max="8393" width="7.7109375" style="71" customWidth="1"/>
    <col min="8394" max="8394" width="5.42578125" style="71" customWidth="1"/>
    <col min="8395" max="8395" width="17.140625" style="71" customWidth="1"/>
    <col min="8396" max="8396" width="0" style="71" hidden="1" customWidth="1"/>
    <col min="8397" max="8640" width="9.140625" style="71"/>
    <col min="8641" max="8641" width="0" style="71" hidden="1" customWidth="1"/>
    <col min="8642" max="8642" width="45.42578125" style="71" customWidth="1"/>
    <col min="8643" max="8643" width="4.42578125" style="71" customWidth="1"/>
    <col min="8644" max="8645" width="6.42578125" style="71" customWidth="1"/>
    <col min="8646" max="8646" width="6.28515625" style="71" customWidth="1"/>
    <col min="8647" max="8648" width="0" style="71" hidden="1" customWidth="1"/>
    <col min="8649" max="8649" width="7.7109375" style="71" customWidth="1"/>
    <col min="8650" max="8650" width="5.42578125" style="71" customWidth="1"/>
    <col min="8651" max="8651" width="17.140625" style="71" customWidth="1"/>
    <col min="8652" max="8652" width="0" style="71" hidden="1" customWidth="1"/>
    <col min="8653" max="8896" width="9.140625" style="71"/>
    <col min="8897" max="8897" width="0" style="71" hidden="1" customWidth="1"/>
    <col min="8898" max="8898" width="45.42578125" style="71" customWidth="1"/>
    <col min="8899" max="8899" width="4.42578125" style="71" customWidth="1"/>
    <col min="8900" max="8901" width="6.42578125" style="71" customWidth="1"/>
    <col min="8902" max="8902" width="6.28515625" style="71" customWidth="1"/>
    <col min="8903" max="8904" width="0" style="71" hidden="1" customWidth="1"/>
    <col min="8905" max="8905" width="7.7109375" style="71" customWidth="1"/>
    <col min="8906" max="8906" width="5.42578125" style="71" customWidth="1"/>
    <col min="8907" max="8907" width="17.140625" style="71" customWidth="1"/>
    <col min="8908" max="8908" width="0" style="71" hidden="1" customWidth="1"/>
    <col min="8909" max="9152" width="9.140625" style="71"/>
    <col min="9153" max="9153" width="0" style="71" hidden="1" customWidth="1"/>
    <col min="9154" max="9154" width="45.42578125" style="71" customWidth="1"/>
    <col min="9155" max="9155" width="4.42578125" style="71" customWidth="1"/>
    <col min="9156" max="9157" width="6.42578125" style="71" customWidth="1"/>
    <col min="9158" max="9158" width="6.28515625" style="71" customWidth="1"/>
    <col min="9159" max="9160" width="0" style="71" hidden="1" customWidth="1"/>
    <col min="9161" max="9161" width="7.7109375" style="71" customWidth="1"/>
    <col min="9162" max="9162" width="5.42578125" style="71" customWidth="1"/>
    <col min="9163" max="9163" width="17.140625" style="71" customWidth="1"/>
    <col min="9164" max="9164" width="0" style="71" hidden="1" customWidth="1"/>
    <col min="9165" max="9408" width="9.140625" style="71"/>
    <col min="9409" max="9409" width="0" style="71" hidden="1" customWidth="1"/>
    <col min="9410" max="9410" width="45.42578125" style="71" customWidth="1"/>
    <col min="9411" max="9411" width="4.42578125" style="71" customWidth="1"/>
    <col min="9412" max="9413" width="6.42578125" style="71" customWidth="1"/>
    <col min="9414" max="9414" width="6.28515625" style="71" customWidth="1"/>
    <col min="9415" max="9416" width="0" style="71" hidden="1" customWidth="1"/>
    <col min="9417" max="9417" width="7.7109375" style="71" customWidth="1"/>
    <col min="9418" max="9418" width="5.42578125" style="71" customWidth="1"/>
    <col min="9419" max="9419" width="17.140625" style="71" customWidth="1"/>
    <col min="9420" max="9420" width="0" style="71" hidden="1" customWidth="1"/>
    <col min="9421" max="9664" width="9.140625" style="71"/>
    <col min="9665" max="9665" width="0" style="71" hidden="1" customWidth="1"/>
    <col min="9666" max="9666" width="45.42578125" style="71" customWidth="1"/>
    <col min="9667" max="9667" width="4.42578125" style="71" customWidth="1"/>
    <col min="9668" max="9669" width="6.42578125" style="71" customWidth="1"/>
    <col min="9670" max="9670" width="6.28515625" style="71" customWidth="1"/>
    <col min="9671" max="9672" width="0" style="71" hidden="1" customWidth="1"/>
    <col min="9673" max="9673" width="7.7109375" style="71" customWidth="1"/>
    <col min="9674" max="9674" width="5.42578125" style="71" customWidth="1"/>
    <col min="9675" max="9675" width="17.140625" style="71" customWidth="1"/>
    <col min="9676" max="9676" width="0" style="71" hidden="1" customWidth="1"/>
    <col min="9677" max="9920" width="9.140625" style="71"/>
    <col min="9921" max="9921" width="0" style="71" hidden="1" customWidth="1"/>
    <col min="9922" max="9922" width="45.42578125" style="71" customWidth="1"/>
    <col min="9923" max="9923" width="4.42578125" style="71" customWidth="1"/>
    <col min="9924" max="9925" width="6.42578125" style="71" customWidth="1"/>
    <col min="9926" max="9926" width="6.28515625" style="71" customWidth="1"/>
    <col min="9927" max="9928" width="0" style="71" hidden="1" customWidth="1"/>
    <col min="9929" max="9929" width="7.7109375" style="71" customWidth="1"/>
    <col min="9930" max="9930" width="5.42578125" style="71" customWidth="1"/>
    <col min="9931" max="9931" width="17.140625" style="71" customWidth="1"/>
    <col min="9932" max="9932" width="0" style="71" hidden="1" customWidth="1"/>
    <col min="9933" max="10176" width="9.140625" style="71"/>
    <col min="10177" max="10177" width="0" style="71" hidden="1" customWidth="1"/>
    <col min="10178" max="10178" width="45.42578125" style="71" customWidth="1"/>
    <col min="10179" max="10179" width="4.42578125" style="71" customWidth="1"/>
    <col min="10180" max="10181" width="6.42578125" style="71" customWidth="1"/>
    <col min="10182" max="10182" width="6.28515625" style="71" customWidth="1"/>
    <col min="10183" max="10184" width="0" style="71" hidden="1" customWidth="1"/>
    <col min="10185" max="10185" width="7.7109375" style="71" customWidth="1"/>
    <col min="10186" max="10186" width="5.42578125" style="71" customWidth="1"/>
    <col min="10187" max="10187" width="17.140625" style="71" customWidth="1"/>
    <col min="10188" max="10188" width="0" style="71" hidden="1" customWidth="1"/>
    <col min="10189" max="10432" width="9.140625" style="71"/>
    <col min="10433" max="10433" width="0" style="71" hidden="1" customWidth="1"/>
    <col min="10434" max="10434" width="45.42578125" style="71" customWidth="1"/>
    <col min="10435" max="10435" width="4.42578125" style="71" customWidth="1"/>
    <col min="10436" max="10437" width="6.42578125" style="71" customWidth="1"/>
    <col min="10438" max="10438" width="6.28515625" style="71" customWidth="1"/>
    <col min="10439" max="10440" width="0" style="71" hidden="1" customWidth="1"/>
    <col min="10441" max="10441" width="7.7109375" style="71" customWidth="1"/>
    <col min="10442" max="10442" width="5.42578125" style="71" customWidth="1"/>
    <col min="10443" max="10443" width="17.140625" style="71" customWidth="1"/>
    <col min="10444" max="10444" width="0" style="71" hidden="1" customWidth="1"/>
    <col min="10445" max="10688" width="9.140625" style="71"/>
    <col min="10689" max="10689" width="0" style="71" hidden="1" customWidth="1"/>
    <col min="10690" max="10690" width="45.42578125" style="71" customWidth="1"/>
    <col min="10691" max="10691" width="4.42578125" style="71" customWidth="1"/>
    <col min="10692" max="10693" width="6.42578125" style="71" customWidth="1"/>
    <col min="10694" max="10694" width="6.28515625" style="71" customWidth="1"/>
    <col min="10695" max="10696" width="0" style="71" hidden="1" customWidth="1"/>
    <col min="10697" max="10697" width="7.7109375" style="71" customWidth="1"/>
    <col min="10698" max="10698" width="5.42578125" style="71" customWidth="1"/>
    <col min="10699" max="10699" width="17.140625" style="71" customWidth="1"/>
    <col min="10700" max="10700" width="0" style="71" hidden="1" customWidth="1"/>
    <col min="10701" max="10944" width="9.140625" style="71"/>
    <col min="10945" max="10945" width="0" style="71" hidden="1" customWidth="1"/>
    <col min="10946" max="10946" width="45.42578125" style="71" customWidth="1"/>
    <col min="10947" max="10947" width="4.42578125" style="71" customWidth="1"/>
    <col min="10948" max="10949" width="6.42578125" style="71" customWidth="1"/>
    <col min="10950" max="10950" width="6.28515625" style="71" customWidth="1"/>
    <col min="10951" max="10952" width="0" style="71" hidden="1" customWidth="1"/>
    <col min="10953" max="10953" width="7.7109375" style="71" customWidth="1"/>
    <col min="10954" max="10954" width="5.42578125" style="71" customWidth="1"/>
    <col min="10955" max="10955" width="17.140625" style="71" customWidth="1"/>
    <col min="10956" max="10956" width="0" style="71" hidden="1" customWidth="1"/>
    <col min="10957" max="11200" width="9.140625" style="71"/>
    <col min="11201" max="11201" width="0" style="71" hidden="1" customWidth="1"/>
    <col min="11202" max="11202" width="45.42578125" style="71" customWidth="1"/>
    <col min="11203" max="11203" width="4.42578125" style="71" customWidth="1"/>
    <col min="11204" max="11205" width="6.42578125" style="71" customWidth="1"/>
    <col min="11206" max="11206" width="6.28515625" style="71" customWidth="1"/>
    <col min="11207" max="11208" width="0" style="71" hidden="1" customWidth="1"/>
    <col min="11209" max="11209" width="7.7109375" style="71" customWidth="1"/>
    <col min="11210" max="11210" width="5.42578125" style="71" customWidth="1"/>
    <col min="11211" max="11211" width="17.140625" style="71" customWidth="1"/>
    <col min="11212" max="11212" width="0" style="71" hidden="1" customWidth="1"/>
    <col min="11213" max="11456" width="9.140625" style="71"/>
    <col min="11457" max="11457" width="0" style="71" hidden="1" customWidth="1"/>
    <col min="11458" max="11458" width="45.42578125" style="71" customWidth="1"/>
    <col min="11459" max="11459" width="4.42578125" style="71" customWidth="1"/>
    <col min="11460" max="11461" width="6.42578125" style="71" customWidth="1"/>
    <col min="11462" max="11462" width="6.28515625" style="71" customWidth="1"/>
    <col min="11463" max="11464" width="0" style="71" hidden="1" customWidth="1"/>
    <col min="11465" max="11465" width="7.7109375" style="71" customWidth="1"/>
    <col min="11466" max="11466" width="5.42578125" style="71" customWidth="1"/>
    <col min="11467" max="11467" width="17.140625" style="71" customWidth="1"/>
    <col min="11468" max="11468" width="0" style="71" hidden="1" customWidth="1"/>
    <col min="11469" max="11712" width="9.140625" style="71"/>
    <col min="11713" max="11713" width="0" style="71" hidden="1" customWidth="1"/>
    <col min="11714" max="11714" width="45.42578125" style="71" customWidth="1"/>
    <col min="11715" max="11715" width="4.42578125" style="71" customWidth="1"/>
    <col min="11716" max="11717" width="6.42578125" style="71" customWidth="1"/>
    <col min="11718" max="11718" width="6.28515625" style="71" customWidth="1"/>
    <col min="11719" max="11720" width="0" style="71" hidden="1" customWidth="1"/>
    <col min="11721" max="11721" width="7.7109375" style="71" customWidth="1"/>
    <col min="11722" max="11722" width="5.42578125" style="71" customWidth="1"/>
    <col min="11723" max="11723" width="17.140625" style="71" customWidth="1"/>
    <col min="11724" max="11724" width="0" style="71" hidden="1" customWidth="1"/>
    <col min="11725" max="11968" width="9.140625" style="71"/>
    <col min="11969" max="11969" width="0" style="71" hidden="1" customWidth="1"/>
    <col min="11970" max="11970" width="45.42578125" style="71" customWidth="1"/>
    <col min="11971" max="11971" width="4.42578125" style="71" customWidth="1"/>
    <col min="11972" max="11973" width="6.42578125" style="71" customWidth="1"/>
    <col min="11974" max="11974" width="6.28515625" style="71" customWidth="1"/>
    <col min="11975" max="11976" width="0" style="71" hidden="1" customWidth="1"/>
    <col min="11977" max="11977" width="7.7109375" style="71" customWidth="1"/>
    <col min="11978" max="11978" width="5.42578125" style="71" customWidth="1"/>
    <col min="11979" max="11979" width="17.140625" style="71" customWidth="1"/>
    <col min="11980" max="11980" width="0" style="71" hidden="1" customWidth="1"/>
    <col min="11981" max="12224" width="9.140625" style="71"/>
    <col min="12225" max="12225" width="0" style="71" hidden="1" customWidth="1"/>
    <col min="12226" max="12226" width="45.42578125" style="71" customWidth="1"/>
    <col min="12227" max="12227" width="4.42578125" style="71" customWidth="1"/>
    <col min="12228" max="12229" width="6.42578125" style="71" customWidth="1"/>
    <col min="12230" max="12230" width="6.28515625" style="71" customWidth="1"/>
    <col min="12231" max="12232" width="0" style="71" hidden="1" customWidth="1"/>
    <col min="12233" max="12233" width="7.7109375" style="71" customWidth="1"/>
    <col min="12234" max="12234" width="5.42578125" style="71" customWidth="1"/>
    <col min="12235" max="12235" width="17.140625" style="71" customWidth="1"/>
    <col min="12236" max="12236" width="0" style="71" hidden="1" customWidth="1"/>
    <col min="12237" max="12480" width="9.140625" style="71"/>
    <col min="12481" max="12481" width="0" style="71" hidden="1" customWidth="1"/>
    <col min="12482" max="12482" width="45.42578125" style="71" customWidth="1"/>
    <col min="12483" max="12483" width="4.42578125" style="71" customWidth="1"/>
    <col min="12484" max="12485" width="6.42578125" style="71" customWidth="1"/>
    <col min="12486" max="12486" width="6.28515625" style="71" customWidth="1"/>
    <col min="12487" max="12488" width="0" style="71" hidden="1" customWidth="1"/>
    <col min="12489" max="12489" width="7.7109375" style="71" customWidth="1"/>
    <col min="12490" max="12490" width="5.42578125" style="71" customWidth="1"/>
    <col min="12491" max="12491" width="17.140625" style="71" customWidth="1"/>
    <col min="12492" max="12492" width="0" style="71" hidden="1" customWidth="1"/>
    <col min="12493" max="12736" width="9.140625" style="71"/>
    <col min="12737" max="12737" width="0" style="71" hidden="1" customWidth="1"/>
    <col min="12738" max="12738" width="45.42578125" style="71" customWidth="1"/>
    <col min="12739" max="12739" width="4.42578125" style="71" customWidth="1"/>
    <col min="12740" max="12741" width="6.42578125" style="71" customWidth="1"/>
    <col min="12742" max="12742" width="6.28515625" style="71" customWidth="1"/>
    <col min="12743" max="12744" width="0" style="71" hidden="1" customWidth="1"/>
    <col min="12745" max="12745" width="7.7109375" style="71" customWidth="1"/>
    <col min="12746" max="12746" width="5.42578125" style="71" customWidth="1"/>
    <col min="12747" max="12747" width="17.140625" style="71" customWidth="1"/>
    <col min="12748" max="12748" width="0" style="71" hidden="1" customWidth="1"/>
    <col min="12749" max="12992" width="9.140625" style="71"/>
    <col min="12993" max="12993" width="0" style="71" hidden="1" customWidth="1"/>
    <col min="12994" max="12994" width="45.42578125" style="71" customWidth="1"/>
    <col min="12995" max="12995" width="4.42578125" style="71" customWidth="1"/>
    <col min="12996" max="12997" width="6.42578125" style="71" customWidth="1"/>
    <col min="12998" max="12998" width="6.28515625" style="71" customWidth="1"/>
    <col min="12999" max="13000" width="0" style="71" hidden="1" customWidth="1"/>
    <col min="13001" max="13001" width="7.7109375" style="71" customWidth="1"/>
    <col min="13002" max="13002" width="5.42578125" style="71" customWidth="1"/>
    <col min="13003" max="13003" width="17.140625" style="71" customWidth="1"/>
    <col min="13004" max="13004" width="0" style="71" hidden="1" customWidth="1"/>
    <col min="13005" max="13248" width="9.140625" style="71"/>
    <col min="13249" max="13249" width="0" style="71" hidden="1" customWidth="1"/>
    <col min="13250" max="13250" width="45.42578125" style="71" customWidth="1"/>
    <col min="13251" max="13251" width="4.42578125" style="71" customWidth="1"/>
    <col min="13252" max="13253" width="6.42578125" style="71" customWidth="1"/>
    <col min="13254" max="13254" width="6.28515625" style="71" customWidth="1"/>
    <col min="13255" max="13256" width="0" style="71" hidden="1" customWidth="1"/>
    <col min="13257" max="13257" width="7.7109375" style="71" customWidth="1"/>
    <col min="13258" max="13258" width="5.42578125" style="71" customWidth="1"/>
    <col min="13259" max="13259" width="17.140625" style="71" customWidth="1"/>
    <col min="13260" max="13260" width="0" style="71" hidden="1" customWidth="1"/>
    <col min="13261" max="13504" width="9.140625" style="71"/>
    <col min="13505" max="13505" width="0" style="71" hidden="1" customWidth="1"/>
    <col min="13506" max="13506" width="45.42578125" style="71" customWidth="1"/>
    <col min="13507" max="13507" width="4.42578125" style="71" customWidth="1"/>
    <col min="13508" max="13509" width="6.42578125" style="71" customWidth="1"/>
    <col min="13510" max="13510" width="6.28515625" style="71" customWidth="1"/>
    <col min="13511" max="13512" width="0" style="71" hidden="1" customWidth="1"/>
    <col min="13513" max="13513" width="7.7109375" style="71" customWidth="1"/>
    <col min="13514" max="13514" width="5.42578125" style="71" customWidth="1"/>
    <col min="13515" max="13515" width="17.140625" style="71" customWidth="1"/>
    <col min="13516" max="13516" width="0" style="71" hidden="1" customWidth="1"/>
    <col min="13517" max="13760" width="9.140625" style="71"/>
    <col min="13761" max="13761" width="0" style="71" hidden="1" customWidth="1"/>
    <col min="13762" max="13762" width="45.42578125" style="71" customWidth="1"/>
    <col min="13763" max="13763" width="4.42578125" style="71" customWidth="1"/>
    <col min="13764" max="13765" width="6.42578125" style="71" customWidth="1"/>
    <col min="13766" max="13766" width="6.28515625" style="71" customWidth="1"/>
    <col min="13767" max="13768" width="0" style="71" hidden="1" customWidth="1"/>
    <col min="13769" max="13769" width="7.7109375" style="71" customWidth="1"/>
    <col min="13770" max="13770" width="5.42578125" style="71" customWidth="1"/>
    <col min="13771" max="13771" width="17.140625" style="71" customWidth="1"/>
    <col min="13772" max="13772" width="0" style="71" hidden="1" customWidth="1"/>
    <col min="13773" max="14016" width="9.140625" style="71"/>
    <col min="14017" max="14017" width="0" style="71" hidden="1" customWidth="1"/>
    <col min="14018" max="14018" width="45.42578125" style="71" customWidth="1"/>
    <col min="14019" max="14019" width="4.42578125" style="71" customWidth="1"/>
    <col min="14020" max="14021" width="6.42578125" style="71" customWidth="1"/>
    <col min="14022" max="14022" width="6.28515625" style="71" customWidth="1"/>
    <col min="14023" max="14024" width="0" style="71" hidden="1" customWidth="1"/>
    <col min="14025" max="14025" width="7.7109375" style="71" customWidth="1"/>
    <col min="14026" max="14026" width="5.42578125" style="71" customWidth="1"/>
    <col min="14027" max="14027" width="17.140625" style="71" customWidth="1"/>
    <col min="14028" max="14028" width="0" style="71" hidden="1" customWidth="1"/>
    <col min="14029" max="14272" width="9.140625" style="71"/>
    <col min="14273" max="14273" width="0" style="71" hidden="1" customWidth="1"/>
    <col min="14274" max="14274" width="45.42578125" style="71" customWidth="1"/>
    <col min="14275" max="14275" width="4.42578125" style="71" customWidth="1"/>
    <col min="14276" max="14277" width="6.42578125" style="71" customWidth="1"/>
    <col min="14278" max="14278" width="6.28515625" style="71" customWidth="1"/>
    <col min="14279" max="14280" width="0" style="71" hidden="1" customWidth="1"/>
    <col min="14281" max="14281" width="7.7109375" style="71" customWidth="1"/>
    <col min="14282" max="14282" width="5.42578125" style="71" customWidth="1"/>
    <col min="14283" max="14283" width="17.140625" style="71" customWidth="1"/>
    <col min="14284" max="14284" width="0" style="71" hidden="1" customWidth="1"/>
    <col min="14285" max="14528" width="9.140625" style="71"/>
    <col min="14529" max="14529" width="0" style="71" hidden="1" customWidth="1"/>
    <col min="14530" max="14530" width="45.42578125" style="71" customWidth="1"/>
    <col min="14531" max="14531" width="4.42578125" style="71" customWidth="1"/>
    <col min="14532" max="14533" width="6.42578125" style="71" customWidth="1"/>
    <col min="14534" max="14534" width="6.28515625" style="71" customWidth="1"/>
    <col min="14535" max="14536" width="0" style="71" hidden="1" customWidth="1"/>
    <col min="14537" max="14537" width="7.7109375" style="71" customWidth="1"/>
    <col min="14538" max="14538" width="5.42578125" style="71" customWidth="1"/>
    <col min="14539" max="14539" width="17.140625" style="71" customWidth="1"/>
    <col min="14540" max="14540" width="0" style="71" hidden="1" customWidth="1"/>
    <col min="14541" max="14784" width="9.140625" style="71"/>
    <col min="14785" max="14785" width="0" style="71" hidden="1" customWidth="1"/>
    <col min="14786" max="14786" width="45.42578125" style="71" customWidth="1"/>
    <col min="14787" max="14787" width="4.42578125" style="71" customWidth="1"/>
    <col min="14788" max="14789" width="6.42578125" style="71" customWidth="1"/>
    <col min="14790" max="14790" width="6.28515625" style="71" customWidth="1"/>
    <col min="14791" max="14792" width="0" style="71" hidden="1" customWidth="1"/>
    <col min="14793" max="14793" width="7.7109375" style="71" customWidth="1"/>
    <col min="14794" max="14794" width="5.42578125" style="71" customWidth="1"/>
    <col min="14795" max="14795" width="17.140625" style="71" customWidth="1"/>
    <col min="14796" max="14796" width="0" style="71" hidden="1" customWidth="1"/>
    <col min="14797" max="15040" width="9.140625" style="71"/>
    <col min="15041" max="15041" width="0" style="71" hidden="1" customWidth="1"/>
    <col min="15042" max="15042" width="45.42578125" style="71" customWidth="1"/>
    <col min="15043" max="15043" width="4.42578125" style="71" customWidth="1"/>
    <col min="15044" max="15045" width="6.42578125" style="71" customWidth="1"/>
    <col min="15046" max="15046" width="6.28515625" style="71" customWidth="1"/>
    <col min="15047" max="15048" width="0" style="71" hidden="1" customWidth="1"/>
    <col min="15049" max="15049" width="7.7109375" style="71" customWidth="1"/>
    <col min="15050" max="15050" width="5.42578125" style="71" customWidth="1"/>
    <col min="15051" max="15051" width="17.140625" style="71" customWidth="1"/>
    <col min="15052" max="15052" width="0" style="71" hidden="1" customWidth="1"/>
    <col min="15053" max="15296" width="9.140625" style="71"/>
    <col min="15297" max="15297" width="0" style="71" hidden="1" customWidth="1"/>
    <col min="15298" max="15298" width="45.42578125" style="71" customWidth="1"/>
    <col min="15299" max="15299" width="4.42578125" style="71" customWidth="1"/>
    <col min="15300" max="15301" width="6.42578125" style="71" customWidth="1"/>
    <col min="15302" max="15302" width="6.28515625" style="71" customWidth="1"/>
    <col min="15303" max="15304" width="0" style="71" hidden="1" customWidth="1"/>
    <col min="15305" max="15305" width="7.7109375" style="71" customWidth="1"/>
    <col min="15306" max="15306" width="5.42578125" style="71" customWidth="1"/>
    <col min="15307" max="15307" width="17.140625" style="71" customWidth="1"/>
    <col min="15308" max="15308" width="0" style="71" hidden="1" customWidth="1"/>
    <col min="15309" max="15552" width="9.140625" style="71"/>
    <col min="15553" max="15553" width="0" style="71" hidden="1" customWidth="1"/>
    <col min="15554" max="15554" width="45.42578125" style="71" customWidth="1"/>
    <col min="15555" max="15555" width="4.42578125" style="71" customWidth="1"/>
    <col min="15556" max="15557" width="6.42578125" style="71" customWidth="1"/>
    <col min="15558" max="15558" width="6.28515625" style="71" customWidth="1"/>
    <col min="15559" max="15560" width="0" style="71" hidden="1" customWidth="1"/>
    <col min="15561" max="15561" width="7.7109375" style="71" customWidth="1"/>
    <col min="15562" max="15562" width="5.42578125" style="71" customWidth="1"/>
    <col min="15563" max="15563" width="17.140625" style="71" customWidth="1"/>
    <col min="15564" max="15564" width="0" style="71" hidden="1" customWidth="1"/>
    <col min="15565" max="15808" width="9.140625" style="71"/>
    <col min="15809" max="15809" width="0" style="71" hidden="1" customWidth="1"/>
    <col min="15810" max="15810" width="45.42578125" style="71" customWidth="1"/>
    <col min="15811" max="15811" width="4.42578125" style="71" customWidth="1"/>
    <col min="15812" max="15813" width="6.42578125" style="71" customWidth="1"/>
    <col min="15814" max="15814" width="6.28515625" style="71" customWidth="1"/>
    <col min="15815" max="15816" width="0" style="71" hidden="1" customWidth="1"/>
    <col min="15817" max="15817" width="7.7109375" style="71" customWidth="1"/>
    <col min="15818" max="15818" width="5.42578125" style="71" customWidth="1"/>
    <col min="15819" max="15819" width="17.140625" style="71" customWidth="1"/>
    <col min="15820" max="15820" width="0" style="71" hidden="1" customWidth="1"/>
    <col min="15821" max="16064" width="9.140625" style="71"/>
    <col min="16065" max="16065" width="0" style="71" hidden="1" customWidth="1"/>
    <col min="16066" max="16066" width="45.42578125" style="71" customWidth="1"/>
    <col min="16067" max="16067" width="4.42578125" style="71" customWidth="1"/>
    <col min="16068" max="16069" width="6.42578125" style="71" customWidth="1"/>
    <col min="16070" max="16070" width="6.28515625" style="71" customWidth="1"/>
    <col min="16071" max="16072" width="0" style="71" hidden="1" customWidth="1"/>
    <col min="16073" max="16073" width="7.7109375" style="71" customWidth="1"/>
    <col min="16074" max="16074" width="5.42578125" style="71" customWidth="1"/>
    <col min="16075" max="16075" width="17.140625" style="71" customWidth="1"/>
    <col min="16076" max="16076" width="0" style="71" hidden="1" customWidth="1"/>
    <col min="16077" max="16320" width="9.140625" style="71"/>
    <col min="16321" max="16358" width="9.140625" style="71" customWidth="1"/>
    <col min="16359" max="16384" width="9.140625" style="71"/>
  </cols>
  <sheetData>
    <row r="1" spans="1:16" ht="27" customHeight="1" x14ac:dyDescent="0.25">
      <c r="M1" s="96" t="s">
        <v>301</v>
      </c>
      <c r="N1" s="96"/>
    </row>
    <row r="2" spans="1:16" ht="27" customHeight="1" x14ac:dyDescent="0.25">
      <c r="M2" s="96" t="s">
        <v>302</v>
      </c>
      <c r="N2" s="96"/>
    </row>
    <row r="3" spans="1:16" ht="27" customHeight="1" x14ac:dyDescent="0.25">
      <c r="M3" s="96" t="s">
        <v>303</v>
      </c>
      <c r="N3" s="96"/>
    </row>
    <row r="4" spans="1:16" ht="27" customHeight="1" x14ac:dyDescent="0.25">
      <c r="M4" s="96" t="s">
        <v>304</v>
      </c>
      <c r="N4" s="96"/>
    </row>
    <row r="5" spans="1:16" ht="53.25" customHeight="1" x14ac:dyDescent="0.3">
      <c r="B5" s="101" t="s">
        <v>305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94"/>
      <c r="P5" s="94"/>
    </row>
    <row r="6" spans="1:16" ht="27" customHeight="1" x14ac:dyDescent="0.25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N6" s="95" t="s">
        <v>306</v>
      </c>
    </row>
    <row r="7" spans="1:16" ht="10.5" customHeight="1" x14ac:dyDescent="0.25">
      <c r="A7" s="74"/>
      <c r="B7" s="97" t="s">
        <v>0</v>
      </c>
      <c r="C7" s="97" t="s">
        <v>1</v>
      </c>
      <c r="D7" s="97" t="s">
        <v>2</v>
      </c>
      <c r="E7" s="97" t="s">
        <v>3</v>
      </c>
      <c r="F7" s="99" t="s">
        <v>4</v>
      </c>
      <c r="G7" s="99" t="s">
        <v>5</v>
      </c>
      <c r="H7" s="99" t="s">
        <v>6</v>
      </c>
      <c r="I7" s="99" t="s">
        <v>7</v>
      </c>
      <c r="J7" s="99" t="s">
        <v>8</v>
      </c>
      <c r="K7" s="102" t="s">
        <v>307</v>
      </c>
      <c r="L7" s="102" t="s">
        <v>309</v>
      </c>
      <c r="M7" s="102" t="s">
        <v>310</v>
      </c>
      <c r="N7" s="102" t="s">
        <v>311</v>
      </c>
    </row>
    <row r="8" spans="1:16" ht="73.5" customHeight="1" x14ac:dyDescent="0.25">
      <c r="A8" s="74"/>
      <c r="B8" s="98"/>
      <c r="C8" s="98"/>
      <c r="D8" s="98"/>
      <c r="E8" s="98"/>
      <c r="F8" s="100"/>
      <c r="G8" s="100"/>
      <c r="H8" s="100"/>
      <c r="I8" s="100"/>
      <c r="J8" s="100"/>
      <c r="K8" s="103"/>
      <c r="L8" s="103"/>
      <c r="M8" s="103"/>
      <c r="N8" s="103"/>
    </row>
    <row r="9" spans="1:16" s="72" customFormat="1" ht="32.25" customHeight="1" x14ac:dyDescent="0.25">
      <c r="A9" s="75"/>
      <c r="B9" s="76" t="s">
        <v>288</v>
      </c>
      <c r="C9" s="1" t="s">
        <v>9</v>
      </c>
      <c r="D9" s="1" t="s">
        <v>10</v>
      </c>
      <c r="E9" s="1"/>
      <c r="F9" s="2"/>
      <c r="G9" s="2"/>
      <c r="H9" s="2"/>
      <c r="I9" s="2"/>
      <c r="J9" s="2"/>
      <c r="K9" s="3">
        <f>K10</f>
        <v>108784666.73999999</v>
      </c>
      <c r="L9" s="3">
        <f>L10</f>
        <v>118032164.69999999</v>
      </c>
      <c r="M9" s="3">
        <f>M10</f>
        <v>21561538.419999998</v>
      </c>
      <c r="N9" s="3">
        <f t="shared" ref="N9:N72" si="0">M9/L9*100</f>
        <v>18.26751078809961</v>
      </c>
    </row>
    <row r="10" spans="1:16" s="72" customFormat="1" ht="28.5" customHeight="1" x14ac:dyDescent="0.25">
      <c r="B10" s="23" t="s">
        <v>11</v>
      </c>
      <c r="C10" s="4" t="s">
        <v>9</v>
      </c>
      <c r="D10" s="4" t="s">
        <v>10</v>
      </c>
      <c r="E10" s="4" t="s">
        <v>12</v>
      </c>
      <c r="F10" s="5" t="s">
        <v>13</v>
      </c>
      <c r="G10" s="5"/>
      <c r="H10" s="5"/>
      <c r="I10" s="5"/>
      <c r="J10" s="5"/>
      <c r="K10" s="6">
        <f>K11+K14+K35+K38+K41+K44+K49+K52+K56+K61+K64+K67+K70+K73+K76+K79+K84+K87+K90+K93+K96+K99+K102+K107+K110+K113+K116+K119+K122+K125+K128+K131+K134+K137+K140+K143+K146+K149+K154+K157+K160+K163+K169+K175+K178+K181+K184+K187+K190+K195+K198++K201+K210+K213+K166+K21</f>
        <v>108784666.73999999</v>
      </c>
      <c r="L10" s="6">
        <f>L11+L14+L35+L38+L41+L44+L49+L52+L56+L61+L64+L67+L70+L73+L76+L79+L84+L87+L90+L93+L96+L99+L102+L107+L110+L113+L116+L119+L122+L125+L128+L131+L134+L137+L140+L143+L146+L149+L154+L157+L160+L163+L169+L175+L178+L181+L184+L187+L190+L195+L198++L201+L210+L213+L166+L21+L172+L207</f>
        <v>118032164.69999999</v>
      </c>
      <c r="M10" s="6">
        <f>M11+M14+M35+M38+M41+M44+M49+M52+M56+M61+M64+M67+M70+M73+M76+M79+M84+M87+M90+M93+M96+M99+M102+M107+M110+M113+M116+M119+M122+M125+M128+M131+M134+M137+M140+M143+M146+M149+M154+M157+M160+M163+M169+M175+M178+M181+M184+M187+M190+M195+M198++M201+M210+M213+M166+M21+M172+M207</f>
        <v>21561538.419999998</v>
      </c>
      <c r="N10" s="3">
        <f t="shared" si="0"/>
        <v>18.26751078809961</v>
      </c>
    </row>
    <row r="11" spans="1:16" s="72" customFormat="1" ht="28.5" hidden="1" customHeight="1" x14ac:dyDescent="0.25">
      <c r="B11" s="23" t="s">
        <v>249</v>
      </c>
      <c r="C11" s="7" t="s">
        <v>9</v>
      </c>
      <c r="D11" s="7" t="s">
        <v>10</v>
      </c>
      <c r="E11" s="7" t="s">
        <v>12</v>
      </c>
      <c r="F11" s="8" t="s">
        <v>13</v>
      </c>
      <c r="G11" s="13"/>
      <c r="H11" s="13"/>
      <c r="I11" s="13" t="s">
        <v>250</v>
      </c>
      <c r="J11" s="13"/>
      <c r="K11" s="18">
        <f t="shared" ref="K11:M12" si="1">K12</f>
        <v>0</v>
      </c>
      <c r="L11" s="18">
        <f t="shared" si="1"/>
        <v>0</v>
      </c>
      <c r="M11" s="18">
        <f t="shared" si="1"/>
        <v>0</v>
      </c>
      <c r="N11" s="3" t="e">
        <f t="shared" si="0"/>
        <v>#DIV/0!</v>
      </c>
    </row>
    <row r="12" spans="1:16" s="72" customFormat="1" ht="28.5" hidden="1" customHeight="1" x14ac:dyDescent="0.25">
      <c r="B12" s="77" t="s">
        <v>131</v>
      </c>
      <c r="C12" s="7" t="s">
        <v>9</v>
      </c>
      <c r="D12" s="7" t="s">
        <v>10</v>
      </c>
      <c r="E12" s="7" t="s">
        <v>12</v>
      </c>
      <c r="F12" s="8" t="s">
        <v>13</v>
      </c>
      <c r="G12" s="13"/>
      <c r="H12" s="13"/>
      <c r="I12" s="15" t="s">
        <v>250</v>
      </c>
      <c r="J12" s="15" t="s">
        <v>63</v>
      </c>
      <c r="K12" s="67">
        <f t="shared" si="1"/>
        <v>0</v>
      </c>
      <c r="L12" s="67">
        <f t="shared" si="1"/>
        <v>0</v>
      </c>
      <c r="M12" s="67">
        <f t="shared" si="1"/>
        <v>0</v>
      </c>
      <c r="N12" s="3" t="e">
        <f t="shared" si="0"/>
        <v>#DIV/0!</v>
      </c>
    </row>
    <row r="13" spans="1:16" s="72" customFormat="1" ht="19.5" hidden="1" customHeight="1" x14ac:dyDescent="0.25">
      <c r="B13" s="77" t="s">
        <v>64</v>
      </c>
      <c r="C13" s="7" t="s">
        <v>9</v>
      </c>
      <c r="D13" s="7" t="s">
        <v>10</v>
      </c>
      <c r="E13" s="7" t="s">
        <v>12</v>
      </c>
      <c r="F13" s="8" t="s">
        <v>13</v>
      </c>
      <c r="G13" s="13"/>
      <c r="H13" s="13"/>
      <c r="I13" s="15" t="s">
        <v>250</v>
      </c>
      <c r="J13" s="15" t="s">
        <v>65</v>
      </c>
      <c r="K13" s="67"/>
      <c r="L13" s="67"/>
      <c r="M13" s="67"/>
      <c r="N13" s="3" t="e">
        <f t="shared" si="0"/>
        <v>#DIV/0!</v>
      </c>
    </row>
    <row r="14" spans="1:16" s="72" customFormat="1" ht="101.25" customHeight="1" x14ac:dyDescent="0.25">
      <c r="B14" s="10" t="s">
        <v>43</v>
      </c>
      <c r="C14" s="17" t="s">
        <v>9</v>
      </c>
      <c r="D14" s="17" t="s">
        <v>10</v>
      </c>
      <c r="E14" s="4" t="s">
        <v>12</v>
      </c>
      <c r="F14" s="13" t="s">
        <v>13</v>
      </c>
      <c r="G14" s="13" t="s">
        <v>14</v>
      </c>
      <c r="H14" s="13" t="s">
        <v>44</v>
      </c>
      <c r="I14" s="13" t="s">
        <v>173</v>
      </c>
      <c r="J14" s="13"/>
      <c r="K14" s="18">
        <f>K15+K17+K19</f>
        <v>815545</v>
      </c>
      <c r="L14" s="18">
        <f>L15+L17+L19</f>
        <v>815545</v>
      </c>
      <c r="M14" s="18">
        <f>M15+M17+M19</f>
        <v>179236.12</v>
      </c>
      <c r="N14" s="3">
        <f t="shared" si="0"/>
        <v>21.977465375914264</v>
      </c>
    </row>
    <row r="15" spans="1:16" s="72" customFormat="1" ht="61.5" customHeight="1" x14ac:dyDescent="0.25">
      <c r="B15" s="78" t="s">
        <v>16</v>
      </c>
      <c r="C15" s="7" t="s">
        <v>9</v>
      </c>
      <c r="D15" s="7" t="s">
        <v>10</v>
      </c>
      <c r="E15" s="7" t="s">
        <v>12</v>
      </c>
      <c r="F15" s="8" t="s">
        <v>13</v>
      </c>
      <c r="G15" s="8" t="s">
        <v>14</v>
      </c>
      <c r="H15" s="8" t="s">
        <v>44</v>
      </c>
      <c r="I15" s="15" t="s">
        <v>173</v>
      </c>
      <c r="J15" s="8" t="s">
        <v>17</v>
      </c>
      <c r="K15" s="9">
        <f>K16</f>
        <v>762589</v>
      </c>
      <c r="L15" s="9">
        <f>L16</f>
        <v>762589</v>
      </c>
      <c r="M15" s="9">
        <f>M16</f>
        <v>179236.12</v>
      </c>
      <c r="N15" s="3">
        <f t="shared" si="0"/>
        <v>23.503633018572259</v>
      </c>
    </row>
    <row r="16" spans="1:16" s="72" customFormat="1" ht="25.5" x14ac:dyDescent="0.25">
      <c r="B16" s="78" t="s">
        <v>18</v>
      </c>
      <c r="C16" s="7" t="s">
        <v>9</v>
      </c>
      <c r="D16" s="7" t="s">
        <v>10</v>
      </c>
      <c r="E16" s="7" t="s">
        <v>12</v>
      </c>
      <c r="F16" s="8" t="s">
        <v>13</v>
      </c>
      <c r="G16" s="8" t="s">
        <v>14</v>
      </c>
      <c r="H16" s="8" t="s">
        <v>44</v>
      </c>
      <c r="I16" s="15" t="s">
        <v>173</v>
      </c>
      <c r="J16" s="8" t="s">
        <v>19</v>
      </c>
      <c r="K16" s="9">
        <v>762589</v>
      </c>
      <c r="L16" s="9">
        <f>223975+66432+381216+90966</f>
        <v>762589</v>
      </c>
      <c r="M16" s="9">
        <v>179236.12</v>
      </c>
      <c r="N16" s="3">
        <f t="shared" si="0"/>
        <v>23.503633018572259</v>
      </c>
    </row>
    <row r="17" spans="2:14" s="72" customFormat="1" ht="25.5" x14ac:dyDescent="0.25">
      <c r="B17" s="78" t="s">
        <v>21</v>
      </c>
      <c r="C17" s="7" t="s">
        <v>9</v>
      </c>
      <c r="D17" s="7" t="s">
        <v>10</v>
      </c>
      <c r="E17" s="7" t="s">
        <v>12</v>
      </c>
      <c r="F17" s="8" t="s">
        <v>13</v>
      </c>
      <c r="G17" s="8" t="s">
        <v>14</v>
      </c>
      <c r="H17" s="8" t="s">
        <v>44</v>
      </c>
      <c r="I17" s="15" t="s">
        <v>173</v>
      </c>
      <c r="J17" s="8" t="s">
        <v>22</v>
      </c>
      <c r="K17" s="9">
        <f>K18</f>
        <v>52756</v>
      </c>
      <c r="L17" s="9">
        <f>L18</f>
        <v>52756</v>
      </c>
      <c r="M17" s="9">
        <f>M18</f>
        <v>0</v>
      </c>
      <c r="N17" s="3">
        <f t="shared" si="0"/>
        <v>0</v>
      </c>
    </row>
    <row r="18" spans="2:14" s="72" customFormat="1" ht="32.25" customHeight="1" x14ac:dyDescent="0.25">
      <c r="B18" s="78" t="s">
        <v>23</v>
      </c>
      <c r="C18" s="7" t="s">
        <v>9</v>
      </c>
      <c r="D18" s="7" t="s">
        <v>10</v>
      </c>
      <c r="E18" s="7" t="s">
        <v>12</v>
      </c>
      <c r="F18" s="8" t="s">
        <v>13</v>
      </c>
      <c r="G18" s="8" t="s">
        <v>14</v>
      </c>
      <c r="H18" s="8" t="s">
        <v>44</v>
      </c>
      <c r="I18" s="15" t="s">
        <v>173</v>
      </c>
      <c r="J18" s="8" t="s">
        <v>24</v>
      </c>
      <c r="K18" s="9">
        <v>52756</v>
      </c>
      <c r="L18" s="9">
        <f>35851+16905</f>
        <v>52756</v>
      </c>
      <c r="M18" s="9"/>
      <c r="N18" s="3">
        <f t="shared" si="0"/>
        <v>0</v>
      </c>
    </row>
    <row r="19" spans="2:14" s="72" customFormat="1" ht="18.75" customHeight="1" x14ac:dyDescent="0.25">
      <c r="B19" s="79" t="s">
        <v>97</v>
      </c>
      <c r="C19" s="58" t="s">
        <v>9</v>
      </c>
      <c r="D19" s="58" t="s">
        <v>10</v>
      </c>
      <c r="E19" s="58" t="s">
        <v>12</v>
      </c>
      <c r="F19" s="59" t="s">
        <v>13</v>
      </c>
      <c r="G19" s="59" t="s">
        <v>14</v>
      </c>
      <c r="H19" s="59" t="s">
        <v>44</v>
      </c>
      <c r="I19" s="15" t="s">
        <v>173</v>
      </c>
      <c r="J19" s="59" t="s">
        <v>98</v>
      </c>
      <c r="K19" s="9">
        <f>K20</f>
        <v>200</v>
      </c>
      <c r="L19" s="9">
        <f>L20</f>
        <v>200</v>
      </c>
      <c r="M19" s="9">
        <f>M20</f>
        <v>0</v>
      </c>
      <c r="N19" s="3">
        <f t="shared" si="0"/>
        <v>0</v>
      </c>
    </row>
    <row r="20" spans="2:14" s="72" customFormat="1" ht="17.25" customHeight="1" x14ac:dyDescent="0.25">
      <c r="B20" s="79" t="s">
        <v>109</v>
      </c>
      <c r="C20" s="58" t="s">
        <v>9</v>
      </c>
      <c r="D20" s="58" t="s">
        <v>10</v>
      </c>
      <c r="E20" s="58" t="s">
        <v>12</v>
      </c>
      <c r="F20" s="59" t="s">
        <v>13</v>
      </c>
      <c r="G20" s="59" t="s">
        <v>14</v>
      </c>
      <c r="H20" s="59" t="s">
        <v>44</v>
      </c>
      <c r="I20" s="15" t="s">
        <v>173</v>
      </c>
      <c r="J20" s="59" t="s">
        <v>110</v>
      </c>
      <c r="K20" s="9">
        <v>200</v>
      </c>
      <c r="L20" s="9">
        <v>200</v>
      </c>
      <c r="M20" s="9"/>
      <c r="N20" s="3">
        <f t="shared" si="0"/>
        <v>0</v>
      </c>
    </row>
    <row r="21" spans="2:14" s="72" customFormat="1" ht="85.5" customHeight="1" x14ac:dyDescent="0.25">
      <c r="B21" s="23" t="s">
        <v>181</v>
      </c>
      <c r="C21" s="4" t="s">
        <v>9</v>
      </c>
      <c r="D21" s="4" t="s">
        <v>10</v>
      </c>
      <c r="E21" s="4" t="s">
        <v>12</v>
      </c>
      <c r="F21" s="5" t="s">
        <v>13</v>
      </c>
      <c r="G21" s="5"/>
      <c r="H21" s="5"/>
      <c r="I21" s="5" t="s">
        <v>281</v>
      </c>
      <c r="J21" s="5"/>
      <c r="K21" s="6">
        <f>K22</f>
        <v>20948.080000000002</v>
      </c>
      <c r="L21" s="6">
        <f>L22</f>
        <v>20948.080000000002</v>
      </c>
      <c r="M21" s="6">
        <f>M22</f>
        <v>20948.080000000002</v>
      </c>
      <c r="N21" s="3">
        <f t="shared" si="0"/>
        <v>100</v>
      </c>
    </row>
    <row r="22" spans="2:14" s="72" customFormat="1" ht="31.5" customHeight="1" x14ac:dyDescent="0.25">
      <c r="B22" s="78" t="s">
        <v>21</v>
      </c>
      <c r="C22" s="7" t="s">
        <v>9</v>
      </c>
      <c r="D22" s="7" t="s">
        <v>10</v>
      </c>
      <c r="E22" s="7" t="s">
        <v>12</v>
      </c>
      <c r="F22" s="8" t="s">
        <v>13</v>
      </c>
      <c r="G22" s="8"/>
      <c r="H22" s="8"/>
      <c r="I22" s="8" t="s">
        <v>281</v>
      </c>
      <c r="J22" s="8" t="s">
        <v>22</v>
      </c>
      <c r="K22" s="9">
        <f>K23</f>
        <v>20948.080000000002</v>
      </c>
      <c r="L22" s="9">
        <f t="shared" ref="L22:M22" si="2">L23</f>
        <v>20948.080000000002</v>
      </c>
      <c r="M22" s="9">
        <f t="shared" si="2"/>
        <v>20948.080000000002</v>
      </c>
      <c r="N22" s="3">
        <f t="shared" si="0"/>
        <v>100</v>
      </c>
    </row>
    <row r="23" spans="2:14" s="72" customFormat="1" ht="30.75" customHeight="1" x14ac:dyDescent="0.25">
      <c r="B23" s="78" t="s">
        <v>23</v>
      </c>
      <c r="C23" s="7" t="s">
        <v>9</v>
      </c>
      <c r="D23" s="7" t="s">
        <v>10</v>
      </c>
      <c r="E23" s="7" t="s">
        <v>12</v>
      </c>
      <c r="F23" s="8" t="s">
        <v>13</v>
      </c>
      <c r="G23" s="8"/>
      <c r="H23" s="8"/>
      <c r="I23" s="8" t="s">
        <v>281</v>
      </c>
      <c r="J23" s="8" t="s">
        <v>24</v>
      </c>
      <c r="K23" s="9">
        <v>20948.080000000002</v>
      </c>
      <c r="L23" s="9">
        <v>20948.080000000002</v>
      </c>
      <c r="M23" s="9">
        <v>20948.080000000002</v>
      </c>
      <c r="N23" s="3">
        <f t="shared" si="0"/>
        <v>100</v>
      </c>
    </row>
    <row r="24" spans="2:14" s="72" customFormat="1" ht="17.25" hidden="1" customHeight="1" x14ac:dyDescent="0.25">
      <c r="B24" s="80" t="s">
        <v>251</v>
      </c>
      <c r="C24" s="60" t="s">
        <v>9</v>
      </c>
      <c r="D24" s="60" t="s">
        <v>10</v>
      </c>
      <c r="E24" s="60" t="s">
        <v>12</v>
      </c>
      <c r="F24" s="61" t="s">
        <v>13</v>
      </c>
      <c r="G24" s="61"/>
      <c r="H24" s="61"/>
      <c r="I24" s="13" t="s">
        <v>252</v>
      </c>
      <c r="J24" s="61"/>
      <c r="K24" s="6">
        <f>K27</f>
        <v>0</v>
      </c>
      <c r="L24" s="6">
        <f>L27</f>
        <v>0</v>
      </c>
      <c r="M24" s="6">
        <f>M27</f>
        <v>0</v>
      </c>
      <c r="N24" s="3"/>
    </row>
    <row r="25" spans="2:14" s="72" customFormat="1" ht="24.75" hidden="1" customHeight="1" x14ac:dyDescent="0.25">
      <c r="B25" s="78" t="s">
        <v>21</v>
      </c>
      <c r="C25" s="58" t="s">
        <v>9</v>
      </c>
      <c r="D25" s="58" t="s">
        <v>10</v>
      </c>
      <c r="E25" s="58" t="s">
        <v>12</v>
      </c>
      <c r="F25" s="59" t="s">
        <v>13</v>
      </c>
      <c r="G25" s="59"/>
      <c r="H25" s="59"/>
      <c r="I25" s="15" t="s">
        <v>252</v>
      </c>
      <c r="J25" s="8" t="s">
        <v>22</v>
      </c>
      <c r="K25" s="6"/>
      <c r="L25" s="6"/>
      <c r="M25" s="6"/>
      <c r="N25" s="3"/>
    </row>
    <row r="26" spans="2:14" s="72" customFormat="1" ht="27" hidden="1" customHeight="1" x14ac:dyDescent="0.25">
      <c r="B26" s="78" t="s">
        <v>23</v>
      </c>
      <c r="C26" s="58" t="s">
        <v>9</v>
      </c>
      <c r="D26" s="58" t="s">
        <v>10</v>
      </c>
      <c r="E26" s="58" t="s">
        <v>12</v>
      </c>
      <c r="F26" s="59" t="s">
        <v>13</v>
      </c>
      <c r="G26" s="59"/>
      <c r="H26" s="59"/>
      <c r="I26" s="15" t="s">
        <v>252</v>
      </c>
      <c r="J26" s="8" t="s">
        <v>24</v>
      </c>
      <c r="K26" s="6"/>
      <c r="L26" s="6"/>
      <c r="M26" s="6"/>
      <c r="N26" s="3"/>
    </row>
    <row r="27" spans="2:14" s="72" customFormat="1" ht="35.25" hidden="1" customHeight="1" x14ac:dyDescent="0.25">
      <c r="B27" s="77" t="s">
        <v>253</v>
      </c>
      <c r="C27" s="58" t="s">
        <v>9</v>
      </c>
      <c r="D27" s="58" t="s">
        <v>10</v>
      </c>
      <c r="E27" s="58" t="s">
        <v>12</v>
      </c>
      <c r="F27" s="59" t="s">
        <v>13</v>
      </c>
      <c r="G27" s="59"/>
      <c r="H27" s="59"/>
      <c r="I27" s="15" t="s">
        <v>252</v>
      </c>
      <c r="J27" s="59" t="s">
        <v>63</v>
      </c>
      <c r="K27" s="9">
        <f>K28</f>
        <v>0</v>
      </c>
      <c r="L27" s="9">
        <f>L28</f>
        <v>0</v>
      </c>
      <c r="M27" s="9">
        <f>M28</f>
        <v>0</v>
      </c>
      <c r="N27" s="3"/>
    </row>
    <row r="28" spans="2:14" s="72" customFormat="1" ht="21.75" hidden="1" customHeight="1" x14ac:dyDescent="0.25">
      <c r="B28" s="77" t="s">
        <v>64</v>
      </c>
      <c r="C28" s="58" t="s">
        <v>9</v>
      </c>
      <c r="D28" s="58" t="s">
        <v>10</v>
      </c>
      <c r="E28" s="58" t="s">
        <v>12</v>
      </c>
      <c r="F28" s="59" t="s">
        <v>13</v>
      </c>
      <c r="G28" s="59"/>
      <c r="H28" s="59"/>
      <c r="I28" s="15" t="s">
        <v>252</v>
      </c>
      <c r="J28" s="59" t="s">
        <v>65</v>
      </c>
      <c r="K28" s="9"/>
      <c r="L28" s="9"/>
      <c r="M28" s="9"/>
      <c r="N28" s="3"/>
    </row>
    <row r="29" spans="2:14" s="72" customFormat="1" ht="30" hidden="1" customHeight="1" x14ac:dyDescent="0.25">
      <c r="B29" s="80" t="s">
        <v>256</v>
      </c>
      <c r="C29" s="60" t="s">
        <v>9</v>
      </c>
      <c r="D29" s="60" t="s">
        <v>10</v>
      </c>
      <c r="E29" s="60" t="s">
        <v>12</v>
      </c>
      <c r="F29" s="61" t="s">
        <v>13</v>
      </c>
      <c r="G29" s="59"/>
      <c r="H29" s="59"/>
      <c r="I29" s="13" t="s">
        <v>257</v>
      </c>
      <c r="J29" s="61"/>
      <c r="K29" s="6">
        <f t="shared" ref="K29:M30" si="3">K30</f>
        <v>0</v>
      </c>
      <c r="L29" s="6">
        <f t="shared" si="3"/>
        <v>0</v>
      </c>
      <c r="M29" s="6">
        <f t="shared" si="3"/>
        <v>0</v>
      </c>
      <c r="N29" s="3"/>
    </row>
    <row r="30" spans="2:14" s="72" customFormat="1" ht="27.75" hidden="1" customHeight="1" x14ac:dyDescent="0.25">
      <c r="B30" s="81" t="s">
        <v>21</v>
      </c>
      <c r="C30" s="58" t="s">
        <v>9</v>
      </c>
      <c r="D30" s="58" t="s">
        <v>10</v>
      </c>
      <c r="E30" s="58" t="s">
        <v>12</v>
      </c>
      <c r="F30" s="59" t="s">
        <v>13</v>
      </c>
      <c r="G30" s="59"/>
      <c r="H30" s="59"/>
      <c r="I30" s="15" t="s">
        <v>257</v>
      </c>
      <c r="J30" s="59" t="s">
        <v>22</v>
      </c>
      <c r="K30" s="9">
        <f t="shared" si="3"/>
        <v>0</v>
      </c>
      <c r="L30" s="9">
        <f t="shared" si="3"/>
        <v>0</v>
      </c>
      <c r="M30" s="9">
        <f t="shared" si="3"/>
        <v>0</v>
      </c>
      <c r="N30" s="3"/>
    </row>
    <row r="31" spans="2:14" s="72" customFormat="1" ht="27" hidden="1" customHeight="1" x14ac:dyDescent="0.25">
      <c r="B31" s="81" t="s">
        <v>23</v>
      </c>
      <c r="C31" s="58" t="s">
        <v>9</v>
      </c>
      <c r="D31" s="58" t="s">
        <v>10</v>
      </c>
      <c r="E31" s="58" t="s">
        <v>12</v>
      </c>
      <c r="F31" s="59" t="s">
        <v>13</v>
      </c>
      <c r="G31" s="59"/>
      <c r="H31" s="59"/>
      <c r="I31" s="15" t="s">
        <v>257</v>
      </c>
      <c r="J31" s="59" t="s">
        <v>258</v>
      </c>
      <c r="K31" s="9"/>
      <c r="L31" s="9"/>
      <c r="M31" s="9"/>
      <c r="N31" s="3"/>
    </row>
    <row r="32" spans="2:14" s="72" customFormat="1" ht="27" hidden="1" customHeight="1" x14ac:dyDescent="0.25">
      <c r="B32" s="68" t="s">
        <v>259</v>
      </c>
      <c r="C32" s="60" t="s">
        <v>9</v>
      </c>
      <c r="D32" s="60" t="s">
        <v>10</v>
      </c>
      <c r="E32" s="60" t="s">
        <v>12</v>
      </c>
      <c r="F32" s="61" t="s">
        <v>13</v>
      </c>
      <c r="G32" s="59"/>
      <c r="H32" s="59"/>
      <c r="I32" s="13" t="s">
        <v>260</v>
      </c>
      <c r="J32" s="61"/>
      <c r="K32" s="6">
        <f t="shared" ref="K32:M33" si="4">K33</f>
        <v>0</v>
      </c>
      <c r="L32" s="6">
        <f t="shared" si="4"/>
        <v>0</v>
      </c>
      <c r="M32" s="6">
        <f t="shared" si="4"/>
        <v>0</v>
      </c>
      <c r="N32" s="3"/>
    </row>
    <row r="33" spans="2:14" s="72" customFormat="1" ht="27" hidden="1" customHeight="1" x14ac:dyDescent="0.25">
      <c r="B33" s="81" t="s">
        <v>21</v>
      </c>
      <c r="C33" s="58" t="s">
        <v>9</v>
      </c>
      <c r="D33" s="58" t="s">
        <v>10</v>
      </c>
      <c r="E33" s="58" t="s">
        <v>12</v>
      </c>
      <c r="F33" s="59" t="s">
        <v>13</v>
      </c>
      <c r="G33" s="59"/>
      <c r="H33" s="59"/>
      <c r="I33" s="15" t="s">
        <v>260</v>
      </c>
      <c r="J33" s="59" t="s">
        <v>22</v>
      </c>
      <c r="K33" s="9">
        <f t="shared" si="4"/>
        <v>0</v>
      </c>
      <c r="L33" s="9">
        <f t="shared" si="4"/>
        <v>0</v>
      </c>
      <c r="M33" s="9">
        <f t="shared" si="4"/>
        <v>0</v>
      </c>
      <c r="N33" s="3"/>
    </row>
    <row r="34" spans="2:14" s="72" customFormat="1" ht="27" hidden="1" customHeight="1" x14ac:dyDescent="0.25">
      <c r="B34" s="81" t="s">
        <v>23</v>
      </c>
      <c r="C34" s="58" t="s">
        <v>9</v>
      </c>
      <c r="D34" s="58" t="s">
        <v>10</v>
      </c>
      <c r="E34" s="58" t="s">
        <v>12</v>
      </c>
      <c r="F34" s="59" t="s">
        <v>13</v>
      </c>
      <c r="G34" s="59"/>
      <c r="H34" s="59"/>
      <c r="I34" s="15" t="s">
        <v>260</v>
      </c>
      <c r="J34" s="59" t="s">
        <v>258</v>
      </c>
      <c r="K34" s="9"/>
      <c r="L34" s="9"/>
      <c r="M34" s="9"/>
      <c r="N34" s="3"/>
    </row>
    <row r="35" spans="2:14" s="72" customFormat="1" ht="84.75" customHeight="1" x14ac:dyDescent="0.25">
      <c r="B35" s="23" t="s">
        <v>49</v>
      </c>
      <c r="C35" s="4" t="s">
        <v>9</v>
      </c>
      <c r="D35" s="4" t="s">
        <v>10</v>
      </c>
      <c r="E35" s="4" t="s">
        <v>12</v>
      </c>
      <c r="F35" s="5" t="s">
        <v>13</v>
      </c>
      <c r="G35" s="5"/>
      <c r="H35" s="5"/>
      <c r="I35" s="5" t="s">
        <v>215</v>
      </c>
      <c r="J35" s="5"/>
      <c r="K35" s="6">
        <f t="shared" ref="K35:M36" si="5">K36</f>
        <v>133560</v>
      </c>
      <c r="L35" s="6">
        <f t="shared" si="5"/>
        <v>151200</v>
      </c>
      <c r="M35" s="6">
        <f t="shared" si="5"/>
        <v>35100</v>
      </c>
      <c r="N35" s="3">
        <f t="shared" si="0"/>
        <v>23.214285714285715</v>
      </c>
    </row>
    <row r="36" spans="2:14" s="72" customFormat="1" ht="30.75" customHeight="1" x14ac:dyDescent="0.25">
      <c r="B36" s="22" t="s">
        <v>30</v>
      </c>
      <c r="C36" s="7" t="s">
        <v>9</v>
      </c>
      <c r="D36" s="7" t="s">
        <v>10</v>
      </c>
      <c r="E36" s="7" t="s">
        <v>12</v>
      </c>
      <c r="F36" s="8" t="s">
        <v>13</v>
      </c>
      <c r="G36" s="8"/>
      <c r="H36" s="8"/>
      <c r="I36" s="8" t="s">
        <v>215</v>
      </c>
      <c r="J36" s="8" t="s">
        <v>31</v>
      </c>
      <c r="K36" s="9">
        <f t="shared" si="5"/>
        <v>133560</v>
      </c>
      <c r="L36" s="9">
        <f t="shared" si="5"/>
        <v>151200</v>
      </c>
      <c r="M36" s="9">
        <f t="shared" si="5"/>
        <v>35100</v>
      </c>
      <c r="N36" s="3">
        <f t="shared" si="0"/>
        <v>23.214285714285715</v>
      </c>
    </row>
    <row r="37" spans="2:14" s="72" customFormat="1" ht="21" customHeight="1" x14ac:dyDescent="0.25">
      <c r="B37" s="22" t="s">
        <v>32</v>
      </c>
      <c r="C37" s="7" t="s">
        <v>9</v>
      </c>
      <c r="D37" s="7" t="s">
        <v>10</v>
      </c>
      <c r="E37" s="7" t="s">
        <v>12</v>
      </c>
      <c r="F37" s="8" t="s">
        <v>13</v>
      </c>
      <c r="G37" s="8"/>
      <c r="H37" s="8"/>
      <c r="I37" s="8" t="s">
        <v>215</v>
      </c>
      <c r="J37" s="8" t="s">
        <v>33</v>
      </c>
      <c r="K37" s="9">
        <v>133560</v>
      </c>
      <c r="L37" s="9">
        <v>151200</v>
      </c>
      <c r="M37" s="9">
        <v>35100</v>
      </c>
      <c r="N37" s="3">
        <f t="shared" si="0"/>
        <v>23.214285714285715</v>
      </c>
    </row>
    <row r="38" spans="2:14" s="72" customFormat="1" ht="53.25" hidden="1" customHeight="1" x14ac:dyDescent="0.25">
      <c r="B38" s="57" t="s">
        <v>261</v>
      </c>
      <c r="C38" s="4" t="s">
        <v>9</v>
      </c>
      <c r="D38" s="4" t="s">
        <v>10</v>
      </c>
      <c r="E38" s="4" t="s">
        <v>12</v>
      </c>
      <c r="F38" s="5" t="s">
        <v>13</v>
      </c>
      <c r="G38" s="5"/>
      <c r="H38" s="5"/>
      <c r="I38" s="5" t="s">
        <v>262</v>
      </c>
      <c r="J38" s="5"/>
      <c r="K38" s="6">
        <f t="shared" ref="K38:M39" si="6">K39</f>
        <v>0</v>
      </c>
      <c r="L38" s="6">
        <f t="shared" si="6"/>
        <v>0</v>
      </c>
      <c r="M38" s="6">
        <f t="shared" si="6"/>
        <v>0</v>
      </c>
      <c r="N38" s="3" t="e">
        <f t="shared" si="0"/>
        <v>#DIV/0!</v>
      </c>
    </row>
    <row r="39" spans="2:14" s="72" customFormat="1" ht="31.5" hidden="1" customHeight="1" x14ac:dyDescent="0.25">
      <c r="B39" s="22" t="s">
        <v>30</v>
      </c>
      <c r="C39" s="7" t="s">
        <v>9</v>
      </c>
      <c r="D39" s="7" t="s">
        <v>10</v>
      </c>
      <c r="E39" s="7" t="s">
        <v>12</v>
      </c>
      <c r="F39" s="8" t="s">
        <v>13</v>
      </c>
      <c r="G39" s="8"/>
      <c r="H39" s="8"/>
      <c r="I39" s="8" t="s">
        <v>262</v>
      </c>
      <c r="J39" s="8" t="s">
        <v>31</v>
      </c>
      <c r="K39" s="9">
        <f t="shared" si="6"/>
        <v>0</v>
      </c>
      <c r="L39" s="9">
        <f t="shared" si="6"/>
        <v>0</v>
      </c>
      <c r="M39" s="9">
        <f t="shared" si="6"/>
        <v>0</v>
      </c>
      <c r="N39" s="3" t="e">
        <f t="shared" si="0"/>
        <v>#DIV/0!</v>
      </c>
    </row>
    <row r="40" spans="2:14" s="72" customFormat="1" ht="21" hidden="1" customHeight="1" x14ac:dyDescent="0.25">
      <c r="B40" s="69" t="s">
        <v>32</v>
      </c>
      <c r="C40" s="7" t="s">
        <v>9</v>
      </c>
      <c r="D40" s="7" t="s">
        <v>10</v>
      </c>
      <c r="E40" s="7" t="s">
        <v>12</v>
      </c>
      <c r="F40" s="8" t="s">
        <v>13</v>
      </c>
      <c r="G40" s="8"/>
      <c r="H40" s="8"/>
      <c r="I40" s="8" t="s">
        <v>262</v>
      </c>
      <c r="J40" s="8" t="s">
        <v>33</v>
      </c>
      <c r="K40" s="9"/>
      <c r="L40" s="9"/>
      <c r="M40" s="9"/>
      <c r="N40" s="3" t="e">
        <f t="shared" si="0"/>
        <v>#DIV/0!</v>
      </c>
    </row>
    <row r="41" spans="2:14" s="72" customFormat="1" ht="45" customHeight="1" x14ac:dyDescent="0.25">
      <c r="B41" s="23" t="s">
        <v>56</v>
      </c>
      <c r="C41" s="4" t="s">
        <v>9</v>
      </c>
      <c r="D41" s="4" t="s">
        <v>10</v>
      </c>
      <c r="E41" s="4" t="s">
        <v>12</v>
      </c>
      <c r="F41" s="5" t="s">
        <v>13</v>
      </c>
      <c r="G41" s="5" t="s">
        <v>47</v>
      </c>
      <c r="H41" s="5" t="s">
        <v>48</v>
      </c>
      <c r="I41" s="5" t="s">
        <v>217</v>
      </c>
      <c r="J41" s="5"/>
      <c r="K41" s="6">
        <f t="shared" ref="K41:M42" si="7">K42</f>
        <v>111000</v>
      </c>
      <c r="L41" s="6">
        <f t="shared" si="7"/>
        <v>111000</v>
      </c>
      <c r="M41" s="6">
        <f t="shared" si="7"/>
        <v>6000</v>
      </c>
      <c r="N41" s="3">
        <f t="shared" si="0"/>
        <v>5.4054054054054053</v>
      </c>
    </row>
    <row r="42" spans="2:14" s="72" customFormat="1" ht="18" customHeight="1" x14ac:dyDescent="0.25">
      <c r="B42" s="22" t="s">
        <v>50</v>
      </c>
      <c r="C42" s="7" t="s">
        <v>9</v>
      </c>
      <c r="D42" s="7" t="s">
        <v>10</v>
      </c>
      <c r="E42" s="7" t="s">
        <v>12</v>
      </c>
      <c r="F42" s="8" t="s">
        <v>13</v>
      </c>
      <c r="G42" s="8" t="s">
        <v>47</v>
      </c>
      <c r="H42" s="8" t="s">
        <v>48</v>
      </c>
      <c r="I42" s="8" t="s">
        <v>217</v>
      </c>
      <c r="J42" s="8" t="s">
        <v>51</v>
      </c>
      <c r="K42" s="9">
        <f t="shared" si="7"/>
        <v>111000</v>
      </c>
      <c r="L42" s="9">
        <f t="shared" si="7"/>
        <v>111000</v>
      </c>
      <c r="M42" s="9">
        <f t="shared" si="7"/>
        <v>6000</v>
      </c>
      <c r="N42" s="3">
        <f t="shared" si="0"/>
        <v>5.4054054054054053</v>
      </c>
    </row>
    <row r="43" spans="2:14" s="72" customFormat="1" ht="31.5" customHeight="1" x14ac:dyDescent="0.25">
      <c r="B43" s="20" t="s">
        <v>52</v>
      </c>
      <c r="C43" s="7" t="s">
        <v>9</v>
      </c>
      <c r="D43" s="7" t="s">
        <v>10</v>
      </c>
      <c r="E43" s="7" t="s">
        <v>12</v>
      </c>
      <c r="F43" s="8" t="s">
        <v>13</v>
      </c>
      <c r="G43" s="8" t="s">
        <v>47</v>
      </c>
      <c r="H43" s="8" t="s">
        <v>48</v>
      </c>
      <c r="I43" s="8" t="s">
        <v>217</v>
      </c>
      <c r="J43" s="8" t="s">
        <v>53</v>
      </c>
      <c r="K43" s="9">
        <v>111000</v>
      </c>
      <c r="L43" s="9">
        <v>111000</v>
      </c>
      <c r="M43" s="9">
        <v>6000</v>
      </c>
      <c r="N43" s="3">
        <f t="shared" si="0"/>
        <v>5.4054054054054053</v>
      </c>
    </row>
    <row r="44" spans="2:14" s="72" customFormat="1" ht="108" customHeight="1" x14ac:dyDescent="0.25">
      <c r="B44" s="23" t="s">
        <v>229</v>
      </c>
      <c r="C44" s="4" t="s">
        <v>9</v>
      </c>
      <c r="D44" s="4" t="s">
        <v>10</v>
      </c>
      <c r="E44" s="4" t="s">
        <v>12</v>
      </c>
      <c r="F44" s="5" t="s">
        <v>13</v>
      </c>
      <c r="G44" s="5" t="s">
        <v>47</v>
      </c>
      <c r="H44" s="5" t="s">
        <v>15</v>
      </c>
      <c r="I44" s="5" t="s">
        <v>226</v>
      </c>
      <c r="J44" s="5"/>
      <c r="K44" s="6">
        <f>K45+K47</f>
        <v>652116</v>
      </c>
      <c r="L44" s="6">
        <f>L45+L47</f>
        <v>652116</v>
      </c>
      <c r="M44" s="6">
        <f>M45+M47</f>
        <v>110089.38</v>
      </c>
      <c r="N44" s="3">
        <f t="shared" si="0"/>
        <v>16.88187071011906</v>
      </c>
    </row>
    <row r="45" spans="2:14" s="72" customFormat="1" ht="62.25" customHeight="1" x14ac:dyDescent="0.25">
      <c r="B45" s="78" t="s">
        <v>16</v>
      </c>
      <c r="C45" s="7" t="s">
        <v>9</v>
      </c>
      <c r="D45" s="7" t="s">
        <v>10</v>
      </c>
      <c r="E45" s="7" t="s">
        <v>12</v>
      </c>
      <c r="F45" s="8" t="s">
        <v>13</v>
      </c>
      <c r="G45" s="8" t="s">
        <v>47</v>
      </c>
      <c r="H45" s="8" t="s">
        <v>57</v>
      </c>
      <c r="I45" s="8" t="s">
        <v>226</v>
      </c>
      <c r="J45" s="8" t="s">
        <v>17</v>
      </c>
      <c r="K45" s="9">
        <f>K46</f>
        <v>540992</v>
      </c>
      <c r="L45" s="9">
        <f>L46</f>
        <v>540992</v>
      </c>
      <c r="M45" s="9">
        <f>M46</f>
        <v>110089.38</v>
      </c>
      <c r="N45" s="3">
        <f t="shared" si="0"/>
        <v>20.349539364722585</v>
      </c>
    </row>
    <row r="46" spans="2:14" s="72" customFormat="1" ht="30" customHeight="1" x14ac:dyDescent="0.25">
      <c r="B46" s="78" t="s">
        <v>18</v>
      </c>
      <c r="C46" s="7" t="s">
        <v>9</v>
      </c>
      <c r="D46" s="7" t="s">
        <v>10</v>
      </c>
      <c r="E46" s="7" t="s">
        <v>12</v>
      </c>
      <c r="F46" s="8" t="s">
        <v>13</v>
      </c>
      <c r="G46" s="8" t="s">
        <v>47</v>
      </c>
      <c r="H46" s="8" t="s">
        <v>57</v>
      </c>
      <c r="I46" s="8" t="s">
        <v>226</v>
      </c>
      <c r="J46" s="8" t="s">
        <v>19</v>
      </c>
      <c r="K46" s="9">
        <v>540992</v>
      </c>
      <c r="L46" s="9">
        <f>417364+123628</f>
        <v>540992</v>
      </c>
      <c r="M46" s="9">
        <v>110089.38</v>
      </c>
      <c r="N46" s="3">
        <f t="shared" si="0"/>
        <v>20.349539364722585</v>
      </c>
    </row>
    <row r="47" spans="2:14" s="72" customFormat="1" ht="31.5" customHeight="1" x14ac:dyDescent="0.25">
      <c r="B47" s="78" t="s">
        <v>21</v>
      </c>
      <c r="C47" s="7" t="s">
        <v>9</v>
      </c>
      <c r="D47" s="7" t="s">
        <v>10</v>
      </c>
      <c r="E47" s="7" t="s">
        <v>12</v>
      </c>
      <c r="F47" s="8" t="s">
        <v>13</v>
      </c>
      <c r="G47" s="8" t="s">
        <v>47</v>
      </c>
      <c r="H47" s="8" t="s">
        <v>57</v>
      </c>
      <c r="I47" s="8" t="s">
        <v>226</v>
      </c>
      <c r="J47" s="8" t="s">
        <v>22</v>
      </c>
      <c r="K47" s="9">
        <f>K48</f>
        <v>111124</v>
      </c>
      <c r="L47" s="9">
        <f>L48</f>
        <v>111124</v>
      </c>
      <c r="M47" s="9">
        <f>M48</f>
        <v>0</v>
      </c>
      <c r="N47" s="3">
        <f t="shared" si="0"/>
        <v>0</v>
      </c>
    </row>
    <row r="48" spans="2:14" s="72" customFormat="1" ht="31.5" customHeight="1" x14ac:dyDescent="0.25">
      <c r="B48" s="78" t="s">
        <v>23</v>
      </c>
      <c r="C48" s="7" t="s">
        <v>9</v>
      </c>
      <c r="D48" s="7" t="s">
        <v>10</v>
      </c>
      <c r="E48" s="7" t="s">
        <v>12</v>
      </c>
      <c r="F48" s="8" t="s">
        <v>13</v>
      </c>
      <c r="G48" s="8" t="s">
        <v>47</v>
      </c>
      <c r="H48" s="8" t="s">
        <v>57</v>
      </c>
      <c r="I48" s="8" t="s">
        <v>226</v>
      </c>
      <c r="J48" s="8" t="s">
        <v>24</v>
      </c>
      <c r="K48" s="9">
        <v>111124</v>
      </c>
      <c r="L48" s="9">
        <v>111124</v>
      </c>
      <c r="M48" s="9"/>
      <c r="N48" s="3">
        <f t="shared" si="0"/>
        <v>0</v>
      </c>
    </row>
    <row r="49" spans="2:14" s="72" customFormat="1" ht="141.75" customHeight="1" x14ac:dyDescent="0.25">
      <c r="B49" s="23" t="s">
        <v>230</v>
      </c>
      <c r="C49" s="4" t="s">
        <v>9</v>
      </c>
      <c r="D49" s="4" t="s">
        <v>10</v>
      </c>
      <c r="E49" s="4" t="s">
        <v>12</v>
      </c>
      <c r="F49" s="5" t="s">
        <v>13</v>
      </c>
      <c r="G49" s="5" t="s">
        <v>47</v>
      </c>
      <c r="H49" s="5" t="s">
        <v>57</v>
      </c>
      <c r="I49" s="5" t="s">
        <v>227</v>
      </c>
      <c r="J49" s="5"/>
      <c r="K49" s="6">
        <f t="shared" ref="K49:M50" si="8">K50</f>
        <v>70000</v>
      </c>
      <c r="L49" s="6">
        <f t="shared" si="8"/>
        <v>70000</v>
      </c>
      <c r="M49" s="6">
        <f t="shared" si="8"/>
        <v>0</v>
      </c>
      <c r="N49" s="3">
        <f t="shared" si="0"/>
        <v>0</v>
      </c>
    </row>
    <row r="50" spans="2:14" s="72" customFormat="1" ht="25.5" x14ac:dyDescent="0.25">
      <c r="B50" s="78" t="s">
        <v>21</v>
      </c>
      <c r="C50" s="7" t="s">
        <v>9</v>
      </c>
      <c r="D50" s="7" t="s">
        <v>10</v>
      </c>
      <c r="E50" s="7" t="s">
        <v>12</v>
      </c>
      <c r="F50" s="8" t="s">
        <v>13</v>
      </c>
      <c r="G50" s="8" t="s">
        <v>47</v>
      </c>
      <c r="H50" s="8" t="s">
        <v>57</v>
      </c>
      <c r="I50" s="8" t="s">
        <v>227</v>
      </c>
      <c r="J50" s="8" t="s">
        <v>22</v>
      </c>
      <c r="K50" s="9">
        <f t="shared" si="8"/>
        <v>70000</v>
      </c>
      <c r="L50" s="9">
        <f t="shared" si="8"/>
        <v>70000</v>
      </c>
      <c r="M50" s="9">
        <f t="shared" si="8"/>
        <v>0</v>
      </c>
      <c r="N50" s="3">
        <f t="shared" si="0"/>
        <v>0</v>
      </c>
    </row>
    <row r="51" spans="2:14" s="72" customFormat="1" ht="30.75" customHeight="1" x14ac:dyDescent="0.25">
      <c r="B51" s="78" t="s">
        <v>23</v>
      </c>
      <c r="C51" s="7" t="s">
        <v>9</v>
      </c>
      <c r="D51" s="7" t="s">
        <v>10</v>
      </c>
      <c r="E51" s="7" t="s">
        <v>12</v>
      </c>
      <c r="F51" s="8" t="s">
        <v>13</v>
      </c>
      <c r="G51" s="8" t="s">
        <v>47</v>
      </c>
      <c r="H51" s="8" t="s">
        <v>57</v>
      </c>
      <c r="I51" s="8" t="s">
        <v>227</v>
      </c>
      <c r="J51" s="8" t="s">
        <v>24</v>
      </c>
      <c r="K51" s="9">
        <v>70000</v>
      </c>
      <c r="L51" s="9">
        <v>70000</v>
      </c>
      <c r="M51" s="9"/>
      <c r="N51" s="3">
        <f t="shared" si="0"/>
        <v>0</v>
      </c>
    </row>
    <row r="52" spans="2:14" s="72" customFormat="1" ht="151.5" customHeight="1" x14ac:dyDescent="0.25">
      <c r="B52" s="23" t="s">
        <v>231</v>
      </c>
      <c r="C52" s="4" t="s">
        <v>9</v>
      </c>
      <c r="D52" s="4" t="s">
        <v>10</v>
      </c>
      <c r="E52" s="4" t="s">
        <v>12</v>
      </c>
      <c r="F52" s="5" t="s">
        <v>13</v>
      </c>
      <c r="G52" s="5" t="s">
        <v>47</v>
      </c>
      <c r="H52" s="5" t="s">
        <v>15</v>
      </c>
      <c r="I52" s="5" t="s">
        <v>228</v>
      </c>
      <c r="J52" s="5"/>
      <c r="K52" s="6">
        <f>K53</f>
        <v>7806484</v>
      </c>
      <c r="L52" s="6">
        <f>L53</f>
        <v>7806484</v>
      </c>
      <c r="M52" s="6">
        <f>M53</f>
        <v>1191770.3900000001</v>
      </c>
      <c r="N52" s="3">
        <f t="shared" si="0"/>
        <v>15.266416865774657</v>
      </c>
    </row>
    <row r="53" spans="2:14" s="72" customFormat="1" ht="15" x14ac:dyDescent="0.25">
      <c r="B53" s="22" t="s">
        <v>58</v>
      </c>
      <c r="C53" s="7" t="s">
        <v>9</v>
      </c>
      <c r="D53" s="7" t="s">
        <v>10</v>
      </c>
      <c r="E53" s="7" t="s">
        <v>12</v>
      </c>
      <c r="F53" s="8" t="s">
        <v>13</v>
      </c>
      <c r="G53" s="8" t="s">
        <v>47</v>
      </c>
      <c r="H53" s="8" t="s">
        <v>15</v>
      </c>
      <c r="I53" s="8" t="s">
        <v>228</v>
      </c>
      <c r="J53" s="8" t="s">
        <v>51</v>
      </c>
      <c r="K53" s="9">
        <f>K54+K55</f>
        <v>7806484</v>
      </c>
      <c r="L53" s="9">
        <f>L54+L55</f>
        <v>7806484</v>
      </c>
      <c r="M53" s="9">
        <f>M54+M55</f>
        <v>1191770.3900000001</v>
      </c>
      <c r="N53" s="3">
        <f t="shared" si="0"/>
        <v>15.266416865774657</v>
      </c>
    </row>
    <row r="54" spans="2:14" s="72" customFormat="1" ht="27" customHeight="1" x14ac:dyDescent="0.25">
      <c r="B54" s="82" t="s">
        <v>54</v>
      </c>
      <c r="C54" s="7" t="s">
        <v>9</v>
      </c>
      <c r="D54" s="7" t="s">
        <v>10</v>
      </c>
      <c r="E54" s="7" t="s">
        <v>12</v>
      </c>
      <c r="F54" s="8" t="s">
        <v>13</v>
      </c>
      <c r="G54" s="8" t="s">
        <v>47</v>
      </c>
      <c r="H54" s="8" t="s">
        <v>15</v>
      </c>
      <c r="I54" s="8" t="s">
        <v>228</v>
      </c>
      <c r="J54" s="8" t="s">
        <v>55</v>
      </c>
      <c r="K54" s="9">
        <v>5743035</v>
      </c>
      <c r="L54" s="9">
        <v>5743035</v>
      </c>
      <c r="M54" s="9">
        <v>865919</v>
      </c>
      <c r="N54" s="3">
        <f t="shared" si="0"/>
        <v>15.077724582907818</v>
      </c>
    </row>
    <row r="55" spans="2:14" s="72" customFormat="1" ht="32.25" customHeight="1" x14ac:dyDescent="0.25">
      <c r="B55" s="20" t="s">
        <v>52</v>
      </c>
      <c r="C55" s="7" t="s">
        <v>9</v>
      </c>
      <c r="D55" s="7" t="s">
        <v>10</v>
      </c>
      <c r="E55" s="7" t="s">
        <v>12</v>
      </c>
      <c r="F55" s="8" t="s">
        <v>13</v>
      </c>
      <c r="G55" s="8" t="s">
        <v>47</v>
      </c>
      <c r="H55" s="8" t="s">
        <v>15</v>
      </c>
      <c r="I55" s="8" t="s">
        <v>228</v>
      </c>
      <c r="J55" s="8" t="s">
        <v>53</v>
      </c>
      <c r="K55" s="9">
        <v>2063449</v>
      </c>
      <c r="L55" s="9">
        <v>2063449</v>
      </c>
      <c r="M55" s="9">
        <v>325851.39</v>
      </c>
      <c r="N55" s="3">
        <f t="shared" si="0"/>
        <v>15.791589227550574</v>
      </c>
    </row>
    <row r="56" spans="2:14" s="72" customFormat="1" ht="52.5" customHeight="1" x14ac:dyDescent="0.25">
      <c r="B56" s="23" t="s">
        <v>59</v>
      </c>
      <c r="C56" s="4" t="s">
        <v>9</v>
      </c>
      <c r="D56" s="4" t="s">
        <v>10</v>
      </c>
      <c r="E56" s="4" t="s">
        <v>12</v>
      </c>
      <c r="F56" s="5" t="s">
        <v>13</v>
      </c>
      <c r="G56" s="5" t="s">
        <v>15</v>
      </c>
      <c r="H56" s="5" t="s">
        <v>60</v>
      </c>
      <c r="I56" s="5" t="s">
        <v>188</v>
      </c>
      <c r="J56" s="5"/>
      <c r="K56" s="6">
        <f>K57+K59</f>
        <v>163029</v>
      </c>
      <c r="L56" s="6">
        <f>L57+L59</f>
        <v>163029</v>
      </c>
      <c r="M56" s="6">
        <f>M57+M59</f>
        <v>32917.509999999995</v>
      </c>
      <c r="N56" s="3">
        <f t="shared" si="0"/>
        <v>20.191199111814459</v>
      </c>
    </row>
    <row r="57" spans="2:14" s="72" customFormat="1" ht="51" x14ac:dyDescent="0.25">
      <c r="B57" s="78" t="s">
        <v>16</v>
      </c>
      <c r="C57" s="7" t="s">
        <v>9</v>
      </c>
      <c r="D57" s="7" t="s">
        <v>10</v>
      </c>
      <c r="E57" s="7" t="s">
        <v>12</v>
      </c>
      <c r="F57" s="8" t="s">
        <v>61</v>
      </c>
      <c r="G57" s="8" t="s">
        <v>15</v>
      </c>
      <c r="H57" s="8" t="s">
        <v>60</v>
      </c>
      <c r="I57" s="8" t="s">
        <v>188</v>
      </c>
      <c r="J57" s="8" t="s">
        <v>17</v>
      </c>
      <c r="K57" s="9">
        <f t="shared" ref="K57:M57" si="9">K58</f>
        <v>124687</v>
      </c>
      <c r="L57" s="9">
        <f t="shared" si="9"/>
        <v>124687</v>
      </c>
      <c r="M57" s="9">
        <f t="shared" si="9"/>
        <v>26527.17</v>
      </c>
      <c r="N57" s="3">
        <f t="shared" si="0"/>
        <v>21.275008621588455</v>
      </c>
    </row>
    <row r="58" spans="2:14" s="72" customFormat="1" ht="25.5" x14ac:dyDescent="0.25">
      <c r="B58" s="78" t="s">
        <v>18</v>
      </c>
      <c r="C58" s="7" t="s">
        <v>9</v>
      </c>
      <c r="D58" s="7" t="s">
        <v>10</v>
      </c>
      <c r="E58" s="7" t="s">
        <v>12</v>
      </c>
      <c r="F58" s="8" t="s">
        <v>13</v>
      </c>
      <c r="G58" s="8" t="s">
        <v>15</v>
      </c>
      <c r="H58" s="8" t="s">
        <v>60</v>
      </c>
      <c r="I58" s="8" t="s">
        <v>188</v>
      </c>
      <c r="J58" s="8" t="s">
        <v>19</v>
      </c>
      <c r="K58" s="9">
        <v>124687</v>
      </c>
      <c r="L58" s="9">
        <f>96694+27993</f>
        <v>124687</v>
      </c>
      <c r="M58" s="9">
        <v>26527.17</v>
      </c>
      <c r="N58" s="3">
        <f t="shared" si="0"/>
        <v>21.275008621588455</v>
      </c>
    </row>
    <row r="59" spans="2:14" s="72" customFormat="1" ht="25.5" x14ac:dyDescent="0.25">
      <c r="B59" s="81" t="s">
        <v>21</v>
      </c>
      <c r="C59" s="7" t="s">
        <v>9</v>
      </c>
      <c r="D59" s="7" t="s">
        <v>10</v>
      </c>
      <c r="E59" s="7" t="s">
        <v>12</v>
      </c>
      <c r="F59" s="8" t="s">
        <v>13</v>
      </c>
      <c r="G59" s="8" t="s">
        <v>15</v>
      </c>
      <c r="H59" s="8" t="s">
        <v>60</v>
      </c>
      <c r="I59" s="8" t="s">
        <v>188</v>
      </c>
      <c r="J59" s="8" t="s">
        <v>22</v>
      </c>
      <c r="K59" s="9">
        <f>K60</f>
        <v>38342</v>
      </c>
      <c r="L59" s="9">
        <f>L60</f>
        <v>38342</v>
      </c>
      <c r="M59" s="9">
        <f>M60</f>
        <v>6390.34</v>
      </c>
      <c r="N59" s="3">
        <f t="shared" si="0"/>
        <v>16.666684054039958</v>
      </c>
    </row>
    <row r="60" spans="2:14" s="72" customFormat="1" ht="27.75" customHeight="1" x14ac:dyDescent="0.25">
      <c r="B60" s="81" t="s">
        <v>23</v>
      </c>
      <c r="C60" s="7" t="s">
        <v>9</v>
      </c>
      <c r="D60" s="7" t="s">
        <v>10</v>
      </c>
      <c r="E60" s="7" t="s">
        <v>12</v>
      </c>
      <c r="F60" s="8" t="s">
        <v>13</v>
      </c>
      <c r="G60" s="8" t="s">
        <v>15</v>
      </c>
      <c r="H60" s="8" t="s">
        <v>60</v>
      </c>
      <c r="I60" s="8" t="s">
        <v>188</v>
      </c>
      <c r="J60" s="8" t="s">
        <v>24</v>
      </c>
      <c r="K60" s="9">
        <v>38342</v>
      </c>
      <c r="L60" s="9">
        <v>38342</v>
      </c>
      <c r="M60" s="9">
        <v>6390.34</v>
      </c>
      <c r="N60" s="3">
        <f t="shared" si="0"/>
        <v>16.666684054039958</v>
      </c>
    </row>
    <row r="61" spans="2:14" s="72" customFormat="1" ht="30.75" hidden="1" customHeight="1" x14ac:dyDescent="0.25">
      <c r="B61" s="23" t="s">
        <v>263</v>
      </c>
      <c r="C61" s="4" t="s">
        <v>9</v>
      </c>
      <c r="D61" s="4" t="s">
        <v>10</v>
      </c>
      <c r="E61" s="4" t="s">
        <v>12</v>
      </c>
      <c r="F61" s="5" t="s">
        <v>13</v>
      </c>
      <c r="G61" s="8"/>
      <c r="H61" s="8"/>
      <c r="I61" s="5" t="s">
        <v>264</v>
      </c>
      <c r="J61" s="5"/>
      <c r="K61" s="6">
        <f t="shared" ref="K61:M62" si="10">K62</f>
        <v>0</v>
      </c>
      <c r="L61" s="6">
        <f t="shared" si="10"/>
        <v>0</v>
      </c>
      <c r="M61" s="6">
        <f t="shared" si="10"/>
        <v>0</v>
      </c>
      <c r="N61" s="3" t="e">
        <f t="shared" si="0"/>
        <v>#DIV/0!</v>
      </c>
    </row>
    <row r="62" spans="2:14" s="72" customFormat="1" ht="30" hidden="1" customHeight="1" x14ac:dyDescent="0.25">
      <c r="B62" s="22" t="s">
        <v>30</v>
      </c>
      <c r="C62" s="7" t="s">
        <v>9</v>
      </c>
      <c r="D62" s="7" t="s">
        <v>10</v>
      </c>
      <c r="E62" s="7" t="s">
        <v>12</v>
      </c>
      <c r="F62" s="8" t="s">
        <v>13</v>
      </c>
      <c r="G62" s="8"/>
      <c r="H62" s="8"/>
      <c r="I62" s="8" t="s">
        <v>264</v>
      </c>
      <c r="J62" s="8" t="s">
        <v>31</v>
      </c>
      <c r="K62" s="9">
        <f t="shared" si="10"/>
        <v>0</v>
      </c>
      <c r="L62" s="9">
        <f t="shared" si="10"/>
        <v>0</v>
      </c>
      <c r="M62" s="9">
        <f t="shared" si="10"/>
        <v>0</v>
      </c>
      <c r="N62" s="3" t="e">
        <f t="shared" si="0"/>
        <v>#DIV/0!</v>
      </c>
    </row>
    <row r="63" spans="2:14" s="72" customFormat="1" ht="19.5" hidden="1" customHeight="1" x14ac:dyDescent="0.25">
      <c r="B63" s="69" t="s">
        <v>32</v>
      </c>
      <c r="C63" s="7" t="s">
        <v>9</v>
      </c>
      <c r="D63" s="7" t="s">
        <v>10</v>
      </c>
      <c r="E63" s="7" t="s">
        <v>12</v>
      </c>
      <c r="F63" s="8" t="s">
        <v>13</v>
      </c>
      <c r="G63" s="8"/>
      <c r="H63" s="8"/>
      <c r="I63" s="8" t="s">
        <v>264</v>
      </c>
      <c r="J63" s="8" t="s">
        <v>33</v>
      </c>
      <c r="K63" s="9"/>
      <c r="L63" s="9"/>
      <c r="M63" s="9"/>
      <c r="N63" s="3" t="e">
        <f t="shared" si="0"/>
        <v>#DIV/0!</v>
      </c>
    </row>
    <row r="64" spans="2:14" s="72" customFormat="1" ht="55.5" hidden="1" customHeight="1" x14ac:dyDescent="0.25">
      <c r="B64" s="23" t="s">
        <v>130</v>
      </c>
      <c r="C64" s="4" t="s">
        <v>9</v>
      </c>
      <c r="D64" s="4" t="s">
        <v>10</v>
      </c>
      <c r="E64" s="4" t="s">
        <v>12</v>
      </c>
      <c r="F64" s="5" t="s">
        <v>13</v>
      </c>
      <c r="G64" s="5" t="s">
        <v>47</v>
      </c>
      <c r="H64" s="5" t="s">
        <v>15</v>
      </c>
      <c r="I64" s="5" t="s">
        <v>294</v>
      </c>
      <c r="J64" s="5"/>
      <c r="K64" s="6">
        <f t="shared" ref="K64:M65" si="11">K65</f>
        <v>0</v>
      </c>
      <c r="L64" s="6">
        <f t="shared" si="11"/>
        <v>0</v>
      </c>
      <c r="M64" s="6">
        <f t="shared" si="11"/>
        <v>0</v>
      </c>
      <c r="N64" s="3" t="e">
        <f t="shared" si="0"/>
        <v>#DIV/0!</v>
      </c>
    </row>
    <row r="65" spans="2:14" s="72" customFormat="1" ht="32.25" hidden="1" customHeight="1" x14ac:dyDescent="0.25">
      <c r="B65" s="78" t="s">
        <v>131</v>
      </c>
      <c r="C65" s="7" t="s">
        <v>9</v>
      </c>
      <c r="D65" s="7" t="s">
        <v>10</v>
      </c>
      <c r="E65" s="7" t="s">
        <v>12</v>
      </c>
      <c r="F65" s="8" t="s">
        <v>13</v>
      </c>
      <c r="G65" s="8" t="s">
        <v>47</v>
      </c>
      <c r="H65" s="8" t="s">
        <v>15</v>
      </c>
      <c r="I65" s="8" t="s">
        <v>294</v>
      </c>
      <c r="J65" s="8" t="s">
        <v>63</v>
      </c>
      <c r="K65" s="9">
        <f t="shared" si="11"/>
        <v>0</v>
      </c>
      <c r="L65" s="9">
        <f t="shared" si="11"/>
        <v>0</v>
      </c>
      <c r="M65" s="9">
        <f t="shared" si="11"/>
        <v>0</v>
      </c>
      <c r="N65" s="3" t="e">
        <f t="shared" si="0"/>
        <v>#DIV/0!</v>
      </c>
    </row>
    <row r="66" spans="2:14" s="72" customFormat="1" ht="15.75" hidden="1" customHeight="1" x14ac:dyDescent="0.25">
      <c r="B66" s="78" t="s">
        <v>64</v>
      </c>
      <c r="C66" s="7" t="s">
        <v>9</v>
      </c>
      <c r="D66" s="7" t="s">
        <v>10</v>
      </c>
      <c r="E66" s="7" t="s">
        <v>12</v>
      </c>
      <c r="F66" s="8" t="s">
        <v>13</v>
      </c>
      <c r="G66" s="8" t="s">
        <v>47</v>
      </c>
      <c r="H66" s="8" t="s">
        <v>15</v>
      </c>
      <c r="I66" s="8" t="s">
        <v>294</v>
      </c>
      <c r="J66" s="8" t="s">
        <v>65</v>
      </c>
      <c r="K66" s="9">
        <v>0</v>
      </c>
      <c r="L66" s="9">
        <v>0</v>
      </c>
      <c r="M66" s="9">
        <v>0</v>
      </c>
      <c r="N66" s="3" t="e">
        <f t="shared" si="0"/>
        <v>#DIV/0!</v>
      </c>
    </row>
    <row r="67" spans="2:14" s="72" customFormat="1" ht="42.75" customHeight="1" x14ac:dyDescent="0.25">
      <c r="B67" s="83" t="s">
        <v>113</v>
      </c>
      <c r="C67" s="60" t="s">
        <v>9</v>
      </c>
      <c r="D67" s="60" t="s">
        <v>10</v>
      </c>
      <c r="E67" s="60" t="s">
        <v>12</v>
      </c>
      <c r="F67" s="61" t="s">
        <v>13</v>
      </c>
      <c r="G67" s="61" t="s">
        <v>9</v>
      </c>
      <c r="H67" s="61" t="s">
        <v>48</v>
      </c>
      <c r="I67" s="61" t="s">
        <v>174</v>
      </c>
      <c r="J67" s="61"/>
      <c r="K67" s="6">
        <f t="shared" ref="K67:M68" si="12">K68</f>
        <v>1110270</v>
      </c>
      <c r="L67" s="6">
        <f t="shared" si="12"/>
        <v>1110270</v>
      </c>
      <c r="M67" s="6">
        <f t="shared" si="12"/>
        <v>277567.5</v>
      </c>
      <c r="N67" s="3">
        <f t="shared" si="0"/>
        <v>25</v>
      </c>
    </row>
    <row r="68" spans="2:14" s="72" customFormat="1" ht="17.25" customHeight="1" x14ac:dyDescent="0.25">
      <c r="B68" s="79" t="s">
        <v>107</v>
      </c>
      <c r="C68" s="58" t="s">
        <v>9</v>
      </c>
      <c r="D68" s="58" t="s">
        <v>10</v>
      </c>
      <c r="E68" s="58" t="s">
        <v>12</v>
      </c>
      <c r="F68" s="59" t="s">
        <v>13</v>
      </c>
      <c r="G68" s="59" t="s">
        <v>9</v>
      </c>
      <c r="H68" s="59" t="s">
        <v>48</v>
      </c>
      <c r="I68" s="59" t="s">
        <v>174</v>
      </c>
      <c r="J68" s="59" t="s">
        <v>98</v>
      </c>
      <c r="K68" s="9">
        <f t="shared" si="12"/>
        <v>1110270</v>
      </c>
      <c r="L68" s="9">
        <f t="shared" si="12"/>
        <v>1110270</v>
      </c>
      <c r="M68" s="9">
        <f t="shared" si="12"/>
        <v>277567.5</v>
      </c>
      <c r="N68" s="3">
        <f t="shared" si="0"/>
        <v>25</v>
      </c>
    </row>
    <row r="69" spans="2:14" s="72" customFormat="1" ht="18.75" customHeight="1" x14ac:dyDescent="0.25">
      <c r="B69" s="79" t="s">
        <v>99</v>
      </c>
      <c r="C69" s="58" t="s">
        <v>9</v>
      </c>
      <c r="D69" s="58" t="s">
        <v>10</v>
      </c>
      <c r="E69" s="58" t="s">
        <v>12</v>
      </c>
      <c r="F69" s="59" t="s">
        <v>13</v>
      </c>
      <c r="G69" s="59" t="s">
        <v>9</v>
      </c>
      <c r="H69" s="59" t="s">
        <v>48</v>
      </c>
      <c r="I69" s="59" t="s">
        <v>174</v>
      </c>
      <c r="J69" s="59" t="s">
        <v>100</v>
      </c>
      <c r="K69" s="9">
        <v>1110270</v>
      </c>
      <c r="L69" s="9">
        <v>1110270</v>
      </c>
      <c r="M69" s="9">
        <v>277567.5</v>
      </c>
      <c r="N69" s="3">
        <f t="shared" si="0"/>
        <v>25</v>
      </c>
    </row>
    <row r="70" spans="2:14" s="72" customFormat="1" ht="43.5" customHeight="1" x14ac:dyDescent="0.25">
      <c r="B70" s="23" t="s">
        <v>66</v>
      </c>
      <c r="C70" s="4" t="s">
        <v>9</v>
      </c>
      <c r="D70" s="4" t="s">
        <v>10</v>
      </c>
      <c r="E70" s="4" t="s">
        <v>12</v>
      </c>
      <c r="F70" s="5" t="s">
        <v>13</v>
      </c>
      <c r="G70" s="15"/>
      <c r="H70" s="15"/>
      <c r="I70" s="13" t="s">
        <v>170</v>
      </c>
      <c r="J70" s="13"/>
      <c r="K70" s="14">
        <f t="shared" ref="K70:M71" si="13">K71</f>
        <v>9960</v>
      </c>
      <c r="L70" s="14">
        <f t="shared" si="13"/>
        <v>9960</v>
      </c>
      <c r="M70" s="14">
        <f t="shared" si="13"/>
        <v>0</v>
      </c>
      <c r="N70" s="3">
        <f t="shared" si="0"/>
        <v>0</v>
      </c>
    </row>
    <row r="71" spans="2:14" s="72" customFormat="1" ht="25.5" x14ac:dyDescent="0.25">
      <c r="B71" s="81" t="s">
        <v>21</v>
      </c>
      <c r="C71" s="7" t="s">
        <v>9</v>
      </c>
      <c r="D71" s="7" t="s">
        <v>10</v>
      </c>
      <c r="E71" s="7" t="s">
        <v>12</v>
      </c>
      <c r="F71" s="8" t="s">
        <v>13</v>
      </c>
      <c r="G71" s="15"/>
      <c r="H71" s="15"/>
      <c r="I71" s="15" t="s">
        <v>170</v>
      </c>
      <c r="J71" s="8" t="s">
        <v>22</v>
      </c>
      <c r="K71" s="16">
        <f t="shared" si="13"/>
        <v>9960</v>
      </c>
      <c r="L71" s="16">
        <f t="shared" si="13"/>
        <v>9960</v>
      </c>
      <c r="M71" s="16">
        <f t="shared" si="13"/>
        <v>0</v>
      </c>
      <c r="N71" s="3">
        <f t="shared" si="0"/>
        <v>0</v>
      </c>
    </row>
    <row r="72" spans="2:14" s="72" customFormat="1" ht="25.5" x14ac:dyDescent="0.25">
      <c r="B72" s="81" t="s">
        <v>23</v>
      </c>
      <c r="C72" s="7" t="s">
        <v>9</v>
      </c>
      <c r="D72" s="7" t="s">
        <v>10</v>
      </c>
      <c r="E72" s="7" t="s">
        <v>12</v>
      </c>
      <c r="F72" s="8" t="s">
        <v>13</v>
      </c>
      <c r="G72" s="15"/>
      <c r="H72" s="15"/>
      <c r="I72" s="15" t="s">
        <v>170</v>
      </c>
      <c r="J72" s="8" t="s">
        <v>24</v>
      </c>
      <c r="K72" s="16">
        <v>9960</v>
      </c>
      <c r="L72" s="16">
        <v>9960</v>
      </c>
      <c r="M72" s="16"/>
      <c r="N72" s="3">
        <f t="shared" si="0"/>
        <v>0</v>
      </c>
    </row>
    <row r="73" spans="2:14" s="72" customFormat="1" ht="38.25" x14ac:dyDescent="0.25">
      <c r="B73" s="23" t="s">
        <v>67</v>
      </c>
      <c r="C73" s="4" t="s">
        <v>9</v>
      </c>
      <c r="D73" s="4" t="s">
        <v>10</v>
      </c>
      <c r="E73" s="4" t="s">
        <v>12</v>
      </c>
      <c r="F73" s="5" t="s">
        <v>13</v>
      </c>
      <c r="G73" s="5" t="s">
        <v>47</v>
      </c>
      <c r="H73" s="5" t="s">
        <v>15</v>
      </c>
      <c r="I73" s="5" t="s">
        <v>219</v>
      </c>
      <c r="J73" s="5"/>
      <c r="K73" s="6">
        <f>K75</f>
        <v>308356.65999999997</v>
      </c>
      <c r="L73" s="6">
        <f>L75</f>
        <v>308356.65999999997</v>
      </c>
      <c r="M73" s="6">
        <f>M75</f>
        <v>0</v>
      </c>
      <c r="N73" s="3">
        <f t="shared" ref="N73:N136" si="14">M73/L73*100</f>
        <v>0</v>
      </c>
    </row>
    <row r="74" spans="2:14" s="72" customFormat="1" ht="19.5" customHeight="1" x14ac:dyDescent="0.25">
      <c r="B74" s="22" t="s">
        <v>58</v>
      </c>
      <c r="C74" s="7" t="s">
        <v>9</v>
      </c>
      <c r="D74" s="7" t="s">
        <v>10</v>
      </c>
      <c r="E74" s="7" t="s">
        <v>12</v>
      </c>
      <c r="F74" s="8" t="s">
        <v>13</v>
      </c>
      <c r="G74" s="8" t="s">
        <v>47</v>
      </c>
      <c r="H74" s="8" t="s">
        <v>15</v>
      </c>
      <c r="I74" s="8" t="s">
        <v>219</v>
      </c>
      <c r="J74" s="8" t="s">
        <v>51</v>
      </c>
      <c r="K74" s="9">
        <f>K75</f>
        <v>308356.65999999997</v>
      </c>
      <c r="L74" s="9">
        <f>L75</f>
        <v>308356.65999999997</v>
      </c>
      <c r="M74" s="9">
        <f>M75</f>
        <v>0</v>
      </c>
      <c r="N74" s="3">
        <f t="shared" si="14"/>
        <v>0</v>
      </c>
    </row>
    <row r="75" spans="2:14" s="72" customFormat="1" ht="19.5" customHeight="1" x14ac:dyDescent="0.25">
      <c r="B75" s="82" t="s">
        <v>54</v>
      </c>
      <c r="C75" s="7" t="s">
        <v>9</v>
      </c>
      <c r="D75" s="7" t="s">
        <v>10</v>
      </c>
      <c r="E75" s="7" t="s">
        <v>12</v>
      </c>
      <c r="F75" s="8" t="s">
        <v>13</v>
      </c>
      <c r="G75" s="8" t="s">
        <v>47</v>
      </c>
      <c r="H75" s="8" t="s">
        <v>15</v>
      </c>
      <c r="I75" s="8" t="s">
        <v>219</v>
      </c>
      <c r="J75" s="8" t="s">
        <v>55</v>
      </c>
      <c r="K75" s="9">
        <v>308356.65999999997</v>
      </c>
      <c r="L75" s="9">
        <v>308356.65999999997</v>
      </c>
      <c r="M75" s="9"/>
      <c r="N75" s="3">
        <f t="shared" si="14"/>
        <v>0</v>
      </c>
    </row>
    <row r="76" spans="2:14" s="72" customFormat="1" ht="46.5" customHeight="1" x14ac:dyDescent="0.25">
      <c r="B76" s="84" t="s">
        <v>238</v>
      </c>
      <c r="C76" s="4" t="s">
        <v>9</v>
      </c>
      <c r="D76" s="4" t="s">
        <v>10</v>
      </c>
      <c r="E76" s="4" t="s">
        <v>12</v>
      </c>
      <c r="F76" s="5" t="s">
        <v>13</v>
      </c>
      <c r="G76" s="5" t="s">
        <v>14</v>
      </c>
      <c r="H76" s="5" t="s">
        <v>15</v>
      </c>
      <c r="I76" s="5" t="s">
        <v>239</v>
      </c>
      <c r="J76" s="5"/>
      <c r="K76" s="6">
        <f t="shared" ref="K76:M77" si="15">K77</f>
        <v>1295920</v>
      </c>
      <c r="L76" s="6">
        <f t="shared" si="15"/>
        <v>1267562</v>
      </c>
      <c r="M76" s="6">
        <f t="shared" si="15"/>
        <v>287637.06</v>
      </c>
      <c r="N76" s="3">
        <f t="shared" si="14"/>
        <v>22.692149180868469</v>
      </c>
    </row>
    <row r="77" spans="2:14" s="72" customFormat="1" ht="60.75" customHeight="1" x14ac:dyDescent="0.25">
      <c r="B77" s="78" t="s">
        <v>16</v>
      </c>
      <c r="C77" s="7" t="s">
        <v>9</v>
      </c>
      <c r="D77" s="7" t="s">
        <v>10</v>
      </c>
      <c r="E77" s="7" t="s">
        <v>12</v>
      </c>
      <c r="F77" s="8" t="s">
        <v>13</v>
      </c>
      <c r="G77" s="8" t="s">
        <v>14</v>
      </c>
      <c r="H77" s="8" t="s">
        <v>15</v>
      </c>
      <c r="I77" s="8" t="s">
        <v>239</v>
      </c>
      <c r="J77" s="8" t="s">
        <v>17</v>
      </c>
      <c r="K77" s="9">
        <f t="shared" si="15"/>
        <v>1295920</v>
      </c>
      <c r="L77" s="9">
        <f t="shared" si="15"/>
        <v>1267562</v>
      </c>
      <c r="M77" s="9">
        <f t="shared" si="15"/>
        <v>287637.06</v>
      </c>
      <c r="N77" s="3">
        <f t="shared" si="14"/>
        <v>22.692149180868469</v>
      </c>
    </row>
    <row r="78" spans="2:14" s="72" customFormat="1" ht="28.5" customHeight="1" x14ac:dyDescent="0.25">
      <c r="B78" s="78" t="s">
        <v>18</v>
      </c>
      <c r="C78" s="7" t="s">
        <v>9</v>
      </c>
      <c r="D78" s="7" t="s">
        <v>10</v>
      </c>
      <c r="E78" s="7" t="s">
        <v>12</v>
      </c>
      <c r="F78" s="8" t="s">
        <v>13</v>
      </c>
      <c r="G78" s="8" t="s">
        <v>14</v>
      </c>
      <c r="H78" s="8" t="s">
        <v>15</v>
      </c>
      <c r="I78" s="8" t="s">
        <v>239</v>
      </c>
      <c r="J78" s="8" t="s">
        <v>19</v>
      </c>
      <c r="K78" s="9">
        <v>1295920</v>
      </c>
      <c r="L78" s="9">
        <f>966972+300590</f>
        <v>1267562</v>
      </c>
      <c r="M78" s="9">
        <v>287637.06</v>
      </c>
      <c r="N78" s="3">
        <f t="shared" si="14"/>
        <v>22.692149180868469</v>
      </c>
    </row>
    <row r="79" spans="2:14" s="72" customFormat="1" ht="32.25" customHeight="1" x14ac:dyDescent="0.25">
      <c r="B79" s="23" t="s">
        <v>20</v>
      </c>
      <c r="C79" s="4" t="s">
        <v>9</v>
      </c>
      <c r="D79" s="4" t="s">
        <v>10</v>
      </c>
      <c r="E79" s="4" t="s">
        <v>12</v>
      </c>
      <c r="F79" s="5" t="s">
        <v>13</v>
      </c>
      <c r="G79" s="5" t="s">
        <v>14</v>
      </c>
      <c r="H79" s="5" t="s">
        <v>15</v>
      </c>
      <c r="I79" s="5" t="s">
        <v>138</v>
      </c>
      <c r="J79" s="5"/>
      <c r="K79" s="6">
        <f>K80+K82</f>
        <v>20607155</v>
      </c>
      <c r="L79" s="6">
        <f>L80+L82</f>
        <v>20557233</v>
      </c>
      <c r="M79" s="6">
        <f>M80+M82</f>
        <v>5330992.2699999996</v>
      </c>
      <c r="N79" s="3">
        <f t="shared" si="14"/>
        <v>25.932440761847666</v>
      </c>
    </row>
    <row r="80" spans="2:14" s="72" customFormat="1" ht="64.150000000000006" customHeight="1" x14ac:dyDescent="0.25">
      <c r="B80" s="78" t="s">
        <v>16</v>
      </c>
      <c r="C80" s="7" t="s">
        <v>9</v>
      </c>
      <c r="D80" s="7" t="s">
        <v>10</v>
      </c>
      <c r="E80" s="7" t="s">
        <v>12</v>
      </c>
      <c r="F80" s="8" t="s">
        <v>13</v>
      </c>
      <c r="G80" s="8" t="s">
        <v>14</v>
      </c>
      <c r="H80" s="8" t="s">
        <v>15</v>
      </c>
      <c r="I80" s="8" t="s">
        <v>138</v>
      </c>
      <c r="J80" s="8" t="s">
        <v>17</v>
      </c>
      <c r="K80" s="9">
        <f>K81</f>
        <v>16847282</v>
      </c>
      <c r="L80" s="9">
        <f>L81</f>
        <v>16886880</v>
      </c>
      <c r="M80" s="9">
        <f>M81</f>
        <v>3809024.85</v>
      </c>
      <c r="N80" s="3">
        <f t="shared" si="14"/>
        <v>22.556119602910663</v>
      </c>
    </row>
    <row r="81" spans="2:14" s="72" customFormat="1" ht="32.25" customHeight="1" x14ac:dyDescent="0.25">
      <c r="B81" s="78" t="s">
        <v>18</v>
      </c>
      <c r="C81" s="7" t="s">
        <v>9</v>
      </c>
      <c r="D81" s="7" t="s">
        <v>10</v>
      </c>
      <c r="E81" s="7" t="s">
        <v>12</v>
      </c>
      <c r="F81" s="8" t="s">
        <v>13</v>
      </c>
      <c r="G81" s="8" t="s">
        <v>14</v>
      </c>
      <c r="H81" s="8" t="s">
        <v>15</v>
      </c>
      <c r="I81" s="8" t="s">
        <v>138</v>
      </c>
      <c r="J81" s="8" t="s">
        <v>19</v>
      </c>
      <c r="K81" s="9">
        <v>16847282</v>
      </c>
      <c r="L81" s="9">
        <f>12993103+11240+3882537</f>
        <v>16886880</v>
      </c>
      <c r="M81" s="9">
        <v>3809024.85</v>
      </c>
      <c r="N81" s="3">
        <f t="shared" si="14"/>
        <v>22.556119602910663</v>
      </c>
    </row>
    <row r="82" spans="2:14" s="72" customFormat="1" ht="24.75" customHeight="1" x14ac:dyDescent="0.25">
      <c r="B82" s="78" t="s">
        <v>21</v>
      </c>
      <c r="C82" s="7" t="s">
        <v>9</v>
      </c>
      <c r="D82" s="7" t="s">
        <v>10</v>
      </c>
      <c r="E82" s="7" t="s">
        <v>12</v>
      </c>
      <c r="F82" s="8" t="s">
        <v>13</v>
      </c>
      <c r="G82" s="8" t="s">
        <v>14</v>
      </c>
      <c r="H82" s="8" t="s">
        <v>15</v>
      </c>
      <c r="I82" s="8" t="s">
        <v>138</v>
      </c>
      <c r="J82" s="8" t="s">
        <v>22</v>
      </c>
      <c r="K82" s="9">
        <f>K83</f>
        <v>3759873</v>
      </c>
      <c r="L82" s="9">
        <f>L83</f>
        <v>3670353</v>
      </c>
      <c r="M82" s="9">
        <f>M83</f>
        <v>1521967.42</v>
      </c>
      <c r="N82" s="3">
        <f t="shared" si="14"/>
        <v>41.466513438898112</v>
      </c>
    </row>
    <row r="83" spans="2:14" s="72" customFormat="1" ht="29.25" customHeight="1" x14ac:dyDescent="0.25">
      <c r="B83" s="78" t="s">
        <v>23</v>
      </c>
      <c r="C83" s="7" t="s">
        <v>9</v>
      </c>
      <c r="D83" s="7" t="s">
        <v>10</v>
      </c>
      <c r="E83" s="7" t="s">
        <v>12</v>
      </c>
      <c r="F83" s="8" t="s">
        <v>13</v>
      </c>
      <c r="G83" s="8" t="s">
        <v>14</v>
      </c>
      <c r="H83" s="8" t="s">
        <v>15</v>
      </c>
      <c r="I83" s="8" t="s">
        <v>138</v>
      </c>
      <c r="J83" s="8" t="s">
        <v>24</v>
      </c>
      <c r="K83" s="9">
        <v>3759873</v>
      </c>
      <c r="L83" s="9">
        <v>3670353</v>
      </c>
      <c r="M83" s="9">
        <v>1521967.42</v>
      </c>
      <c r="N83" s="3">
        <f t="shared" si="14"/>
        <v>41.466513438898112</v>
      </c>
    </row>
    <row r="84" spans="2:14" s="72" customFormat="1" ht="26.25" customHeight="1" x14ac:dyDescent="0.25">
      <c r="B84" s="70" t="s">
        <v>245</v>
      </c>
      <c r="C84" s="4" t="s">
        <v>9</v>
      </c>
      <c r="D84" s="4" t="s">
        <v>10</v>
      </c>
      <c r="E84" s="4" t="s">
        <v>12</v>
      </c>
      <c r="F84" s="5" t="s">
        <v>13</v>
      </c>
      <c r="G84" s="5"/>
      <c r="H84" s="5"/>
      <c r="I84" s="5" t="s">
        <v>246</v>
      </c>
      <c r="J84" s="5"/>
      <c r="K84" s="6">
        <f t="shared" ref="K84:M85" si="16">K85</f>
        <v>97000</v>
      </c>
      <c r="L84" s="6">
        <f t="shared" si="16"/>
        <v>176280</v>
      </c>
      <c r="M84" s="6">
        <f t="shared" si="16"/>
        <v>50206.06</v>
      </c>
      <c r="N84" s="3">
        <f t="shared" si="14"/>
        <v>28.480859995461767</v>
      </c>
    </row>
    <row r="85" spans="2:14" s="72" customFormat="1" ht="17.25" customHeight="1" x14ac:dyDescent="0.25">
      <c r="B85" s="22" t="s">
        <v>25</v>
      </c>
      <c r="C85" s="7" t="s">
        <v>9</v>
      </c>
      <c r="D85" s="7" t="s">
        <v>10</v>
      </c>
      <c r="E85" s="7" t="s">
        <v>12</v>
      </c>
      <c r="F85" s="8" t="s">
        <v>13</v>
      </c>
      <c r="G85" s="8" t="s">
        <v>14</v>
      </c>
      <c r="H85" s="8" t="s">
        <v>15</v>
      </c>
      <c r="I85" s="8" t="s">
        <v>246</v>
      </c>
      <c r="J85" s="8" t="s">
        <v>26</v>
      </c>
      <c r="K85" s="9">
        <f t="shared" si="16"/>
        <v>97000</v>
      </c>
      <c r="L85" s="9">
        <f t="shared" si="16"/>
        <v>176280</v>
      </c>
      <c r="M85" s="9">
        <f t="shared" si="16"/>
        <v>50206.06</v>
      </c>
      <c r="N85" s="3">
        <f t="shared" si="14"/>
        <v>28.480859995461767</v>
      </c>
    </row>
    <row r="86" spans="2:14" s="72" customFormat="1" ht="18" customHeight="1" x14ac:dyDescent="0.25">
      <c r="B86" s="22" t="s">
        <v>27</v>
      </c>
      <c r="C86" s="7" t="s">
        <v>9</v>
      </c>
      <c r="D86" s="7" t="s">
        <v>10</v>
      </c>
      <c r="E86" s="7" t="s">
        <v>12</v>
      </c>
      <c r="F86" s="8" t="s">
        <v>13</v>
      </c>
      <c r="G86" s="8" t="s">
        <v>14</v>
      </c>
      <c r="H86" s="8" t="s">
        <v>15</v>
      </c>
      <c r="I86" s="8" t="s">
        <v>246</v>
      </c>
      <c r="J86" s="8" t="s">
        <v>28</v>
      </c>
      <c r="K86" s="9">
        <v>97000</v>
      </c>
      <c r="L86" s="9">
        <f>175280+1000</f>
        <v>176280</v>
      </c>
      <c r="M86" s="9">
        <v>50206.06</v>
      </c>
      <c r="N86" s="3">
        <f t="shared" si="14"/>
        <v>28.480859995461767</v>
      </c>
    </row>
    <row r="87" spans="2:14" s="72" customFormat="1" ht="30" customHeight="1" x14ac:dyDescent="0.25">
      <c r="B87" s="23" t="s">
        <v>159</v>
      </c>
      <c r="C87" s="4" t="s">
        <v>9</v>
      </c>
      <c r="D87" s="4" t="s">
        <v>10</v>
      </c>
      <c r="E87" s="4" t="s">
        <v>12</v>
      </c>
      <c r="F87" s="5" t="s">
        <v>13</v>
      </c>
      <c r="G87" s="5"/>
      <c r="H87" s="5"/>
      <c r="I87" s="5" t="s">
        <v>160</v>
      </c>
      <c r="J87" s="5"/>
      <c r="K87" s="6">
        <f t="shared" ref="K87:M88" si="17">K88</f>
        <v>50000</v>
      </c>
      <c r="L87" s="6">
        <f t="shared" si="17"/>
        <v>50000</v>
      </c>
      <c r="M87" s="6">
        <f t="shared" si="17"/>
        <v>11735</v>
      </c>
      <c r="N87" s="3">
        <f t="shared" si="14"/>
        <v>23.47</v>
      </c>
    </row>
    <row r="88" spans="2:14" s="72" customFormat="1" ht="30.75" customHeight="1" x14ac:dyDescent="0.25">
      <c r="B88" s="78" t="s">
        <v>21</v>
      </c>
      <c r="C88" s="7" t="s">
        <v>9</v>
      </c>
      <c r="D88" s="7" t="s">
        <v>10</v>
      </c>
      <c r="E88" s="7" t="s">
        <v>12</v>
      </c>
      <c r="F88" s="8" t="s">
        <v>13</v>
      </c>
      <c r="G88" s="8"/>
      <c r="H88" s="8"/>
      <c r="I88" s="8" t="s">
        <v>160</v>
      </c>
      <c r="J88" s="8" t="s">
        <v>22</v>
      </c>
      <c r="K88" s="9">
        <f t="shared" si="17"/>
        <v>50000</v>
      </c>
      <c r="L88" s="9">
        <f t="shared" si="17"/>
        <v>50000</v>
      </c>
      <c r="M88" s="9">
        <f t="shared" si="17"/>
        <v>11735</v>
      </c>
      <c r="N88" s="3">
        <f t="shared" si="14"/>
        <v>23.47</v>
      </c>
    </row>
    <row r="89" spans="2:14" s="72" customFormat="1" ht="33" customHeight="1" x14ac:dyDescent="0.25">
      <c r="B89" s="78" t="s">
        <v>23</v>
      </c>
      <c r="C89" s="7" t="s">
        <v>9</v>
      </c>
      <c r="D89" s="7" t="s">
        <v>10</v>
      </c>
      <c r="E89" s="7" t="s">
        <v>12</v>
      </c>
      <c r="F89" s="8" t="s">
        <v>13</v>
      </c>
      <c r="G89" s="8"/>
      <c r="H89" s="8"/>
      <c r="I89" s="8" t="s">
        <v>160</v>
      </c>
      <c r="J89" s="8" t="s">
        <v>24</v>
      </c>
      <c r="K89" s="9">
        <v>50000</v>
      </c>
      <c r="L89" s="9">
        <v>50000</v>
      </c>
      <c r="M89" s="9">
        <v>11735</v>
      </c>
      <c r="N89" s="3">
        <f t="shared" si="14"/>
        <v>23.47</v>
      </c>
    </row>
    <row r="90" spans="2:14" s="72" customFormat="1" ht="15" x14ac:dyDescent="0.25">
      <c r="B90" s="23" t="s">
        <v>29</v>
      </c>
      <c r="C90" s="4" t="s">
        <v>9</v>
      </c>
      <c r="D90" s="4" t="s">
        <v>10</v>
      </c>
      <c r="E90" s="4" t="s">
        <v>12</v>
      </c>
      <c r="F90" s="5" t="s">
        <v>13</v>
      </c>
      <c r="G90" s="5"/>
      <c r="H90" s="5"/>
      <c r="I90" s="5" t="s">
        <v>201</v>
      </c>
      <c r="J90" s="5"/>
      <c r="K90" s="6">
        <f t="shared" ref="K90:M91" si="18">K91</f>
        <v>3318857</v>
      </c>
      <c r="L90" s="6">
        <f t="shared" si="18"/>
        <v>3318857</v>
      </c>
      <c r="M90" s="6">
        <f t="shared" si="18"/>
        <v>534202.93000000005</v>
      </c>
      <c r="N90" s="3">
        <f t="shared" si="14"/>
        <v>16.095991180096043</v>
      </c>
    </row>
    <row r="91" spans="2:14" s="72" customFormat="1" ht="32.25" customHeight="1" x14ac:dyDescent="0.25">
      <c r="B91" s="22" t="s">
        <v>30</v>
      </c>
      <c r="C91" s="7" t="s">
        <v>9</v>
      </c>
      <c r="D91" s="7" t="s">
        <v>10</v>
      </c>
      <c r="E91" s="7" t="s">
        <v>12</v>
      </c>
      <c r="F91" s="8" t="s">
        <v>13</v>
      </c>
      <c r="G91" s="8"/>
      <c r="H91" s="8"/>
      <c r="I91" s="8" t="s">
        <v>201</v>
      </c>
      <c r="J91" s="8" t="s">
        <v>31</v>
      </c>
      <c r="K91" s="9">
        <f t="shared" si="18"/>
        <v>3318857</v>
      </c>
      <c r="L91" s="9">
        <f t="shared" si="18"/>
        <v>3318857</v>
      </c>
      <c r="M91" s="9">
        <f t="shared" si="18"/>
        <v>534202.93000000005</v>
      </c>
      <c r="N91" s="3">
        <f t="shared" si="14"/>
        <v>16.095991180096043</v>
      </c>
    </row>
    <row r="92" spans="2:14" s="72" customFormat="1" ht="23.25" customHeight="1" x14ac:dyDescent="0.25">
      <c r="B92" s="22" t="s">
        <v>32</v>
      </c>
      <c r="C92" s="7" t="s">
        <v>9</v>
      </c>
      <c r="D92" s="7" t="s">
        <v>10</v>
      </c>
      <c r="E92" s="7" t="s">
        <v>12</v>
      </c>
      <c r="F92" s="8" t="s">
        <v>13</v>
      </c>
      <c r="G92" s="8"/>
      <c r="H92" s="8"/>
      <c r="I92" s="8" t="s">
        <v>201</v>
      </c>
      <c r="J92" s="8" t="s">
        <v>33</v>
      </c>
      <c r="K92" s="9">
        <v>3318857</v>
      </c>
      <c r="L92" s="9">
        <f>3318857</f>
        <v>3318857</v>
      </c>
      <c r="M92" s="9">
        <v>534202.93000000005</v>
      </c>
      <c r="N92" s="3">
        <f t="shared" si="14"/>
        <v>16.095991180096043</v>
      </c>
    </row>
    <row r="93" spans="2:14" s="72" customFormat="1" ht="15" customHeight="1" x14ac:dyDescent="0.25">
      <c r="B93" s="23" t="s">
        <v>34</v>
      </c>
      <c r="C93" s="4" t="s">
        <v>9</v>
      </c>
      <c r="D93" s="4" t="s">
        <v>10</v>
      </c>
      <c r="E93" s="4" t="s">
        <v>12</v>
      </c>
      <c r="F93" s="5" t="s">
        <v>13</v>
      </c>
      <c r="G93" s="5" t="s">
        <v>35</v>
      </c>
      <c r="H93" s="5" t="s">
        <v>14</v>
      </c>
      <c r="I93" s="5" t="s">
        <v>202</v>
      </c>
      <c r="J93" s="5"/>
      <c r="K93" s="6">
        <f t="shared" ref="K93:M94" si="19">K94</f>
        <v>2163155</v>
      </c>
      <c r="L93" s="6">
        <f t="shared" si="19"/>
        <v>2163155</v>
      </c>
      <c r="M93" s="6">
        <f t="shared" si="19"/>
        <v>532440.54</v>
      </c>
      <c r="N93" s="3">
        <f t="shared" si="14"/>
        <v>24.614072500583639</v>
      </c>
    </row>
    <row r="94" spans="2:14" s="72" customFormat="1" ht="31.5" customHeight="1" x14ac:dyDescent="0.25">
      <c r="B94" s="22" t="s">
        <v>30</v>
      </c>
      <c r="C94" s="7" t="s">
        <v>9</v>
      </c>
      <c r="D94" s="7" t="s">
        <v>10</v>
      </c>
      <c r="E94" s="7" t="s">
        <v>12</v>
      </c>
      <c r="F94" s="8" t="s">
        <v>13</v>
      </c>
      <c r="G94" s="8" t="s">
        <v>35</v>
      </c>
      <c r="H94" s="8" t="s">
        <v>14</v>
      </c>
      <c r="I94" s="8" t="s">
        <v>202</v>
      </c>
      <c r="J94" s="8" t="s">
        <v>31</v>
      </c>
      <c r="K94" s="9">
        <f t="shared" si="19"/>
        <v>2163155</v>
      </c>
      <c r="L94" s="9">
        <f t="shared" si="19"/>
        <v>2163155</v>
      </c>
      <c r="M94" s="9">
        <f t="shared" si="19"/>
        <v>532440.54</v>
      </c>
      <c r="N94" s="3">
        <f t="shared" si="14"/>
        <v>24.614072500583639</v>
      </c>
    </row>
    <row r="95" spans="2:14" s="72" customFormat="1" ht="18" customHeight="1" x14ac:dyDescent="0.25">
      <c r="B95" s="22" t="s">
        <v>32</v>
      </c>
      <c r="C95" s="7" t="s">
        <v>9</v>
      </c>
      <c r="D95" s="7" t="s">
        <v>10</v>
      </c>
      <c r="E95" s="7" t="s">
        <v>12</v>
      </c>
      <c r="F95" s="8" t="s">
        <v>13</v>
      </c>
      <c r="G95" s="8" t="s">
        <v>35</v>
      </c>
      <c r="H95" s="8" t="s">
        <v>14</v>
      </c>
      <c r="I95" s="8" t="s">
        <v>202</v>
      </c>
      <c r="J95" s="8" t="s">
        <v>33</v>
      </c>
      <c r="K95" s="9">
        <v>2163155</v>
      </c>
      <c r="L95" s="9">
        <v>2163155</v>
      </c>
      <c r="M95" s="9">
        <v>532440.54</v>
      </c>
      <c r="N95" s="3">
        <f t="shared" si="14"/>
        <v>24.614072500583639</v>
      </c>
    </row>
    <row r="96" spans="2:14" s="72" customFormat="1" ht="25.5" customHeight="1" x14ac:dyDescent="0.25">
      <c r="B96" s="23" t="s">
        <v>205</v>
      </c>
      <c r="C96" s="4" t="s">
        <v>9</v>
      </c>
      <c r="D96" s="4" t="s">
        <v>10</v>
      </c>
      <c r="E96" s="7" t="s">
        <v>12</v>
      </c>
      <c r="F96" s="5" t="s">
        <v>13</v>
      </c>
      <c r="G96" s="5"/>
      <c r="H96" s="5"/>
      <c r="I96" s="5" t="s">
        <v>206</v>
      </c>
      <c r="J96" s="5"/>
      <c r="K96" s="6">
        <f t="shared" ref="K96:M97" si="20">K97</f>
        <v>8268545</v>
      </c>
      <c r="L96" s="6">
        <f t="shared" si="20"/>
        <v>8268545</v>
      </c>
      <c r="M96" s="6">
        <f t="shared" si="20"/>
        <v>1350065.6</v>
      </c>
      <c r="N96" s="3">
        <f t="shared" si="14"/>
        <v>16.327728760017635</v>
      </c>
    </row>
    <row r="97" spans="2:14" s="72" customFormat="1" ht="36" customHeight="1" x14ac:dyDescent="0.25">
      <c r="B97" s="22" t="s">
        <v>30</v>
      </c>
      <c r="C97" s="7" t="s">
        <v>9</v>
      </c>
      <c r="D97" s="7" t="s">
        <v>10</v>
      </c>
      <c r="E97" s="7" t="s">
        <v>12</v>
      </c>
      <c r="F97" s="8" t="s">
        <v>13</v>
      </c>
      <c r="G97" s="8"/>
      <c r="H97" s="8"/>
      <c r="I97" s="8" t="s">
        <v>206</v>
      </c>
      <c r="J97" s="8" t="s">
        <v>31</v>
      </c>
      <c r="K97" s="9">
        <f t="shared" si="20"/>
        <v>8268545</v>
      </c>
      <c r="L97" s="9">
        <f t="shared" si="20"/>
        <v>8268545</v>
      </c>
      <c r="M97" s="9">
        <f t="shared" si="20"/>
        <v>1350065.6</v>
      </c>
      <c r="N97" s="3">
        <f t="shared" si="14"/>
        <v>16.327728760017635</v>
      </c>
    </row>
    <row r="98" spans="2:14" s="72" customFormat="1" ht="18" customHeight="1" x14ac:dyDescent="0.25">
      <c r="B98" s="22" t="s">
        <v>32</v>
      </c>
      <c r="C98" s="7" t="s">
        <v>9</v>
      </c>
      <c r="D98" s="7" t="s">
        <v>10</v>
      </c>
      <c r="E98" s="7" t="s">
        <v>12</v>
      </c>
      <c r="F98" s="8" t="s">
        <v>13</v>
      </c>
      <c r="G98" s="8"/>
      <c r="H98" s="8"/>
      <c r="I98" s="8" t="s">
        <v>206</v>
      </c>
      <c r="J98" s="8" t="s">
        <v>33</v>
      </c>
      <c r="K98" s="9">
        <v>8268545</v>
      </c>
      <c r="L98" s="9">
        <v>8268545</v>
      </c>
      <c r="M98" s="9">
        <v>1350065.6</v>
      </c>
      <c r="N98" s="3">
        <f t="shared" si="14"/>
        <v>16.327728760017635</v>
      </c>
    </row>
    <row r="99" spans="2:14" s="72" customFormat="1" ht="27.75" customHeight="1" x14ac:dyDescent="0.25">
      <c r="B99" s="10" t="s">
        <v>36</v>
      </c>
      <c r="C99" s="4" t="s">
        <v>9</v>
      </c>
      <c r="D99" s="4" t="s">
        <v>10</v>
      </c>
      <c r="E99" s="4" t="s">
        <v>12</v>
      </c>
      <c r="F99" s="5" t="s">
        <v>13</v>
      </c>
      <c r="G99" s="5" t="s">
        <v>37</v>
      </c>
      <c r="H99" s="5" t="s">
        <v>14</v>
      </c>
      <c r="I99" s="5" t="s">
        <v>223</v>
      </c>
      <c r="J99" s="5"/>
      <c r="K99" s="11">
        <f t="shared" ref="K99:M100" si="21">K100</f>
        <v>10174566</v>
      </c>
      <c r="L99" s="11">
        <f t="shared" si="21"/>
        <v>10174566</v>
      </c>
      <c r="M99" s="11">
        <f t="shared" si="21"/>
        <v>2294286</v>
      </c>
      <c r="N99" s="3">
        <f t="shared" si="14"/>
        <v>22.549227161138862</v>
      </c>
    </row>
    <row r="100" spans="2:14" s="72" customFormat="1" ht="26.25" customHeight="1" x14ac:dyDescent="0.25">
      <c r="B100" s="22" t="s">
        <v>30</v>
      </c>
      <c r="C100" s="7" t="s">
        <v>9</v>
      </c>
      <c r="D100" s="7" t="s">
        <v>10</v>
      </c>
      <c r="E100" s="7" t="s">
        <v>12</v>
      </c>
      <c r="F100" s="8" t="s">
        <v>13</v>
      </c>
      <c r="G100" s="8" t="s">
        <v>37</v>
      </c>
      <c r="H100" s="8" t="s">
        <v>14</v>
      </c>
      <c r="I100" s="8" t="s">
        <v>223</v>
      </c>
      <c r="J100" s="8" t="s">
        <v>31</v>
      </c>
      <c r="K100" s="12">
        <f t="shared" si="21"/>
        <v>10174566</v>
      </c>
      <c r="L100" s="12">
        <f t="shared" si="21"/>
        <v>10174566</v>
      </c>
      <c r="M100" s="12">
        <f t="shared" si="21"/>
        <v>2294286</v>
      </c>
      <c r="N100" s="3">
        <f t="shared" si="14"/>
        <v>22.549227161138862</v>
      </c>
    </row>
    <row r="101" spans="2:14" s="72" customFormat="1" ht="24" customHeight="1" x14ac:dyDescent="0.25">
      <c r="B101" s="22" t="s">
        <v>38</v>
      </c>
      <c r="C101" s="7" t="s">
        <v>9</v>
      </c>
      <c r="D101" s="7" t="s">
        <v>10</v>
      </c>
      <c r="E101" s="7" t="s">
        <v>12</v>
      </c>
      <c r="F101" s="8" t="s">
        <v>13</v>
      </c>
      <c r="G101" s="8" t="s">
        <v>37</v>
      </c>
      <c r="H101" s="8" t="s">
        <v>14</v>
      </c>
      <c r="I101" s="8" t="s">
        <v>223</v>
      </c>
      <c r="J101" s="8" t="s">
        <v>39</v>
      </c>
      <c r="K101" s="12">
        <v>10174566</v>
      </c>
      <c r="L101" s="12">
        <v>10174566</v>
      </c>
      <c r="M101" s="12">
        <v>2294286</v>
      </c>
      <c r="N101" s="3">
        <f t="shared" si="14"/>
        <v>22.549227161138862</v>
      </c>
    </row>
    <row r="102" spans="2:14" s="72" customFormat="1" ht="18" customHeight="1" x14ac:dyDescent="0.25">
      <c r="B102" s="23" t="s">
        <v>175</v>
      </c>
      <c r="C102" s="4" t="s">
        <v>9</v>
      </c>
      <c r="D102" s="4" t="s">
        <v>10</v>
      </c>
      <c r="E102" s="4" t="s">
        <v>12</v>
      </c>
      <c r="F102" s="5" t="s">
        <v>13</v>
      </c>
      <c r="G102" s="5"/>
      <c r="H102" s="5"/>
      <c r="I102" s="5" t="s">
        <v>176</v>
      </c>
      <c r="J102" s="5"/>
      <c r="K102" s="6">
        <f>K103+K105</f>
        <v>2318310</v>
      </c>
      <c r="L102" s="6">
        <f>L103+L105</f>
        <v>2444430</v>
      </c>
      <c r="M102" s="6">
        <f>M103+M105</f>
        <v>548276.29</v>
      </c>
      <c r="N102" s="3">
        <f t="shared" si="14"/>
        <v>22.429617129555769</v>
      </c>
    </row>
    <row r="103" spans="2:14" s="72" customFormat="1" ht="66" customHeight="1" x14ac:dyDescent="0.25">
      <c r="B103" s="78" t="s">
        <v>16</v>
      </c>
      <c r="C103" s="7" t="s">
        <v>9</v>
      </c>
      <c r="D103" s="7" t="s">
        <v>10</v>
      </c>
      <c r="E103" s="7" t="s">
        <v>12</v>
      </c>
      <c r="F103" s="8" t="s">
        <v>13</v>
      </c>
      <c r="G103" s="8"/>
      <c r="H103" s="8"/>
      <c r="I103" s="8" t="s">
        <v>176</v>
      </c>
      <c r="J103" s="8" t="s">
        <v>17</v>
      </c>
      <c r="K103" s="9">
        <f>K104</f>
        <v>1673417</v>
      </c>
      <c r="L103" s="9">
        <f>L104</f>
        <v>1673417</v>
      </c>
      <c r="M103" s="9">
        <f>M104</f>
        <v>388668.29</v>
      </c>
      <c r="N103" s="3">
        <f t="shared" si="14"/>
        <v>23.226027344051122</v>
      </c>
    </row>
    <row r="104" spans="2:14" s="72" customFormat="1" ht="16.5" customHeight="1" x14ac:dyDescent="0.25">
      <c r="B104" s="56" t="s">
        <v>45</v>
      </c>
      <c r="C104" s="7" t="s">
        <v>9</v>
      </c>
      <c r="D104" s="7" t="s">
        <v>10</v>
      </c>
      <c r="E104" s="7" t="s">
        <v>12</v>
      </c>
      <c r="F104" s="8" t="s">
        <v>13</v>
      </c>
      <c r="G104" s="8"/>
      <c r="H104" s="8"/>
      <c r="I104" s="8" t="s">
        <v>176</v>
      </c>
      <c r="J104" s="8" t="s">
        <v>46</v>
      </c>
      <c r="K104" s="9">
        <v>1673417</v>
      </c>
      <c r="L104" s="9">
        <f>1288864+8000+376553</f>
        <v>1673417</v>
      </c>
      <c r="M104" s="9">
        <v>388668.29</v>
      </c>
      <c r="N104" s="3">
        <f t="shared" si="14"/>
        <v>23.226027344051122</v>
      </c>
    </row>
    <row r="105" spans="2:14" s="72" customFormat="1" ht="29.25" customHeight="1" x14ac:dyDescent="0.25">
      <c r="B105" s="78" t="s">
        <v>21</v>
      </c>
      <c r="C105" s="7" t="s">
        <v>9</v>
      </c>
      <c r="D105" s="7" t="s">
        <v>10</v>
      </c>
      <c r="E105" s="7" t="s">
        <v>12</v>
      </c>
      <c r="F105" s="8" t="s">
        <v>13</v>
      </c>
      <c r="G105" s="8"/>
      <c r="H105" s="8"/>
      <c r="I105" s="8" t="s">
        <v>176</v>
      </c>
      <c r="J105" s="8" t="s">
        <v>22</v>
      </c>
      <c r="K105" s="9">
        <f>K106</f>
        <v>644893</v>
      </c>
      <c r="L105" s="9">
        <f>L106</f>
        <v>771013</v>
      </c>
      <c r="M105" s="9">
        <f>M106</f>
        <v>159608</v>
      </c>
      <c r="N105" s="3">
        <f t="shared" si="14"/>
        <v>20.701077673139103</v>
      </c>
    </row>
    <row r="106" spans="2:14" s="72" customFormat="1" ht="30" customHeight="1" x14ac:dyDescent="0.25">
      <c r="B106" s="78" t="s">
        <v>23</v>
      </c>
      <c r="C106" s="7" t="s">
        <v>9</v>
      </c>
      <c r="D106" s="7" t="s">
        <v>10</v>
      </c>
      <c r="E106" s="7" t="s">
        <v>12</v>
      </c>
      <c r="F106" s="8" t="s">
        <v>13</v>
      </c>
      <c r="G106" s="8"/>
      <c r="H106" s="8"/>
      <c r="I106" s="8" t="s">
        <v>176</v>
      </c>
      <c r="J106" s="8" t="s">
        <v>24</v>
      </c>
      <c r="K106" s="9">
        <v>644893</v>
      </c>
      <c r="L106" s="9">
        <v>771013</v>
      </c>
      <c r="M106" s="9">
        <v>159608</v>
      </c>
      <c r="N106" s="3">
        <f t="shared" si="14"/>
        <v>20.701077673139103</v>
      </c>
    </row>
    <row r="107" spans="2:14" s="72" customFormat="1" ht="30" customHeight="1" x14ac:dyDescent="0.25">
      <c r="B107" s="23" t="s">
        <v>171</v>
      </c>
      <c r="C107" s="4" t="s">
        <v>9</v>
      </c>
      <c r="D107" s="4" t="s">
        <v>10</v>
      </c>
      <c r="E107" s="4" t="s">
        <v>12</v>
      </c>
      <c r="F107" s="5" t="s">
        <v>13</v>
      </c>
      <c r="G107" s="13"/>
      <c r="H107" s="13"/>
      <c r="I107" s="13" t="s">
        <v>172</v>
      </c>
      <c r="J107" s="13"/>
      <c r="K107" s="14">
        <f t="shared" ref="K107:M108" si="22">K108</f>
        <v>3696610</v>
      </c>
      <c r="L107" s="14">
        <f t="shared" si="22"/>
        <v>3696610</v>
      </c>
      <c r="M107" s="14">
        <f t="shared" si="22"/>
        <v>808222.08</v>
      </c>
      <c r="N107" s="3">
        <f t="shared" si="14"/>
        <v>21.863872034106922</v>
      </c>
    </row>
    <row r="108" spans="2:14" s="72" customFormat="1" ht="30" customHeight="1" x14ac:dyDescent="0.25">
      <c r="B108" s="22" t="s">
        <v>30</v>
      </c>
      <c r="C108" s="7" t="s">
        <v>9</v>
      </c>
      <c r="D108" s="7" t="s">
        <v>10</v>
      </c>
      <c r="E108" s="7" t="s">
        <v>12</v>
      </c>
      <c r="F108" s="8" t="s">
        <v>13</v>
      </c>
      <c r="G108" s="15"/>
      <c r="H108" s="15"/>
      <c r="I108" s="15" t="s">
        <v>172</v>
      </c>
      <c r="J108" s="15" t="s">
        <v>31</v>
      </c>
      <c r="K108" s="16">
        <f t="shared" si="22"/>
        <v>3696610</v>
      </c>
      <c r="L108" s="16">
        <f t="shared" si="22"/>
        <v>3696610</v>
      </c>
      <c r="M108" s="16">
        <f t="shared" si="22"/>
        <v>808222.08</v>
      </c>
      <c r="N108" s="3">
        <f t="shared" si="14"/>
        <v>21.863872034106922</v>
      </c>
    </row>
    <row r="109" spans="2:14" s="72" customFormat="1" ht="21" customHeight="1" x14ac:dyDescent="0.25">
      <c r="B109" s="22" t="s">
        <v>32</v>
      </c>
      <c r="C109" s="7" t="s">
        <v>9</v>
      </c>
      <c r="D109" s="7" t="s">
        <v>10</v>
      </c>
      <c r="E109" s="7" t="s">
        <v>12</v>
      </c>
      <c r="F109" s="8" t="s">
        <v>13</v>
      </c>
      <c r="G109" s="15"/>
      <c r="H109" s="15"/>
      <c r="I109" s="15" t="s">
        <v>172</v>
      </c>
      <c r="J109" s="15" t="s">
        <v>33</v>
      </c>
      <c r="K109" s="16">
        <v>3696610</v>
      </c>
      <c r="L109" s="16">
        <v>3696610</v>
      </c>
      <c r="M109" s="16">
        <v>808222.08</v>
      </c>
      <c r="N109" s="3">
        <f t="shared" si="14"/>
        <v>21.863872034106922</v>
      </c>
    </row>
    <row r="110" spans="2:14" s="72" customFormat="1" ht="25.5" hidden="1" customHeight="1" x14ac:dyDescent="0.25">
      <c r="B110" s="10" t="s">
        <v>117</v>
      </c>
      <c r="C110" s="4" t="s">
        <v>9</v>
      </c>
      <c r="D110" s="4" t="s">
        <v>10</v>
      </c>
      <c r="E110" s="4" t="s">
        <v>12</v>
      </c>
      <c r="F110" s="5" t="s">
        <v>13</v>
      </c>
      <c r="G110" s="15"/>
      <c r="H110" s="15"/>
      <c r="I110" s="13" t="s">
        <v>165</v>
      </c>
      <c r="J110" s="13"/>
      <c r="K110" s="14">
        <f t="shared" ref="K110:M111" si="23">K111</f>
        <v>0</v>
      </c>
      <c r="L110" s="14">
        <f t="shared" si="23"/>
        <v>0</v>
      </c>
      <c r="M110" s="14">
        <f t="shared" si="23"/>
        <v>0</v>
      </c>
      <c r="N110" s="3" t="e">
        <f t="shared" si="14"/>
        <v>#DIV/0!</v>
      </c>
    </row>
    <row r="111" spans="2:14" s="72" customFormat="1" ht="25.5" hidden="1" customHeight="1" x14ac:dyDescent="0.25">
      <c r="B111" s="81" t="s">
        <v>21</v>
      </c>
      <c r="C111" s="7" t="s">
        <v>9</v>
      </c>
      <c r="D111" s="7" t="s">
        <v>10</v>
      </c>
      <c r="E111" s="7" t="s">
        <v>12</v>
      </c>
      <c r="F111" s="8" t="s">
        <v>13</v>
      </c>
      <c r="G111" s="15"/>
      <c r="H111" s="15"/>
      <c r="I111" s="15" t="s">
        <v>165</v>
      </c>
      <c r="J111" s="15" t="s">
        <v>22</v>
      </c>
      <c r="K111" s="16">
        <f t="shared" si="23"/>
        <v>0</v>
      </c>
      <c r="L111" s="16">
        <f t="shared" si="23"/>
        <v>0</v>
      </c>
      <c r="M111" s="16">
        <f t="shared" si="23"/>
        <v>0</v>
      </c>
      <c r="N111" s="3" t="e">
        <f t="shared" si="14"/>
        <v>#DIV/0!</v>
      </c>
    </row>
    <row r="112" spans="2:14" s="72" customFormat="1" ht="25.5" hidden="1" customHeight="1" x14ac:dyDescent="0.25">
      <c r="B112" s="81" t="s">
        <v>23</v>
      </c>
      <c r="C112" s="7" t="s">
        <v>9</v>
      </c>
      <c r="D112" s="7" t="s">
        <v>10</v>
      </c>
      <c r="E112" s="7" t="s">
        <v>12</v>
      </c>
      <c r="F112" s="8" t="s">
        <v>13</v>
      </c>
      <c r="G112" s="15"/>
      <c r="H112" s="15"/>
      <c r="I112" s="15" t="s">
        <v>165</v>
      </c>
      <c r="J112" s="15" t="s">
        <v>24</v>
      </c>
      <c r="K112" s="16"/>
      <c r="L112" s="16"/>
      <c r="M112" s="16"/>
      <c r="N112" s="3" t="e">
        <f t="shared" si="14"/>
        <v>#DIV/0!</v>
      </c>
    </row>
    <row r="113" spans="2:14" s="72" customFormat="1" ht="19.5" customHeight="1" x14ac:dyDescent="0.25">
      <c r="B113" s="68" t="s">
        <v>286</v>
      </c>
      <c r="C113" s="4" t="s">
        <v>9</v>
      </c>
      <c r="D113" s="4" t="s">
        <v>10</v>
      </c>
      <c r="E113" s="4" t="s">
        <v>12</v>
      </c>
      <c r="F113" s="5" t="s">
        <v>13</v>
      </c>
      <c r="G113" s="13"/>
      <c r="H113" s="13"/>
      <c r="I113" s="13" t="s">
        <v>287</v>
      </c>
      <c r="J113" s="13"/>
      <c r="K113" s="14">
        <f t="shared" ref="K113:M114" si="24">K114</f>
        <v>70000</v>
      </c>
      <c r="L113" s="14">
        <f t="shared" si="24"/>
        <v>70000</v>
      </c>
      <c r="M113" s="14">
        <f t="shared" si="24"/>
        <v>0</v>
      </c>
      <c r="N113" s="3">
        <f t="shared" si="14"/>
        <v>0</v>
      </c>
    </row>
    <row r="114" spans="2:14" s="72" customFormat="1" ht="25.5" customHeight="1" x14ac:dyDescent="0.25">
      <c r="B114" s="22" t="s">
        <v>25</v>
      </c>
      <c r="C114" s="7" t="s">
        <v>9</v>
      </c>
      <c r="D114" s="7" t="s">
        <v>10</v>
      </c>
      <c r="E114" s="7" t="s">
        <v>12</v>
      </c>
      <c r="F114" s="8" t="s">
        <v>13</v>
      </c>
      <c r="G114" s="15"/>
      <c r="H114" s="15"/>
      <c r="I114" s="15" t="s">
        <v>287</v>
      </c>
      <c r="J114" s="15" t="s">
        <v>26</v>
      </c>
      <c r="K114" s="16">
        <f t="shared" si="24"/>
        <v>70000</v>
      </c>
      <c r="L114" s="16">
        <f t="shared" si="24"/>
        <v>70000</v>
      </c>
      <c r="M114" s="16">
        <f t="shared" si="24"/>
        <v>0</v>
      </c>
      <c r="N114" s="3">
        <f t="shared" si="14"/>
        <v>0</v>
      </c>
    </row>
    <row r="115" spans="2:14" s="72" customFormat="1" ht="25.5" customHeight="1" x14ac:dyDescent="0.25">
      <c r="B115" s="22" t="s">
        <v>27</v>
      </c>
      <c r="C115" s="7" t="s">
        <v>9</v>
      </c>
      <c r="D115" s="7" t="s">
        <v>10</v>
      </c>
      <c r="E115" s="7" t="s">
        <v>12</v>
      </c>
      <c r="F115" s="8" t="s">
        <v>13</v>
      </c>
      <c r="G115" s="15"/>
      <c r="H115" s="15"/>
      <c r="I115" s="15" t="s">
        <v>287</v>
      </c>
      <c r="J115" s="15" t="s">
        <v>28</v>
      </c>
      <c r="K115" s="16">
        <v>70000</v>
      </c>
      <c r="L115" s="16">
        <v>70000</v>
      </c>
      <c r="M115" s="16"/>
      <c r="N115" s="3">
        <f t="shared" si="14"/>
        <v>0</v>
      </c>
    </row>
    <row r="116" spans="2:14" s="72" customFormat="1" ht="42.75" customHeight="1" x14ac:dyDescent="0.25">
      <c r="B116" s="23" t="s">
        <v>68</v>
      </c>
      <c r="C116" s="4" t="s">
        <v>9</v>
      </c>
      <c r="D116" s="4" t="s">
        <v>10</v>
      </c>
      <c r="E116" s="4" t="s">
        <v>12</v>
      </c>
      <c r="F116" s="5" t="s">
        <v>13</v>
      </c>
      <c r="G116" s="8"/>
      <c r="H116" s="8"/>
      <c r="I116" s="5" t="s">
        <v>185</v>
      </c>
      <c r="J116" s="5"/>
      <c r="K116" s="6">
        <f t="shared" ref="K116:M117" si="25">K117</f>
        <v>3209800</v>
      </c>
      <c r="L116" s="6">
        <f t="shared" si="25"/>
        <v>4374783.3</v>
      </c>
      <c r="M116" s="6">
        <f t="shared" si="25"/>
        <v>188762.71</v>
      </c>
      <c r="N116" s="3">
        <f t="shared" si="14"/>
        <v>4.3147899462814534</v>
      </c>
    </row>
    <row r="117" spans="2:14" s="72" customFormat="1" ht="30" customHeight="1" x14ac:dyDescent="0.25">
      <c r="B117" s="78" t="s">
        <v>21</v>
      </c>
      <c r="C117" s="7" t="s">
        <v>9</v>
      </c>
      <c r="D117" s="7" t="s">
        <v>10</v>
      </c>
      <c r="E117" s="7" t="s">
        <v>12</v>
      </c>
      <c r="F117" s="8" t="s">
        <v>13</v>
      </c>
      <c r="G117" s="8"/>
      <c r="H117" s="8"/>
      <c r="I117" s="8" t="s">
        <v>185</v>
      </c>
      <c r="J117" s="8" t="s">
        <v>22</v>
      </c>
      <c r="K117" s="9">
        <f t="shared" si="25"/>
        <v>3209800</v>
      </c>
      <c r="L117" s="9">
        <f t="shared" si="25"/>
        <v>4374783.3</v>
      </c>
      <c r="M117" s="9">
        <f t="shared" si="25"/>
        <v>188762.71</v>
      </c>
      <c r="N117" s="3">
        <f t="shared" si="14"/>
        <v>4.3147899462814534</v>
      </c>
    </row>
    <row r="118" spans="2:14" s="72" customFormat="1" ht="31.5" customHeight="1" x14ac:dyDescent="0.25">
      <c r="B118" s="78" t="s">
        <v>23</v>
      </c>
      <c r="C118" s="7" t="s">
        <v>9</v>
      </c>
      <c r="D118" s="7" t="s">
        <v>10</v>
      </c>
      <c r="E118" s="7" t="s">
        <v>12</v>
      </c>
      <c r="F118" s="8" t="s">
        <v>13</v>
      </c>
      <c r="G118" s="8"/>
      <c r="H118" s="8"/>
      <c r="I118" s="8" t="s">
        <v>185</v>
      </c>
      <c r="J118" s="8" t="s">
        <v>24</v>
      </c>
      <c r="K118" s="9">
        <v>3209800</v>
      </c>
      <c r="L118" s="9">
        <v>4374783.3</v>
      </c>
      <c r="M118" s="9">
        <v>188762.71</v>
      </c>
      <c r="N118" s="3">
        <f t="shared" si="14"/>
        <v>4.3147899462814534</v>
      </c>
    </row>
    <row r="119" spans="2:14" s="72" customFormat="1" ht="78" customHeight="1" x14ac:dyDescent="0.25">
      <c r="B119" s="23" t="s">
        <v>232</v>
      </c>
      <c r="C119" s="4" t="s">
        <v>9</v>
      </c>
      <c r="D119" s="4" t="s">
        <v>10</v>
      </c>
      <c r="E119" s="4" t="s">
        <v>12</v>
      </c>
      <c r="F119" s="5" t="s">
        <v>13</v>
      </c>
      <c r="G119" s="5"/>
      <c r="H119" s="5"/>
      <c r="I119" s="5" t="s">
        <v>184</v>
      </c>
      <c r="J119" s="5"/>
      <c r="K119" s="6">
        <f t="shared" ref="K119:M120" si="26">K120</f>
        <v>4353759</v>
      </c>
      <c r="L119" s="6">
        <f t="shared" si="26"/>
        <v>4353759</v>
      </c>
      <c r="M119" s="6">
        <f t="shared" si="26"/>
        <v>1243840.24</v>
      </c>
      <c r="N119" s="3">
        <f t="shared" si="14"/>
        <v>28.56934065482265</v>
      </c>
    </row>
    <row r="120" spans="2:14" s="72" customFormat="1" ht="24" customHeight="1" x14ac:dyDescent="0.25">
      <c r="B120" s="22" t="s">
        <v>40</v>
      </c>
      <c r="C120" s="7" t="s">
        <v>9</v>
      </c>
      <c r="D120" s="7" t="s">
        <v>10</v>
      </c>
      <c r="E120" s="7" t="s">
        <v>12</v>
      </c>
      <c r="F120" s="8" t="s">
        <v>13</v>
      </c>
      <c r="G120" s="8"/>
      <c r="H120" s="8"/>
      <c r="I120" s="8" t="s">
        <v>184</v>
      </c>
      <c r="J120" s="8" t="s">
        <v>26</v>
      </c>
      <c r="K120" s="9">
        <f t="shared" si="26"/>
        <v>4353759</v>
      </c>
      <c r="L120" s="9">
        <f t="shared" si="26"/>
        <v>4353759</v>
      </c>
      <c r="M120" s="9">
        <f t="shared" si="26"/>
        <v>1243840.24</v>
      </c>
      <c r="N120" s="3">
        <f t="shared" si="14"/>
        <v>28.56934065482265</v>
      </c>
    </row>
    <row r="121" spans="2:14" s="72" customFormat="1" ht="51" customHeight="1" x14ac:dyDescent="0.25">
      <c r="B121" s="22" t="s">
        <v>41</v>
      </c>
      <c r="C121" s="7" t="s">
        <v>9</v>
      </c>
      <c r="D121" s="7" t="s">
        <v>10</v>
      </c>
      <c r="E121" s="7" t="s">
        <v>12</v>
      </c>
      <c r="F121" s="8" t="s">
        <v>13</v>
      </c>
      <c r="G121" s="8"/>
      <c r="H121" s="8"/>
      <c r="I121" s="8" t="s">
        <v>184</v>
      </c>
      <c r="J121" s="8" t="s">
        <v>42</v>
      </c>
      <c r="K121" s="9">
        <v>4353759</v>
      </c>
      <c r="L121" s="9">
        <v>4353759</v>
      </c>
      <c r="M121" s="9">
        <v>1243840.24</v>
      </c>
      <c r="N121" s="3">
        <f t="shared" si="14"/>
        <v>28.56934065482265</v>
      </c>
    </row>
    <row r="122" spans="2:14" s="72" customFormat="1" ht="31.5" customHeight="1" x14ac:dyDescent="0.25">
      <c r="B122" s="80" t="s">
        <v>276</v>
      </c>
      <c r="C122" s="4" t="s">
        <v>9</v>
      </c>
      <c r="D122" s="4" t="s">
        <v>10</v>
      </c>
      <c r="E122" s="4" t="s">
        <v>12</v>
      </c>
      <c r="F122" s="5" t="s">
        <v>13</v>
      </c>
      <c r="G122" s="8"/>
      <c r="H122" s="8"/>
      <c r="I122" s="5" t="s">
        <v>277</v>
      </c>
      <c r="J122" s="5"/>
      <c r="K122" s="6">
        <f t="shared" ref="K122:M123" si="27">K123</f>
        <v>0</v>
      </c>
      <c r="L122" s="6">
        <f t="shared" si="27"/>
        <v>550000</v>
      </c>
      <c r="M122" s="6">
        <f t="shared" si="27"/>
        <v>0</v>
      </c>
      <c r="N122" s="3">
        <f t="shared" si="14"/>
        <v>0</v>
      </c>
    </row>
    <row r="123" spans="2:14" s="72" customFormat="1" ht="28.5" customHeight="1" x14ac:dyDescent="0.25">
      <c r="B123" s="77" t="s">
        <v>21</v>
      </c>
      <c r="C123" s="7" t="s">
        <v>9</v>
      </c>
      <c r="D123" s="7" t="s">
        <v>10</v>
      </c>
      <c r="E123" s="7" t="s">
        <v>12</v>
      </c>
      <c r="F123" s="8" t="s">
        <v>13</v>
      </c>
      <c r="G123" s="8"/>
      <c r="H123" s="8"/>
      <c r="I123" s="8" t="s">
        <v>277</v>
      </c>
      <c r="J123" s="8" t="s">
        <v>22</v>
      </c>
      <c r="K123" s="9">
        <f t="shared" si="27"/>
        <v>0</v>
      </c>
      <c r="L123" s="9">
        <f t="shared" si="27"/>
        <v>550000</v>
      </c>
      <c r="M123" s="9">
        <f t="shared" si="27"/>
        <v>0</v>
      </c>
      <c r="N123" s="3">
        <f t="shared" si="14"/>
        <v>0</v>
      </c>
    </row>
    <row r="124" spans="2:14" s="72" customFormat="1" ht="30" customHeight="1" x14ac:dyDescent="0.25">
      <c r="B124" s="77" t="s">
        <v>23</v>
      </c>
      <c r="C124" s="7" t="s">
        <v>9</v>
      </c>
      <c r="D124" s="7" t="s">
        <v>10</v>
      </c>
      <c r="E124" s="7" t="s">
        <v>12</v>
      </c>
      <c r="F124" s="8" t="s">
        <v>13</v>
      </c>
      <c r="G124" s="8"/>
      <c r="H124" s="8"/>
      <c r="I124" s="8" t="s">
        <v>277</v>
      </c>
      <c r="J124" s="8" t="s">
        <v>24</v>
      </c>
      <c r="K124" s="9"/>
      <c r="L124" s="9">
        <v>550000</v>
      </c>
      <c r="M124" s="9"/>
      <c r="N124" s="3">
        <f t="shared" si="14"/>
        <v>0</v>
      </c>
    </row>
    <row r="125" spans="2:14" s="72" customFormat="1" ht="27" customHeight="1" x14ac:dyDescent="0.25">
      <c r="B125" s="80" t="s">
        <v>247</v>
      </c>
      <c r="C125" s="4" t="s">
        <v>9</v>
      </c>
      <c r="D125" s="4" t="s">
        <v>10</v>
      </c>
      <c r="E125" s="4" t="s">
        <v>12</v>
      </c>
      <c r="F125" s="5" t="s">
        <v>13</v>
      </c>
      <c r="G125" s="8"/>
      <c r="H125" s="8"/>
      <c r="I125" s="5" t="s">
        <v>248</v>
      </c>
      <c r="J125" s="5"/>
      <c r="K125" s="6">
        <f>K126</f>
        <v>0</v>
      </c>
      <c r="L125" s="6">
        <f t="shared" ref="K125:M126" si="28">L126</f>
        <v>576938.46</v>
      </c>
      <c r="M125" s="6">
        <f t="shared" si="28"/>
        <v>17838.689999999999</v>
      </c>
      <c r="N125" s="3">
        <f t="shared" si="14"/>
        <v>3.091957156054391</v>
      </c>
    </row>
    <row r="126" spans="2:14" s="72" customFormat="1" ht="34.5" customHeight="1" x14ac:dyDescent="0.25">
      <c r="B126" s="78" t="s">
        <v>131</v>
      </c>
      <c r="C126" s="7" t="s">
        <v>9</v>
      </c>
      <c r="D126" s="7" t="s">
        <v>10</v>
      </c>
      <c r="E126" s="7" t="s">
        <v>12</v>
      </c>
      <c r="F126" s="8" t="s">
        <v>13</v>
      </c>
      <c r="G126" s="8"/>
      <c r="H126" s="8"/>
      <c r="I126" s="8" t="s">
        <v>248</v>
      </c>
      <c r="J126" s="8" t="s">
        <v>63</v>
      </c>
      <c r="K126" s="9">
        <f t="shared" si="28"/>
        <v>0</v>
      </c>
      <c r="L126" s="9">
        <f t="shared" si="28"/>
        <v>576938.46</v>
      </c>
      <c r="M126" s="9">
        <f t="shared" si="28"/>
        <v>17838.689999999999</v>
      </c>
      <c r="N126" s="3">
        <f t="shared" si="14"/>
        <v>3.091957156054391</v>
      </c>
    </row>
    <row r="127" spans="2:14" s="72" customFormat="1" ht="21.75" customHeight="1" x14ac:dyDescent="0.25">
      <c r="B127" s="78" t="s">
        <v>64</v>
      </c>
      <c r="C127" s="7" t="s">
        <v>9</v>
      </c>
      <c r="D127" s="7" t="s">
        <v>10</v>
      </c>
      <c r="E127" s="7" t="s">
        <v>12</v>
      </c>
      <c r="F127" s="8" t="s">
        <v>13</v>
      </c>
      <c r="G127" s="8"/>
      <c r="H127" s="8"/>
      <c r="I127" s="8" t="s">
        <v>248</v>
      </c>
      <c r="J127" s="8" t="s">
        <v>65</v>
      </c>
      <c r="K127" s="9"/>
      <c r="L127" s="9">
        <v>576938.46</v>
      </c>
      <c r="M127" s="9">
        <v>17838.689999999999</v>
      </c>
      <c r="N127" s="3">
        <f t="shared" si="14"/>
        <v>3.091957156054391</v>
      </c>
    </row>
    <row r="128" spans="2:14" s="72" customFormat="1" ht="26.25" hidden="1" customHeight="1" x14ac:dyDescent="0.25">
      <c r="B128" s="80" t="s">
        <v>278</v>
      </c>
      <c r="C128" s="4" t="s">
        <v>9</v>
      </c>
      <c r="D128" s="4" t="s">
        <v>10</v>
      </c>
      <c r="E128" s="4" t="s">
        <v>12</v>
      </c>
      <c r="F128" s="5" t="s">
        <v>13</v>
      </c>
      <c r="G128" s="5"/>
      <c r="H128" s="5"/>
      <c r="I128" s="5" t="s">
        <v>279</v>
      </c>
      <c r="J128" s="5"/>
      <c r="K128" s="6">
        <f t="shared" ref="K128:M129" si="29">K129</f>
        <v>0</v>
      </c>
      <c r="L128" s="6">
        <f t="shared" si="29"/>
        <v>0</v>
      </c>
      <c r="M128" s="6">
        <f t="shared" si="29"/>
        <v>0</v>
      </c>
      <c r="N128" s="3" t="e">
        <f t="shared" si="14"/>
        <v>#DIV/0!</v>
      </c>
    </row>
    <row r="129" spans="2:14" s="72" customFormat="1" ht="36.75" hidden="1" customHeight="1" x14ac:dyDescent="0.25">
      <c r="B129" s="77" t="s">
        <v>21</v>
      </c>
      <c r="C129" s="7" t="s">
        <v>9</v>
      </c>
      <c r="D129" s="7" t="s">
        <v>10</v>
      </c>
      <c r="E129" s="7" t="s">
        <v>12</v>
      </c>
      <c r="F129" s="8" t="s">
        <v>13</v>
      </c>
      <c r="G129" s="8"/>
      <c r="H129" s="8"/>
      <c r="I129" s="8" t="s">
        <v>279</v>
      </c>
      <c r="J129" s="8" t="s">
        <v>22</v>
      </c>
      <c r="K129" s="9">
        <f t="shared" si="29"/>
        <v>0</v>
      </c>
      <c r="L129" s="9">
        <f t="shared" si="29"/>
        <v>0</v>
      </c>
      <c r="M129" s="9">
        <f t="shared" si="29"/>
        <v>0</v>
      </c>
      <c r="N129" s="3" t="e">
        <f t="shared" si="14"/>
        <v>#DIV/0!</v>
      </c>
    </row>
    <row r="130" spans="2:14" s="72" customFormat="1" ht="36.75" hidden="1" customHeight="1" x14ac:dyDescent="0.25">
      <c r="B130" s="77" t="s">
        <v>23</v>
      </c>
      <c r="C130" s="7" t="s">
        <v>9</v>
      </c>
      <c r="D130" s="7" t="s">
        <v>10</v>
      </c>
      <c r="E130" s="7" t="s">
        <v>12</v>
      </c>
      <c r="F130" s="8" t="s">
        <v>13</v>
      </c>
      <c r="G130" s="8"/>
      <c r="H130" s="8"/>
      <c r="I130" s="8" t="s">
        <v>279</v>
      </c>
      <c r="J130" s="8" t="s">
        <v>24</v>
      </c>
      <c r="K130" s="9"/>
      <c r="L130" s="9"/>
      <c r="M130" s="9"/>
      <c r="N130" s="3" t="e">
        <f t="shared" si="14"/>
        <v>#DIV/0!</v>
      </c>
    </row>
    <row r="131" spans="2:14" s="72" customFormat="1" ht="57.75" customHeight="1" x14ac:dyDescent="0.25">
      <c r="B131" s="83" t="s">
        <v>193</v>
      </c>
      <c r="C131" s="60" t="s">
        <v>9</v>
      </c>
      <c r="D131" s="60" t="s">
        <v>10</v>
      </c>
      <c r="E131" s="60" t="s">
        <v>12</v>
      </c>
      <c r="F131" s="61" t="s">
        <v>13</v>
      </c>
      <c r="G131" s="59"/>
      <c r="H131" s="59"/>
      <c r="I131" s="61" t="s">
        <v>194</v>
      </c>
      <c r="J131" s="61"/>
      <c r="K131" s="6">
        <f t="shared" ref="K131:M132" si="30">K132</f>
        <v>84000</v>
      </c>
      <c r="L131" s="6">
        <f t="shared" si="30"/>
        <v>84000</v>
      </c>
      <c r="M131" s="6">
        <f t="shared" si="30"/>
        <v>0</v>
      </c>
      <c r="N131" s="3">
        <f t="shared" si="14"/>
        <v>0</v>
      </c>
    </row>
    <row r="132" spans="2:14" s="72" customFormat="1" ht="30" customHeight="1" x14ac:dyDescent="0.25">
      <c r="B132" s="85" t="s">
        <v>21</v>
      </c>
      <c r="C132" s="58" t="s">
        <v>9</v>
      </c>
      <c r="D132" s="58" t="s">
        <v>10</v>
      </c>
      <c r="E132" s="58" t="s">
        <v>12</v>
      </c>
      <c r="F132" s="59" t="s">
        <v>13</v>
      </c>
      <c r="G132" s="59"/>
      <c r="H132" s="59"/>
      <c r="I132" s="59" t="s">
        <v>194</v>
      </c>
      <c r="J132" s="59" t="s">
        <v>22</v>
      </c>
      <c r="K132" s="9">
        <f t="shared" si="30"/>
        <v>84000</v>
      </c>
      <c r="L132" s="9">
        <f t="shared" si="30"/>
        <v>84000</v>
      </c>
      <c r="M132" s="9">
        <f t="shared" si="30"/>
        <v>0</v>
      </c>
      <c r="N132" s="3">
        <f t="shared" si="14"/>
        <v>0</v>
      </c>
    </row>
    <row r="133" spans="2:14" s="72" customFormat="1" ht="30" customHeight="1" x14ac:dyDescent="0.25">
      <c r="B133" s="85" t="s">
        <v>23</v>
      </c>
      <c r="C133" s="58" t="s">
        <v>9</v>
      </c>
      <c r="D133" s="58" t="s">
        <v>10</v>
      </c>
      <c r="E133" s="58" t="s">
        <v>12</v>
      </c>
      <c r="F133" s="59" t="s">
        <v>13</v>
      </c>
      <c r="G133" s="59"/>
      <c r="H133" s="59"/>
      <c r="I133" s="59" t="s">
        <v>194</v>
      </c>
      <c r="J133" s="59" t="s">
        <v>24</v>
      </c>
      <c r="K133" s="9">
        <v>84000</v>
      </c>
      <c r="L133" s="9">
        <v>84000</v>
      </c>
      <c r="M133" s="9"/>
      <c r="N133" s="3">
        <f t="shared" si="14"/>
        <v>0</v>
      </c>
    </row>
    <row r="134" spans="2:14" s="72" customFormat="1" ht="30" customHeight="1" x14ac:dyDescent="0.25">
      <c r="B134" s="23" t="s">
        <v>213</v>
      </c>
      <c r="C134" s="4" t="s">
        <v>9</v>
      </c>
      <c r="D134" s="4" t="s">
        <v>10</v>
      </c>
      <c r="E134" s="4" t="s">
        <v>12</v>
      </c>
      <c r="F134" s="5" t="s">
        <v>13</v>
      </c>
      <c r="G134" s="5" t="s">
        <v>47</v>
      </c>
      <c r="H134" s="5" t="s">
        <v>14</v>
      </c>
      <c r="I134" s="5" t="s">
        <v>214</v>
      </c>
      <c r="J134" s="5"/>
      <c r="K134" s="6">
        <f t="shared" ref="K134:M135" si="31">K135</f>
        <v>5065000</v>
      </c>
      <c r="L134" s="6">
        <f t="shared" si="31"/>
        <v>5065000</v>
      </c>
      <c r="M134" s="6">
        <f t="shared" si="31"/>
        <v>1335205.44</v>
      </c>
      <c r="N134" s="3">
        <f t="shared" si="14"/>
        <v>26.361410463968411</v>
      </c>
    </row>
    <row r="135" spans="2:14" s="72" customFormat="1" ht="19.5" customHeight="1" x14ac:dyDescent="0.25">
      <c r="B135" s="22" t="s">
        <v>50</v>
      </c>
      <c r="C135" s="7" t="s">
        <v>9</v>
      </c>
      <c r="D135" s="7" t="s">
        <v>10</v>
      </c>
      <c r="E135" s="7" t="s">
        <v>12</v>
      </c>
      <c r="F135" s="8" t="s">
        <v>13</v>
      </c>
      <c r="G135" s="8" t="s">
        <v>47</v>
      </c>
      <c r="H135" s="8" t="s">
        <v>14</v>
      </c>
      <c r="I135" s="8" t="s">
        <v>214</v>
      </c>
      <c r="J135" s="8" t="s">
        <v>51</v>
      </c>
      <c r="K135" s="9">
        <f t="shared" si="31"/>
        <v>5065000</v>
      </c>
      <c r="L135" s="9">
        <f t="shared" si="31"/>
        <v>5065000</v>
      </c>
      <c r="M135" s="9">
        <f t="shared" si="31"/>
        <v>1335205.44</v>
      </c>
      <c r="N135" s="3">
        <f t="shared" si="14"/>
        <v>26.361410463968411</v>
      </c>
    </row>
    <row r="136" spans="2:14" s="72" customFormat="1" ht="30" customHeight="1" x14ac:dyDescent="0.25">
      <c r="B136" s="20" t="s">
        <v>52</v>
      </c>
      <c r="C136" s="7" t="s">
        <v>9</v>
      </c>
      <c r="D136" s="7" t="s">
        <v>10</v>
      </c>
      <c r="E136" s="7" t="s">
        <v>12</v>
      </c>
      <c r="F136" s="8" t="s">
        <v>13</v>
      </c>
      <c r="G136" s="8" t="s">
        <v>47</v>
      </c>
      <c r="H136" s="8" t="s">
        <v>14</v>
      </c>
      <c r="I136" s="8" t="s">
        <v>214</v>
      </c>
      <c r="J136" s="8" t="s">
        <v>53</v>
      </c>
      <c r="K136" s="9">
        <v>5065000</v>
      </c>
      <c r="L136" s="9">
        <v>5065000</v>
      </c>
      <c r="M136" s="9">
        <v>1335205.44</v>
      </c>
      <c r="N136" s="3">
        <f t="shared" si="14"/>
        <v>26.361410463968411</v>
      </c>
    </row>
    <row r="137" spans="2:14" s="72" customFormat="1" ht="30" customHeight="1" x14ac:dyDescent="0.25">
      <c r="B137" s="23" t="s">
        <v>244</v>
      </c>
      <c r="C137" s="4" t="s">
        <v>9</v>
      </c>
      <c r="D137" s="4" t="s">
        <v>10</v>
      </c>
      <c r="E137" s="4" t="s">
        <v>12</v>
      </c>
      <c r="F137" s="5" t="s">
        <v>13</v>
      </c>
      <c r="G137" s="5" t="s">
        <v>47</v>
      </c>
      <c r="H137" s="5" t="s">
        <v>48</v>
      </c>
      <c r="I137" s="5" t="s">
        <v>216</v>
      </c>
      <c r="J137" s="5"/>
      <c r="K137" s="6">
        <f t="shared" ref="K137:M138" si="32">K138</f>
        <v>110000</v>
      </c>
      <c r="L137" s="6">
        <f t="shared" si="32"/>
        <v>110000</v>
      </c>
      <c r="M137" s="6">
        <f t="shared" si="32"/>
        <v>27000</v>
      </c>
      <c r="N137" s="3">
        <f t="shared" ref="N137:N200" si="33">M137/L137*100</f>
        <v>24.545454545454547</v>
      </c>
    </row>
    <row r="138" spans="2:14" s="72" customFormat="1" ht="30" customHeight="1" x14ac:dyDescent="0.25">
      <c r="B138" s="78" t="s">
        <v>21</v>
      </c>
      <c r="C138" s="7" t="s">
        <v>9</v>
      </c>
      <c r="D138" s="7" t="s">
        <v>10</v>
      </c>
      <c r="E138" s="7" t="s">
        <v>12</v>
      </c>
      <c r="F138" s="8" t="s">
        <v>13</v>
      </c>
      <c r="G138" s="8" t="s">
        <v>47</v>
      </c>
      <c r="H138" s="8" t="s">
        <v>48</v>
      </c>
      <c r="I138" s="8" t="s">
        <v>216</v>
      </c>
      <c r="J138" s="8" t="s">
        <v>22</v>
      </c>
      <c r="K138" s="9">
        <f t="shared" si="32"/>
        <v>110000</v>
      </c>
      <c r="L138" s="9">
        <f t="shared" si="32"/>
        <v>110000</v>
      </c>
      <c r="M138" s="9">
        <f t="shared" si="32"/>
        <v>27000</v>
      </c>
      <c r="N138" s="3">
        <f t="shared" si="33"/>
        <v>24.545454545454547</v>
      </c>
    </row>
    <row r="139" spans="2:14" s="72" customFormat="1" ht="30" customHeight="1" x14ac:dyDescent="0.25">
      <c r="B139" s="78" t="s">
        <v>23</v>
      </c>
      <c r="C139" s="7" t="s">
        <v>9</v>
      </c>
      <c r="D139" s="7" t="s">
        <v>10</v>
      </c>
      <c r="E139" s="7" t="s">
        <v>12</v>
      </c>
      <c r="F139" s="8" t="s">
        <v>13</v>
      </c>
      <c r="G139" s="8" t="s">
        <v>47</v>
      </c>
      <c r="H139" s="8" t="s">
        <v>48</v>
      </c>
      <c r="I139" s="8" t="s">
        <v>216</v>
      </c>
      <c r="J139" s="8" t="s">
        <v>24</v>
      </c>
      <c r="K139" s="9">
        <v>110000</v>
      </c>
      <c r="L139" s="9">
        <v>110000</v>
      </c>
      <c r="M139" s="9">
        <v>27000</v>
      </c>
      <c r="N139" s="3">
        <f t="shared" si="33"/>
        <v>24.545454545454547</v>
      </c>
    </row>
    <row r="140" spans="2:14" s="72" customFormat="1" ht="31.5" hidden="1" customHeight="1" x14ac:dyDescent="0.25">
      <c r="B140" s="23" t="s">
        <v>198</v>
      </c>
      <c r="C140" s="4" t="s">
        <v>9</v>
      </c>
      <c r="D140" s="4" t="s">
        <v>10</v>
      </c>
      <c r="E140" s="4" t="s">
        <v>12</v>
      </c>
      <c r="F140" s="5" t="s">
        <v>13</v>
      </c>
      <c r="G140" s="5"/>
      <c r="H140" s="5"/>
      <c r="I140" s="5" t="s">
        <v>199</v>
      </c>
      <c r="J140" s="5"/>
      <c r="K140" s="6">
        <f t="shared" ref="K140:M141" si="34">K141</f>
        <v>0</v>
      </c>
      <c r="L140" s="6">
        <f t="shared" si="34"/>
        <v>0</v>
      </c>
      <c r="M140" s="6">
        <f t="shared" si="34"/>
        <v>0</v>
      </c>
      <c r="N140" s="3" t="e">
        <f t="shared" si="33"/>
        <v>#DIV/0!</v>
      </c>
    </row>
    <row r="141" spans="2:14" s="72" customFormat="1" ht="30" hidden="1" customHeight="1" x14ac:dyDescent="0.25">
      <c r="B141" s="86" t="s">
        <v>21</v>
      </c>
      <c r="C141" s="7" t="s">
        <v>9</v>
      </c>
      <c r="D141" s="7" t="s">
        <v>10</v>
      </c>
      <c r="E141" s="7" t="s">
        <v>12</v>
      </c>
      <c r="F141" s="8" t="s">
        <v>13</v>
      </c>
      <c r="G141" s="8"/>
      <c r="H141" s="8"/>
      <c r="I141" s="8" t="s">
        <v>199</v>
      </c>
      <c r="J141" s="8" t="s">
        <v>22</v>
      </c>
      <c r="K141" s="9">
        <f t="shared" si="34"/>
        <v>0</v>
      </c>
      <c r="L141" s="9">
        <f t="shared" si="34"/>
        <v>0</v>
      </c>
      <c r="M141" s="9">
        <f t="shared" si="34"/>
        <v>0</v>
      </c>
      <c r="N141" s="3" t="e">
        <f t="shared" si="33"/>
        <v>#DIV/0!</v>
      </c>
    </row>
    <row r="142" spans="2:14" s="72" customFormat="1" ht="30" hidden="1" customHeight="1" x14ac:dyDescent="0.25">
      <c r="B142" s="86" t="s">
        <v>23</v>
      </c>
      <c r="C142" s="7" t="s">
        <v>9</v>
      </c>
      <c r="D142" s="7" t="s">
        <v>10</v>
      </c>
      <c r="E142" s="7" t="s">
        <v>12</v>
      </c>
      <c r="F142" s="8" t="s">
        <v>13</v>
      </c>
      <c r="G142" s="8"/>
      <c r="H142" s="8"/>
      <c r="I142" s="8" t="s">
        <v>199</v>
      </c>
      <c r="J142" s="8" t="s">
        <v>24</v>
      </c>
      <c r="K142" s="9"/>
      <c r="L142" s="9"/>
      <c r="M142" s="9"/>
      <c r="N142" s="3" t="e">
        <f t="shared" si="33"/>
        <v>#DIV/0!</v>
      </c>
    </row>
    <row r="143" spans="2:14" s="72" customFormat="1" ht="93" hidden="1" customHeight="1" x14ac:dyDescent="0.25">
      <c r="B143" s="23" t="s">
        <v>181</v>
      </c>
      <c r="C143" s="4" t="s">
        <v>9</v>
      </c>
      <c r="D143" s="4" t="s">
        <v>10</v>
      </c>
      <c r="E143" s="4" t="s">
        <v>12</v>
      </c>
      <c r="F143" s="5" t="s">
        <v>13</v>
      </c>
      <c r="G143" s="5"/>
      <c r="H143" s="5"/>
      <c r="I143" s="5" t="s">
        <v>281</v>
      </c>
      <c r="J143" s="5"/>
      <c r="K143" s="6">
        <f t="shared" ref="K143:M144" si="35">K144</f>
        <v>0</v>
      </c>
      <c r="L143" s="6">
        <f t="shared" si="35"/>
        <v>0</v>
      </c>
      <c r="M143" s="6">
        <f t="shared" si="35"/>
        <v>0</v>
      </c>
      <c r="N143" s="3" t="e">
        <f t="shared" si="33"/>
        <v>#DIV/0!</v>
      </c>
    </row>
    <row r="144" spans="2:14" s="72" customFormat="1" ht="30" hidden="1" customHeight="1" x14ac:dyDescent="0.25">
      <c r="B144" s="78" t="s">
        <v>21</v>
      </c>
      <c r="C144" s="7" t="s">
        <v>9</v>
      </c>
      <c r="D144" s="7" t="s">
        <v>10</v>
      </c>
      <c r="E144" s="7" t="s">
        <v>12</v>
      </c>
      <c r="F144" s="8" t="s">
        <v>13</v>
      </c>
      <c r="G144" s="8"/>
      <c r="H144" s="8"/>
      <c r="I144" s="8" t="s">
        <v>281</v>
      </c>
      <c r="J144" s="8" t="s">
        <v>22</v>
      </c>
      <c r="K144" s="9">
        <f t="shared" si="35"/>
        <v>0</v>
      </c>
      <c r="L144" s="9">
        <f t="shared" si="35"/>
        <v>0</v>
      </c>
      <c r="M144" s="9">
        <f t="shared" si="35"/>
        <v>0</v>
      </c>
      <c r="N144" s="3" t="e">
        <f t="shared" si="33"/>
        <v>#DIV/0!</v>
      </c>
    </row>
    <row r="145" spans="2:14" s="72" customFormat="1" ht="30" hidden="1" customHeight="1" x14ac:dyDescent="0.25">
      <c r="B145" s="78" t="s">
        <v>23</v>
      </c>
      <c r="C145" s="7" t="s">
        <v>9</v>
      </c>
      <c r="D145" s="7" t="s">
        <v>10</v>
      </c>
      <c r="E145" s="7" t="s">
        <v>12</v>
      </c>
      <c r="F145" s="8" t="s">
        <v>13</v>
      </c>
      <c r="G145" s="8"/>
      <c r="H145" s="8"/>
      <c r="I145" s="8" t="s">
        <v>281</v>
      </c>
      <c r="J145" s="8" t="s">
        <v>24</v>
      </c>
      <c r="K145" s="9">
        <v>0</v>
      </c>
      <c r="L145" s="9"/>
      <c r="M145" s="9"/>
      <c r="N145" s="3" t="e">
        <f t="shared" si="33"/>
        <v>#DIV/0!</v>
      </c>
    </row>
    <row r="146" spans="2:14" s="72" customFormat="1" ht="30" hidden="1" customHeight="1" x14ac:dyDescent="0.25">
      <c r="B146" s="23" t="s">
        <v>254</v>
      </c>
      <c r="C146" s="4" t="s">
        <v>9</v>
      </c>
      <c r="D146" s="4" t="s">
        <v>10</v>
      </c>
      <c r="E146" s="4" t="s">
        <v>12</v>
      </c>
      <c r="F146" s="5" t="s">
        <v>13</v>
      </c>
      <c r="G146" s="8"/>
      <c r="H146" s="8"/>
      <c r="I146" s="5" t="s">
        <v>255</v>
      </c>
      <c r="J146" s="5"/>
      <c r="K146" s="6">
        <f t="shared" ref="K146:M147" si="36">K147</f>
        <v>0</v>
      </c>
      <c r="L146" s="6">
        <f t="shared" si="36"/>
        <v>0</v>
      </c>
      <c r="M146" s="6">
        <f t="shared" si="36"/>
        <v>0</v>
      </c>
      <c r="N146" s="3" t="e">
        <f t="shared" si="33"/>
        <v>#DIV/0!</v>
      </c>
    </row>
    <row r="147" spans="2:14" s="72" customFormat="1" ht="30" hidden="1" customHeight="1" x14ac:dyDescent="0.25">
      <c r="B147" s="81" t="s">
        <v>21</v>
      </c>
      <c r="C147" s="7" t="s">
        <v>9</v>
      </c>
      <c r="D147" s="7" t="s">
        <v>10</v>
      </c>
      <c r="E147" s="7" t="s">
        <v>12</v>
      </c>
      <c r="F147" s="8" t="s">
        <v>13</v>
      </c>
      <c r="G147" s="8"/>
      <c r="H147" s="8"/>
      <c r="I147" s="8" t="s">
        <v>255</v>
      </c>
      <c r="J147" s="8" t="s">
        <v>22</v>
      </c>
      <c r="K147" s="9">
        <f t="shared" si="36"/>
        <v>0</v>
      </c>
      <c r="L147" s="9">
        <f t="shared" si="36"/>
        <v>0</v>
      </c>
      <c r="M147" s="9">
        <f t="shared" si="36"/>
        <v>0</v>
      </c>
      <c r="N147" s="3" t="e">
        <f t="shared" si="33"/>
        <v>#DIV/0!</v>
      </c>
    </row>
    <row r="148" spans="2:14" s="72" customFormat="1" ht="30" hidden="1" customHeight="1" x14ac:dyDescent="0.25">
      <c r="B148" s="81" t="s">
        <v>23</v>
      </c>
      <c r="C148" s="7" t="s">
        <v>9</v>
      </c>
      <c r="D148" s="7" t="s">
        <v>10</v>
      </c>
      <c r="E148" s="7" t="s">
        <v>12</v>
      </c>
      <c r="F148" s="8" t="s">
        <v>13</v>
      </c>
      <c r="G148" s="8"/>
      <c r="H148" s="8"/>
      <c r="I148" s="8" t="s">
        <v>255</v>
      </c>
      <c r="J148" s="8" t="s">
        <v>24</v>
      </c>
      <c r="K148" s="9"/>
      <c r="L148" s="9"/>
      <c r="M148" s="9"/>
      <c r="N148" s="3" t="e">
        <f t="shared" si="33"/>
        <v>#DIV/0!</v>
      </c>
    </row>
    <row r="149" spans="2:14" s="72" customFormat="1" ht="80.25" customHeight="1" x14ac:dyDescent="0.25">
      <c r="B149" s="23" t="s">
        <v>196</v>
      </c>
      <c r="C149" s="60" t="s">
        <v>9</v>
      </c>
      <c r="D149" s="60" t="s">
        <v>10</v>
      </c>
      <c r="E149" s="60" t="s">
        <v>12</v>
      </c>
      <c r="F149" s="61" t="s">
        <v>13</v>
      </c>
      <c r="G149" s="61"/>
      <c r="H149" s="61"/>
      <c r="I149" s="61" t="s">
        <v>197</v>
      </c>
      <c r="J149" s="61"/>
      <c r="K149" s="6">
        <f>K150+K152</f>
        <v>140000</v>
      </c>
      <c r="L149" s="6">
        <f>L150+L152</f>
        <v>140000</v>
      </c>
      <c r="M149" s="6">
        <f>M150+M152</f>
        <v>20000</v>
      </c>
      <c r="N149" s="3">
        <f t="shared" si="33"/>
        <v>14.285714285714285</v>
      </c>
    </row>
    <row r="150" spans="2:14" s="72" customFormat="1" ht="30" customHeight="1" x14ac:dyDescent="0.25">
      <c r="B150" s="85" t="s">
        <v>21</v>
      </c>
      <c r="C150" s="58" t="s">
        <v>9</v>
      </c>
      <c r="D150" s="58" t="s">
        <v>10</v>
      </c>
      <c r="E150" s="58" t="s">
        <v>12</v>
      </c>
      <c r="F150" s="59" t="s">
        <v>13</v>
      </c>
      <c r="G150" s="61"/>
      <c r="H150" s="61"/>
      <c r="I150" s="59" t="s">
        <v>197</v>
      </c>
      <c r="J150" s="59" t="s">
        <v>22</v>
      </c>
      <c r="K150" s="9">
        <f>K151</f>
        <v>20000</v>
      </c>
      <c r="L150" s="9">
        <f>L151</f>
        <v>20000</v>
      </c>
      <c r="M150" s="9">
        <f>M151</f>
        <v>0</v>
      </c>
      <c r="N150" s="3">
        <f t="shared" si="33"/>
        <v>0</v>
      </c>
    </row>
    <row r="151" spans="2:14" s="72" customFormat="1" ht="30" customHeight="1" x14ac:dyDescent="0.25">
      <c r="B151" s="85" t="s">
        <v>23</v>
      </c>
      <c r="C151" s="58" t="s">
        <v>9</v>
      </c>
      <c r="D151" s="58" t="s">
        <v>10</v>
      </c>
      <c r="E151" s="58" t="s">
        <v>12</v>
      </c>
      <c r="F151" s="59" t="s">
        <v>13</v>
      </c>
      <c r="G151" s="61"/>
      <c r="H151" s="61"/>
      <c r="I151" s="59" t="s">
        <v>197</v>
      </c>
      <c r="J151" s="59" t="s">
        <v>24</v>
      </c>
      <c r="K151" s="9">
        <v>20000</v>
      </c>
      <c r="L151" s="9">
        <v>20000</v>
      </c>
      <c r="M151" s="9"/>
      <c r="N151" s="3">
        <f t="shared" si="33"/>
        <v>0</v>
      </c>
    </row>
    <row r="152" spans="2:14" s="72" customFormat="1" ht="23.45" customHeight="1" x14ac:dyDescent="0.25">
      <c r="B152" s="79" t="s">
        <v>97</v>
      </c>
      <c r="C152" s="58" t="s">
        <v>9</v>
      </c>
      <c r="D152" s="58" t="s">
        <v>10</v>
      </c>
      <c r="E152" s="58" t="s">
        <v>12</v>
      </c>
      <c r="F152" s="59" t="s">
        <v>13</v>
      </c>
      <c r="G152" s="59"/>
      <c r="H152" s="59"/>
      <c r="I152" s="59" t="s">
        <v>197</v>
      </c>
      <c r="J152" s="59" t="s">
        <v>98</v>
      </c>
      <c r="K152" s="9">
        <f>K153</f>
        <v>120000</v>
      </c>
      <c r="L152" s="9">
        <f>L153</f>
        <v>120000</v>
      </c>
      <c r="M152" s="9">
        <f>M153</f>
        <v>20000</v>
      </c>
      <c r="N152" s="3">
        <f t="shared" si="33"/>
        <v>16.666666666666664</v>
      </c>
    </row>
    <row r="153" spans="2:14" s="72" customFormat="1" ht="19.149999999999999" customHeight="1" x14ac:dyDescent="0.25">
      <c r="B153" s="79" t="s">
        <v>109</v>
      </c>
      <c r="C153" s="58" t="s">
        <v>9</v>
      </c>
      <c r="D153" s="58" t="s">
        <v>10</v>
      </c>
      <c r="E153" s="58" t="s">
        <v>12</v>
      </c>
      <c r="F153" s="59" t="s">
        <v>13</v>
      </c>
      <c r="G153" s="59"/>
      <c r="H153" s="59"/>
      <c r="I153" s="59" t="s">
        <v>197</v>
      </c>
      <c r="J153" s="59" t="s">
        <v>110</v>
      </c>
      <c r="K153" s="9">
        <v>120000</v>
      </c>
      <c r="L153" s="9">
        <v>120000</v>
      </c>
      <c r="M153" s="9">
        <v>20000</v>
      </c>
      <c r="N153" s="3">
        <f t="shared" si="33"/>
        <v>16.666666666666664</v>
      </c>
    </row>
    <row r="154" spans="2:14" s="72" customFormat="1" ht="180" customHeight="1" x14ac:dyDescent="0.25">
      <c r="B154" s="83" t="s">
        <v>186</v>
      </c>
      <c r="C154" s="60" t="s">
        <v>9</v>
      </c>
      <c r="D154" s="60" t="s">
        <v>10</v>
      </c>
      <c r="E154" s="60" t="s">
        <v>12</v>
      </c>
      <c r="F154" s="61" t="s">
        <v>13</v>
      </c>
      <c r="G154" s="61"/>
      <c r="H154" s="61"/>
      <c r="I154" s="61" t="s">
        <v>187</v>
      </c>
      <c r="J154" s="61"/>
      <c r="K154" s="6">
        <f t="shared" ref="K154:M155" si="37">K155</f>
        <v>9310200</v>
      </c>
      <c r="L154" s="6">
        <f t="shared" si="37"/>
        <v>10146930.699999999</v>
      </c>
      <c r="M154" s="6">
        <f t="shared" si="37"/>
        <v>1971902.98</v>
      </c>
      <c r="N154" s="3">
        <f t="shared" si="33"/>
        <v>19.433492139647708</v>
      </c>
    </row>
    <row r="155" spans="2:14" s="72" customFormat="1" ht="22.5" customHeight="1" x14ac:dyDescent="0.25">
      <c r="B155" s="79" t="s">
        <v>97</v>
      </c>
      <c r="C155" s="58" t="s">
        <v>9</v>
      </c>
      <c r="D155" s="58" t="s">
        <v>10</v>
      </c>
      <c r="E155" s="58" t="s">
        <v>12</v>
      </c>
      <c r="F155" s="59" t="s">
        <v>13</v>
      </c>
      <c r="G155" s="59"/>
      <c r="H155" s="59"/>
      <c r="I155" s="59" t="s">
        <v>187</v>
      </c>
      <c r="J155" s="59" t="s">
        <v>98</v>
      </c>
      <c r="K155" s="9">
        <f t="shared" si="37"/>
        <v>9310200</v>
      </c>
      <c r="L155" s="9">
        <f t="shared" si="37"/>
        <v>10146930.699999999</v>
      </c>
      <c r="M155" s="9">
        <f t="shared" si="37"/>
        <v>1971902.98</v>
      </c>
      <c r="N155" s="3">
        <f t="shared" si="33"/>
        <v>19.433492139647708</v>
      </c>
    </row>
    <row r="156" spans="2:14" s="72" customFormat="1" ht="21" customHeight="1" x14ac:dyDescent="0.25">
      <c r="B156" s="79" t="s">
        <v>109</v>
      </c>
      <c r="C156" s="58" t="s">
        <v>9</v>
      </c>
      <c r="D156" s="58" t="s">
        <v>10</v>
      </c>
      <c r="E156" s="58" t="s">
        <v>12</v>
      </c>
      <c r="F156" s="59" t="s">
        <v>13</v>
      </c>
      <c r="G156" s="59"/>
      <c r="H156" s="59"/>
      <c r="I156" s="59" t="s">
        <v>187</v>
      </c>
      <c r="J156" s="59" t="s">
        <v>110</v>
      </c>
      <c r="K156" s="9">
        <v>9310200</v>
      </c>
      <c r="L156" s="9">
        <v>10146930.699999999</v>
      </c>
      <c r="M156" s="9">
        <v>1971902.98</v>
      </c>
      <c r="N156" s="3">
        <f t="shared" si="33"/>
        <v>19.433492139647708</v>
      </c>
    </row>
    <row r="157" spans="2:14" s="72" customFormat="1" ht="78.75" customHeight="1" x14ac:dyDescent="0.25">
      <c r="B157" s="84" t="s">
        <v>203</v>
      </c>
      <c r="C157" s="4" t="s">
        <v>9</v>
      </c>
      <c r="D157" s="4" t="s">
        <v>10</v>
      </c>
      <c r="E157" s="7" t="s">
        <v>12</v>
      </c>
      <c r="F157" s="5" t="s">
        <v>13</v>
      </c>
      <c r="G157" s="5"/>
      <c r="H157" s="5"/>
      <c r="I157" s="5" t="s">
        <v>204</v>
      </c>
      <c r="J157" s="5"/>
      <c r="K157" s="6">
        <f t="shared" ref="K157:M158" si="38">K158</f>
        <v>9200000</v>
      </c>
      <c r="L157" s="6">
        <f t="shared" si="38"/>
        <v>9200000</v>
      </c>
      <c r="M157" s="6">
        <f t="shared" si="38"/>
        <v>1921859.5</v>
      </c>
      <c r="N157" s="3">
        <f t="shared" si="33"/>
        <v>20.889777173913043</v>
      </c>
    </row>
    <row r="158" spans="2:14" s="72" customFormat="1" ht="33" customHeight="1" x14ac:dyDescent="0.25">
      <c r="B158" s="22" t="s">
        <v>30</v>
      </c>
      <c r="C158" s="7" t="s">
        <v>9</v>
      </c>
      <c r="D158" s="7" t="s">
        <v>10</v>
      </c>
      <c r="E158" s="7" t="s">
        <v>12</v>
      </c>
      <c r="F158" s="8" t="s">
        <v>13</v>
      </c>
      <c r="G158" s="8"/>
      <c r="H158" s="8"/>
      <c r="I158" s="8" t="s">
        <v>204</v>
      </c>
      <c r="J158" s="8" t="s">
        <v>31</v>
      </c>
      <c r="K158" s="9">
        <f t="shared" si="38"/>
        <v>9200000</v>
      </c>
      <c r="L158" s="9">
        <f t="shared" si="38"/>
        <v>9200000</v>
      </c>
      <c r="M158" s="9">
        <f t="shared" si="38"/>
        <v>1921859.5</v>
      </c>
      <c r="N158" s="3">
        <f t="shared" si="33"/>
        <v>20.889777173913043</v>
      </c>
    </row>
    <row r="159" spans="2:14" s="72" customFormat="1" ht="23.25" customHeight="1" x14ac:dyDescent="0.25">
      <c r="B159" s="22" t="s">
        <v>32</v>
      </c>
      <c r="C159" s="7" t="s">
        <v>9</v>
      </c>
      <c r="D159" s="7" t="s">
        <v>10</v>
      </c>
      <c r="E159" s="7" t="s">
        <v>12</v>
      </c>
      <c r="F159" s="8" t="s">
        <v>13</v>
      </c>
      <c r="G159" s="8"/>
      <c r="H159" s="8"/>
      <c r="I159" s="8" t="s">
        <v>204</v>
      </c>
      <c r="J159" s="8" t="s">
        <v>33</v>
      </c>
      <c r="K159" s="9">
        <v>9200000</v>
      </c>
      <c r="L159" s="9">
        <v>9200000</v>
      </c>
      <c r="M159" s="9">
        <v>1921859.5</v>
      </c>
      <c r="N159" s="3">
        <f t="shared" si="33"/>
        <v>20.889777173913043</v>
      </c>
    </row>
    <row r="160" spans="2:14" s="72" customFormat="1" ht="73.5" customHeight="1" x14ac:dyDescent="0.25">
      <c r="B160" s="84" t="s">
        <v>208</v>
      </c>
      <c r="C160" s="4" t="s">
        <v>9</v>
      </c>
      <c r="D160" s="4" t="s">
        <v>10</v>
      </c>
      <c r="E160" s="7" t="s">
        <v>12</v>
      </c>
      <c r="F160" s="5" t="s">
        <v>13</v>
      </c>
      <c r="G160" s="5"/>
      <c r="H160" s="5"/>
      <c r="I160" s="5" t="s">
        <v>207</v>
      </c>
      <c r="J160" s="5"/>
      <c r="K160" s="6">
        <f t="shared" ref="K160:M161" si="39">K161</f>
        <v>6500000</v>
      </c>
      <c r="L160" s="6">
        <f t="shared" si="39"/>
        <v>6500000</v>
      </c>
      <c r="M160" s="6">
        <f t="shared" si="39"/>
        <v>1233436.05</v>
      </c>
      <c r="N160" s="3">
        <f t="shared" si="33"/>
        <v>18.975939230769232</v>
      </c>
    </row>
    <row r="161" spans="2:14" s="72" customFormat="1" ht="33.75" customHeight="1" x14ac:dyDescent="0.25">
      <c r="B161" s="22" t="s">
        <v>30</v>
      </c>
      <c r="C161" s="7" t="s">
        <v>9</v>
      </c>
      <c r="D161" s="7" t="s">
        <v>10</v>
      </c>
      <c r="E161" s="7" t="s">
        <v>12</v>
      </c>
      <c r="F161" s="8" t="s">
        <v>13</v>
      </c>
      <c r="G161" s="8"/>
      <c r="H161" s="8"/>
      <c r="I161" s="8" t="s">
        <v>207</v>
      </c>
      <c r="J161" s="8" t="s">
        <v>31</v>
      </c>
      <c r="K161" s="9">
        <f t="shared" si="39"/>
        <v>6500000</v>
      </c>
      <c r="L161" s="9">
        <f t="shared" si="39"/>
        <v>6500000</v>
      </c>
      <c r="M161" s="9">
        <f t="shared" si="39"/>
        <v>1233436.05</v>
      </c>
      <c r="N161" s="3">
        <f t="shared" si="33"/>
        <v>18.975939230769232</v>
      </c>
    </row>
    <row r="162" spans="2:14" s="72" customFormat="1" ht="18" customHeight="1" x14ac:dyDescent="0.25">
      <c r="B162" s="22" t="s">
        <v>32</v>
      </c>
      <c r="C162" s="7" t="s">
        <v>9</v>
      </c>
      <c r="D162" s="7" t="s">
        <v>10</v>
      </c>
      <c r="E162" s="7" t="s">
        <v>12</v>
      </c>
      <c r="F162" s="8" t="s">
        <v>13</v>
      </c>
      <c r="G162" s="8"/>
      <c r="H162" s="8"/>
      <c r="I162" s="8" t="s">
        <v>207</v>
      </c>
      <c r="J162" s="8" t="s">
        <v>33</v>
      </c>
      <c r="K162" s="9">
        <v>6500000</v>
      </c>
      <c r="L162" s="9">
        <v>6500000</v>
      </c>
      <c r="M162" s="9">
        <v>1233436.05</v>
      </c>
      <c r="N162" s="3">
        <f t="shared" si="33"/>
        <v>18.975939230769232</v>
      </c>
    </row>
    <row r="163" spans="2:14" s="72" customFormat="1" ht="36" hidden="1" customHeight="1" x14ac:dyDescent="0.25">
      <c r="B163" s="68" t="s">
        <v>265</v>
      </c>
      <c r="C163" s="4" t="s">
        <v>9</v>
      </c>
      <c r="D163" s="4" t="s">
        <v>10</v>
      </c>
      <c r="E163" s="4" t="s">
        <v>12</v>
      </c>
      <c r="F163" s="5" t="s">
        <v>13</v>
      </c>
      <c r="G163" s="8"/>
      <c r="H163" s="8"/>
      <c r="I163" s="5" t="s">
        <v>280</v>
      </c>
      <c r="J163" s="5"/>
      <c r="K163" s="6">
        <f t="shared" ref="K163:M164" si="40">K164</f>
        <v>0</v>
      </c>
      <c r="L163" s="6">
        <f t="shared" si="40"/>
        <v>0</v>
      </c>
      <c r="M163" s="6">
        <f t="shared" si="40"/>
        <v>0</v>
      </c>
      <c r="N163" s="3" t="e">
        <f t="shared" si="33"/>
        <v>#DIV/0!</v>
      </c>
    </row>
    <row r="164" spans="2:14" s="72" customFormat="1" ht="28.5" hidden="1" customHeight="1" x14ac:dyDescent="0.25">
      <c r="B164" s="22" t="s">
        <v>30</v>
      </c>
      <c r="C164" s="7" t="s">
        <v>9</v>
      </c>
      <c r="D164" s="7" t="s">
        <v>10</v>
      </c>
      <c r="E164" s="7" t="s">
        <v>12</v>
      </c>
      <c r="F164" s="8" t="s">
        <v>13</v>
      </c>
      <c r="G164" s="8"/>
      <c r="H164" s="8"/>
      <c r="I164" s="8" t="s">
        <v>280</v>
      </c>
      <c r="J164" s="8" t="s">
        <v>31</v>
      </c>
      <c r="K164" s="9">
        <f t="shared" si="40"/>
        <v>0</v>
      </c>
      <c r="L164" s="9">
        <f t="shared" si="40"/>
        <v>0</v>
      </c>
      <c r="M164" s="9">
        <f t="shared" si="40"/>
        <v>0</v>
      </c>
      <c r="N164" s="3" t="e">
        <f t="shared" si="33"/>
        <v>#DIV/0!</v>
      </c>
    </row>
    <row r="165" spans="2:14" s="72" customFormat="1" ht="18" hidden="1" customHeight="1" x14ac:dyDescent="0.25">
      <c r="B165" s="69" t="s">
        <v>32</v>
      </c>
      <c r="C165" s="7" t="s">
        <v>9</v>
      </c>
      <c r="D165" s="7" t="s">
        <v>10</v>
      </c>
      <c r="E165" s="7" t="s">
        <v>12</v>
      </c>
      <c r="F165" s="8" t="s">
        <v>13</v>
      </c>
      <c r="G165" s="8"/>
      <c r="H165" s="8"/>
      <c r="I165" s="8" t="s">
        <v>280</v>
      </c>
      <c r="J165" s="8" t="s">
        <v>33</v>
      </c>
      <c r="K165" s="9"/>
      <c r="L165" s="9"/>
      <c r="M165" s="9"/>
      <c r="N165" s="3" t="e">
        <f t="shared" si="33"/>
        <v>#DIV/0!</v>
      </c>
    </row>
    <row r="166" spans="2:14" s="72" customFormat="1" ht="46.5" customHeight="1" x14ac:dyDescent="0.25">
      <c r="B166" s="68" t="s">
        <v>265</v>
      </c>
      <c r="C166" s="60" t="s">
        <v>9</v>
      </c>
      <c r="D166" s="60" t="s">
        <v>10</v>
      </c>
      <c r="E166" s="60" t="s">
        <v>12</v>
      </c>
      <c r="F166" s="61" t="s">
        <v>13</v>
      </c>
      <c r="G166" s="59"/>
      <c r="H166" s="59"/>
      <c r="I166" s="61" t="s">
        <v>280</v>
      </c>
      <c r="J166" s="61"/>
      <c r="K166" s="6">
        <f t="shared" ref="K166:M167" si="41">K167</f>
        <v>0</v>
      </c>
      <c r="L166" s="6">
        <f t="shared" si="41"/>
        <v>1915000</v>
      </c>
      <c r="M166" s="6">
        <f t="shared" si="41"/>
        <v>0</v>
      </c>
      <c r="N166" s="3">
        <f t="shared" si="33"/>
        <v>0</v>
      </c>
    </row>
    <row r="167" spans="2:14" s="72" customFormat="1" ht="33.75" customHeight="1" x14ac:dyDescent="0.25">
      <c r="B167" s="22" t="s">
        <v>30</v>
      </c>
      <c r="C167" s="58" t="s">
        <v>9</v>
      </c>
      <c r="D167" s="58" t="s">
        <v>10</v>
      </c>
      <c r="E167" s="58" t="s">
        <v>12</v>
      </c>
      <c r="F167" s="59" t="s">
        <v>13</v>
      </c>
      <c r="G167" s="59"/>
      <c r="H167" s="59"/>
      <c r="I167" s="59" t="s">
        <v>280</v>
      </c>
      <c r="J167" s="59" t="s">
        <v>31</v>
      </c>
      <c r="K167" s="9">
        <f t="shared" si="41"/>
        <v>0</v>
      </c>
      <c r="L167" s="9">
        <f t="shared" si="41"/>
        <v>1915000</v>
      </c>
      <c r="M167" s="9">
        <f t="shared" si="41"/>
        <v>0</v>
      </c>
      <c r="N167" s="3">
        <f t="shared" si="33"/>
        <v>0</v>
      </c>
    </row>
    <row r="168" spans="2:14" s="72" customFormat="1" ht="18" customHeight="1" x14ac:dyDescent="0.25">
      <c r="B168" s="69" t="s">
        <v>32</v>
      </c>
      <c r="C168" s="58" t="s">
        <v>9</v>
      </c>
      <c r="D168" s="58" t="s">
        <v>10</v>
      </c>
      <c r="E168" s="58" t="s">
        <v>12</v>
      </c>
      <c r="F168" s="59" t="s">
        <v>13</v>
      </c>
      <c r="G168" s="59"/>
      <c r="H168" s="59"/>
      <c r="I168" s="59" t="s">
        <v>280</v>
      </c>
      <c r="J168" s="59" t="s">
        <v>33</v>
      </c>
      <c r="K168" s="9"/>
      <c r="L168" s="9">
        <v>1915000</v>
      </c>
      <c r="M168" s="9"/>
      <c r="N168" s="3">
        <f t="shared" si="33"/>
        <v>0</v>
      </c>
    </row>
    <row r="169" spans="2:14" s="72" customFormat="1" ht="29.25" customHeight="1" x14ac:dyDescent="0.25">
      <c r="B169" s="63" t="s">
        <v>266</v>
      </c>
      <c r="C169" s="60" t="s">
        <v>9</v>
      </c>
      <c r="D169" s="60" t="s">
        <v>10</v>
      </c>
      <c r="E169" s="60" t="s">
        <v>12</v>
      </c>
      <c r="F169" s="61" t="s">
        <v>13</v>
      </c>
      <c r="G169" s="59"/>
      <c r="H169" s="59"/>
      <c r="I169" s="61" t="s">
        <v>218</v>
      </c>
      <c r="J169" s="61"/>
      <c r="K169" s="6">
        <f t="shared" ref="K169:M170" si="42">K170</f>
        <v>1084520</v>
      </c>
      <c r="L169" s="6">
        <f t="shared" si="42"/>
        <v>3795819.5</v>
      </c>
      <c r="M169" s="6">
        <f t="shared" si="42"/>
        <v>0</v>
      </c>
      <c r="N169" s="3">
        <f t="shared" si="33"/>
        <v>0</v>
      </c>
    </row>
    <row r="170" spans="2:14" s="72" customFormat="1" ht="20.25" customHeight="1" x14ac:dyDescent="0.25">
      <c r="B170" s="79" t="s">
        <v>50</v>
      </c>
      <c r="C170" s="58" t="s">
        <v>9</v>
      </c>
      <c r="D170" s="58" t="s">
        <v>10</v>
      </c>
      <c r="E170" s="58" t="s">
        <v>12</v>
      </c>
      <c r="F170" s="59" t="s">
        <v>13</v>
      </c>
      <c r="G170" s="59"/>
      <c r="H170" s="59"/>
      <c r="I170" s="59" t="s">
        <v>218</v>
      </c>
      <c r="J170" s="59" t="s">
        <v>51</v>
      </c>
      <c r="K170" s="9">
        <f t="shared" si="42"/>
        <v>1084520</v>
      </c>
      <c r="L170" s="9">
        <f t="shared" si="42"/>
        <v>3795819.5</v>
      </c>
      <c r="M170" s="9">
        <f t="shared" si="42"/>
        <v>0</v>
      </c>
      <c r="N170" s="3">
        <f t="shared" si="33"/>
        <v>0</v>
      </c>
    </row>
    <row r="171" spans="2:14" s="72" customFormat="1" ht="27" customHeight="1" x14ac:dyDescent="0.25">
      <c r="B171" s="62" t="s">
        <v>52</v>
      </c>
      <c r="C171" s="58" t="s">
        <v>9</v>
      </c>
      <c r="D171" s="58" t="s">
        <v>10</v>
      </c>
      <c r="E171" s="58" t="s">
        <v>12</v>
      </c>
      <c r="F171" s="59" t="s">
        <v>13</v>
      </c>
      <c r="G171" s="59"/>
      <c r="H171" s="59"/>
      <c r="I171" s="59" t="s">
        <v>218</v>
      </c>
      <c r="J171" s="59" t="s">
        <v>53</v>
      </c>
      <c r="K171" s="9">
        <v>1084520</v>
      </c>
      <c r="L171" s="9">
        <v>3795819.5</v>
      </c>
      <c r="M171" s="9"/>
      <c r="N171" s="3">
        <f t="shared" si="33"/>
        <v>0</v>
      </c>
    </row>
    <row r="172" spans="2:14" s="72" customFormat="1" ht="27" customHeight="1" x14ac:dyDescent="0.25">
      <c r="B172" s="68" t="s">
        <v>268</v>
      </c>
      <c r="C172" s="60" t="s">
        <v>9</v>
      </c>
      <c r="D172" s="60" t="s">
        <v>10</v>
      </c>
      <c r="E172" s="60" t="s">
        <v>12</v>
      </c>
      <c r="F172" s="61" t="s">
        <v>13</v>
      </c>
      <c r="G172" s="59"/>
      <c r="H172" s="59"/>
      <c r="I172" s="61" t="s">
        <v>297</v>
      </c>
      <c r="J172" s="61"/>
      <c r="K172" s="6"/>
      <c r="L172" s="6">
        <f>L173</f>
        <v>251658</v>
      </c>
      <c r="M172" s="6"/>
      <c r="N172" s="3">
        <f t="shared" si="33"/>
        <v>0</v>
      </c>
    </row>
    <row r="173" spans="2:14" s="72" customFormat="1" ht="27" customHeight="1" x14ac:dyDescent="0.25">
      <c r="B173" s="22" t="s">
        <v>30</v>
      </c>
      <c r="C173" s="58" t="s">
        <v>9</v>
      </c>
      <c r="D173" s="58" t="s">
        <v>10</v>
      </c>
      <c r="E173" s="58" t="s">
        <v>12</v>
      </c>
      <c r="F173" s="59" t="s">
        <v>13</v>
      </c>
      <c r="G173" s="59"/>
      <c r="H173" s="59"/>
      <c r="I173" s="59" t="s">
        <v>297</v>
      </c>
      <c r="J173" s="59" t="s">
        <v>31</v>
      </c>
      <c r="K173" s="9"/>
      <c r="L173" s="9">
        <f>L174</f>
        <v>251658</v>
      </c>
      <c r="M173" s="9"/>
      <c r="N173" s="3">
        <f t="shared" si="33"/>
        <v>0</v>
      </c>
    </row>
    <row r="174" spans="2:14" s="72" customFormat="1" ht="27" customHeight="1" x14ac:dyDescent="0.25">
      <c r="B174" s="69" t="s">
        <v>32</v>
      </c>
      <c r="C174" s="58" t="s">
        <v>9</v>
      </c>
      <c r="D174" s="58" t="s">
        <v>10</v>
      </c>
      <c r="E174" s="58" t="s">
        <v>12</v>
      </c>
      <c r="F174" s="59" t="s">
        <v>13</v>
      </c>
      <c r="G174" s="59"/>
      <c r="H174" s="59"/>
      <c r="I174" s="59" t="s">
        <v>297</v>
      </c>
      <c r="J174" s="59" t="s">
        <v>33</v>
      </c>
      <c r="K174" s="9"/>
      <c r="L174" s="9">
        <v>251658</v>
      </c>
      <c r="M174" s="9"/>
      <c r="N174" s="3">
        <f t="shared" si="33"/>
        <v>0</v>
      </c>
    </row>
    <row r="175" spans="2:14" s="72" customFormat="1" ht="57" customHeight="1" x14ac:dyDescent="0.25">
      <c r="B175" s="23" t="s">
        <v>130</v>
      </c>
      <c r="C175" s="4" t="s">
        <v>9</v>
      </c>
      <c r="D175" s="4" t="s">
        <v>10</v>
      </c>
      <c r="E175" s="4" t="s">
        <v>12</v>
      </c>
      <c r="F175" s="5" t="s">
        <v>13</v>
      </c>
      <c r="G175" s="5" t="s">
        <v>47</v>
      </c>
      <c r="H175" s="5" t="s">
        <v>15</v>
      </c>
      <c r="I175" s="5" t="s">
        <v>294</v>
      </c>
      <c r="J175" s="5"/>
      <c r="K175" s="6">
        <f t="shared" ref="K175:M176" si="43">K176</f>
        <v>6021576</v>
      </c>
      <c r="L175" s="6">
        <f t="shared" si="43"/>
        <v>6021576</v>
      </c>
      <c r="M175" s="6">
        <f t="shared" si="43"/>
        <v>0</v>
      </c>
      <c r="N175" s="3">
        <f t="shared" si="33"/>
        <v>0</v>
      </c>
    </row>
    <row r="176" spans="2:14" s="72" customFormat="1" ht="27" customHeight="1" x14ac:dyDescent="0.25">
      <c r="B176" s="78" t="s">
        <v>131</v>
      </c>
      <c r="C176" s="7" t="s">
        <v>9</v>
      </c>
      <c r="D176" s="7" t="s">
        <v>10</v>
      </c>
      <c r="E176" s="7" t="s">
        <v>12</v>
      </c>
      <c r="F176" s="8" t="s">
        <v>13</v>
      </c>
      <c r="G176" s="8" t="s">
        <v>47</v>
      </c>
      <c r="H176" s="8" t="s">
        <v>15</v>
      </c>
      <c r="I176" s="8" t="s">
        <v>294</v>
      </c>
      <c r="J176" s="8" t="s">
        <v>63</v>
      </c>
      <c r="K176" s="9">
        <f t="shared" si="43"/>
        <v>6021576</v>
      </c>
      <c r="L176" s="9">
        <f t="shared" si="43"/>
        <v>6021576</v>
      </c>
      <c r="M176" s="9">
        <f t="shared" si="43"/>
        <v>0</v>
      </c>
      <c r="N176" s="3">
        <f t="shared" si="33"/>
        <v>0</v>
      </c>
    </row>
    <row r="177" spans="2:14" s="72" customFormat="1" ht="27" customHeight="1" x14ac:dyDescent="0.25">
      <c r="B177" s="78" t="s">
        <v>64</v>
      </c>
      <c r="C177" s="7" t="s">
        <v>9</v>
      </c>
      <c r="D177" s="7" t="s">
        <v>10</v>
      </c>
      <c r="E177" s="7" t="s">
        <v>12</v>
      </c>
      <c r="F177" s="8" t="s">
        <v>13</v>
      </c>
      <c r="G177" s="8" t="s">
        <v>47</v>
      </c>
      <c r="H177" s="8" t="s">
        <v>15</v>
      </c>
      <c r="I177" s="8" t="s">
        <v>294</v>
      </c>
      <c r="J177" s="8" t="s">
        <v>65</v>
      </c>
      <c r="K177" s="9">
        <v>6021576</v>
      </c>
      <c r="L177" s="9">
        <v>6021576</v>
      </c>
      <c r="M177" s="9"/>
      <c r="N177" s="3">
        <f t="shared" si="33"/>
        <v>0</v>
      </c>
    </row>
    <row r="178" spans="2:14" s="72" customFormat="1" ht="41.25" customHeight="1" x14ac:dyDescent="0.25">
      <c r="B178" s="68" t="s">
        <v>265</v>
      </c>
      <c r="C178" s="60" t="s">
        <v>9</v>
      </c>
      <c r="D178" s="60" t="s">
        <v>10</v>
      </c>
      <c r="E178" s="60" t="s">
        <v>12</v>
      </c>
      <c r="F178" s="61" t="s">
        <v>13</v>
      </c>
      <c r="G178" s="59"/>
      <c r="H178" s="59"/>
      <c r="I178" s="61" t="s">
        <v>308</v>
      </c>
      <c r="J178" s="61"/>
      <c r="K178" s="6">
        <f t="shared" ref="K178:M179" si="44">K179</f>
        <v>188425</v>
      </c>
      <c r="L178" s="6">
        <f t="shared" si="44"/>
        <v>0</v>
      </c>
      <c r="M178" s="6">
        <f t="shared" si="44"/>
        <v>0</v>
      </c>
      <c r="N178" s="3"/>
    </row>
    <row r="179" spans="2:14" s="72" customFormat="1" ht="27" customHeight="1" x14ac:dyDescent="0.25">
      <c r="B179" s="22" t="s">
        <v>30</v>
      </c>
      <c r="C179" s="58" t="s">
        <v>9</v>
      </c>
      <c r="D179" s="58" t="s">
        <v>10</v>
      </c>
      <c r="E179" s="58" t="s">
        <v>12</v>
      </c>
      <c r="F179" s="59" t="s">
        <v>13</v>
      </c>
      <c r="G179" s="59"/>
      <c r="H179" s="59"/>
      <c r="I179" s="59" t="s">
        <v>308</v>
      </c>
      <c r="J179" s="59" t="s">
        <v>31</v>
      </c>
      <c r="K179" s="9">
        <f t="shared" si="44"/>
        <v>188425</v>
      </c>
      <c r="L179" s="9">
        <f t="shared" si="44"/>
        <v>0</v>
      </c>
      <c r="M179" s="9">
        <f t="shared" si="44"/>
        <v>0</v>
      </c>
      <c r="N179" s="3"/>
    </row>
    <row r="180" spans="2:14" s="72" customFormat="1" ht="27" customHeight="1" x14ac:dyDescent="0.25">
      <c r="B180" s="69" t="s">
        <v>32</v>
      </c>
      <c r="C180" s="58" t="s">
        <v>9</v>
      </c>
      <c r="D180" s="58" t="s">
        <v>10</v>
      </c>
      <c r="E180" s="58" t="s">
        <v>12</v>
      </c>
      <c r="F180" s="59" t="s">
        <v>13</v>
      </c>
      <c r="G180" s="59"/>
      <c r="H180" s="59"/>
      <c r="I180" s="59" t="s">
        <v>308</v>
      </c>
      <c r="J180" s="59" t="s">
        <v>33</v>
      </c>
      <c r="K180" s="9">
        <v>188425</v>
      </c>
      <c r="L180" s="9"/>
      <c r="M180" s="9"/>
      <c r="N180" s="3"/>
    </row>
    <row r="181" spans="2:14" s="72" customFormat="1" ht="27" hidden="1" customHeight="1" x14ac:dyDescent="0.25">
      <c r="B181" s="63" t="s">
        <v>266</v>
      </c>
      <c r="C181" s="60" t="s">
        <v>9</v>
      </c>
      <c r="D181" s="60" t="s">
        <v>10</v>
      </c>
      <c r="E181" s="60" t="s">
        <v>12</v>
      </c>
      <c r="F181" s="61" t="s">
        <v>13</v>
      </c>
      <c r="G181" s="59"/>
      <c r="H181" s="59"/>
      <c r="I181" s="61" t="s">
        <v>267</v>
      </c>
      <c r="J181" s="61"/>
      <c r="K181" s="6">
        <f t="shared" ref="K181:M182" si="45">K182</f>
        <v>0</v>
      </c>
      <c r="L181" s="6">
        <f t="shared" si="45"/>
        <v>0</v>
      </c>
      <c r="M181" s="6">
        <f t="shared" si="45"/>
        <v>0</v>
      </c>
      <c r="N181" s="3"/>
    </row>
    <row r="182" spans="2:14" s="72" customFormat="1" ht="27" hidden="1" customHeight="1" x14ac:dyDescent="0.25">
      <c r="B182" s="79" t="s">
        <v>50</v>
      </c>
      <c r="C182" s="58" t="s">
        <v>9</v>
      </c>
      <c r="D182" s="58" t="s">
        <v>10</v>
      </c>
      <c r="E182" s="58" t="s">
        <v>12</v>
      </c>
      <c r="F182" s="59" t="s">
        <v>13</v>
      </c>
      <c r="G182" s="59"/>
      <c r="H182" s="59"/>
      <c r="I182" s="59" t="s">
        <v>267</v>
      </c>
      <c r="J182" s="59" t="s">
        <v>51</v>
      </c>
      <c r="K182" s="9">
        <f t="shared" si="45"/>
        <v>0</v>
      </c>
      <c r="L182" s="9">
        <f t="shared" si="45"/>
        <v>0</v>
      </c>
      <c r="M182" s="9">
        <f t="shared" si="45"/>
        <v>0</v>
      </c>
      <c r="N182" s="3"/>
    </row>
    <row r="183" spans="2:14" s="72" customFormat="1" ht="27" hidden="1" customHeight="1" x14ac:dyDescent="0.25">
      <c r="B183" s="62" t="s">
        <v>52</v>
      </c>
      <c r="C183" s="58" t="s">
        <v>9</v>
      </c>
      <c r="D183" s="58" t="s">
        <v>10</v>
      </c>
      <c r="E183" s="58" t="s">
        <v>12</v>
      </c>
      <c r="F183" s="59" t="s">
        <v>13</v>
      </c>
      <c r="G183" s="59"/>
      <c r="H183" s="59"/>
      <c r="I183" s="59" t="s">
        <v>267</v>
      </c>
      <c r="J183" s="59" t="s">
        <v>53</v>
      </c>
      <c r="K183" s="9"/>
      <c r="L183" s="9"/>
      <c r="M183" s="9"/>
      <c r="N183" s="3"/>
    </row>
    <row r="184" spans="2:14" s="72" customFormat="1" ht="27" hidden="1" customHeight="1" x14ac:dyDescent="0.25">
      <c r="B184" s="57" t="s">
        <v>268</v>
      </c>
      <c r="C184" s="60" t="s">
        <v>9</v>
      </c>
      <c r="D184" s="60" t="s">
        <v>10</v>
      </c>
      <c r="E184" s="60" t="s">
        <v>12</v>
      </c>
      <c r="F184" s="61" t="s">
        <v>13</v>
      </c>
      <c r="G184" s="59"/>
      <c r="H184" s="59"/>
      <c r="I184" s="61" t="s">
        <v>269</v>
      </c>
      <c r="J184" s="61"/>
      <c r="K184" s="6">
        <f t="shared" ref="K184:M185" si="46">K185</f>
        <v>0</v>
      </c>
      <c r="L184" s="6">
        <f t="shared" si="46"/>
        <v>0</v>
      </c>
      <c r="M184" s="6">
        <f t="shared" si="46"/>
        <v>0</v>
      </c>
      <c r="N184" s="3"/>
    </row>
    <row r="185" spans="2:14" s="72" customFormat="1" ht="27" hidden="1" customHeight="1" x14ac:dyDescent="0.25">
      <c r="B185" s="22" t="s">
        <v>30</v>
      </c>
      <c r="C185" s="58" t="s">
        <v>9</v>
      </c>
      <c r="D185" s="58" t="s">
        <v>10</v>
      </c>
      <c r="E185" s="58" t="s">
        <v>12</v>
      </c>
      <c r="F185" s="59" t="s">
        <v>13</v>
      </c>
      <c r="G185" s="59"/>
      <c r="H185" s="59"/>
      <c r="I185" s="59" t="s">
        <v>269</v>
      </c>
      <c r="J185" s="59" t="s">
        <v>31</v>
      </c>
      <c r="K185" s="9">
        <f t="shared" si="46"/>
        <v>0</v>
      </c>
      <c r="L185" s="9">
        <f t="shared" si="46"/>
        <v>0</v>
      </c>
      <c r="M185" s="9">
        <f t="shared" si="46"/>
        <v>0</v>
      </c>
      <c r="N185" s="3"/>
    </row>
    <row r="186" spans="2:14" s="72" customFormat="1" ht="27" hidden="1" customHeight="1" x14ac:dyDescent="0.25">
      <c r="B186" s="69" t="s">
        <v>32</v>
      </c>
      <c r="C186" s="58" t="s">
        <v>9</v>
      </c>
      <c r="D186" s="58" t="s">
        <v>10</v>
      </c>
      <c r="E186" s="58" t="s">
        <v>12</v>
      </c>
      <c r="F186" s="59" t="s">
        <v>13</v>
      </c>
      <c r="G186" s="59"/>
      <c r="H186" s="59"/>
      <c r="I186" s="59" t="s">
        <v>269</v>
      </c>
      <c r="J186" s="59" t="s">
        <v>33</v>
      </c>
      <c r="K186" s="9"/>
      <c r="L186" s="9"/>
      <c r="M186" s="9"/>
      <c r="N186" s="3"/>
    </row>
    <row r="187" spans="2:14" s="72" customFormat="1" ht="42" customHeight="1" x14ac:dyDescent="0.25">
      <c r="B187" s="68" t="s">
        <v>234</v>
      </c>
      <c r="C187" s="4" t="s">
        <v>9</v>
      </c>
      <c r="D187" s="4" t="s">
        <v>10</v>
      </c>
      <c r="E187" s="4" t="s">
        <v>12</v>
      </c>
      <c r="F187" s="5" t="s">
        <v>13</v>
      </c>
      <c r="G187" s="8"/>
      <c r="H187" s="8"/>
      <c r="I187" s="5" t="s">
        <v>195</v>
      </c>
      <c r="J187" s="5"/>
      <c r="K187" s="6">
        <f t="shared" ref="K187:M188" si="47">K188</f>
        <v>0</v>
      </c>
      <c r="L187" s="6">
        <f t="shared" si="47"/>
        <v>132000</v>
      </c>
      <c r="M187" s="6">
        <f t="shared" si="47"/>
        <v>0</v>
      </c>
      <c r="N187" s="3">
        <f t="shared" si="33"/>
        <v>0</v>
      </c>
    </row>
    <row r="188" spans="2:14" s="72" customFormat="1" ht="34.5" customHeight="1" x14ac:dyDescent="0.25">
      <c r="B188" s="78" t="s">
        <v>131</v>
      </c>
      <c r="C188" s="7" t="s">
        <v>9</v>
      </c>
      <c r="D188" s="7" t="s">
        <v>10</v>
      </c>
      <c r="E188" s="7" t="s">
        <v>12</v>
      </c>
      <c r="F188" s="8" t="s">
        <v>13</v>
      </c>
      <c r="G188" s="8"/>
      <c r="H188" s="8"/>
      <c r="I188" s="8" t="s">
        <v>195</v>
      </c>
      <c r="J188" s="8" t="s">
        <v>63</v>
      </c>
      <c r="K188" s="9">
        <f t="shared" si="47"/>
        <v>0</v>
      </c>
      <c r="L188" s="9">
        <f t="shared" si="47"/>
        <v>132000</v>
      </c>
      <c r="M188" s="9">
        <f t="shared" si="47"/>
        <v>0</v>
      </c>
      <c r="N188" s="3">
        <f t="shared" si="33"/>
        <v>0</v>
      </c>
    </row>
    <row r="189" spans="2:14" s="72" customFormat="1" ht="18" customHeight="1" x14ac:dyDescent="0.25">
      <c r="B189" s="78" t="s">
        <v>64</v>
      </c>
      <c r="C189" s="7" t="s">
        <v>9</v>
      </c>
      <c r="D189" s="7" t="s">
        <v>10</v>
      </c>
      <c r="E189" s="7" t="s">
        <v>12</v>
      </c>
      <c r="F189" s="8" t="s">
        <v>13</v>
      </c>
      <c r="G189" s="8"/>
      <c r="H189" s="8"/>
      <c r="I189" s="8" t="s">
        <v>195</v>
      </c>
      <c r="J189" s="8" t="s">
        <v>65</v>
      </c>
      <c r="K189" s="9"/>
      <c r="L189" s="9">
        <v>132000</v>
      </c>
      <c r="M189" s="9"/>
      <c r="N189" s="3">
        <f t="shared" si="33"/>
        <v>0</v>
      </c>
    </row>
    <row r="190" spans="2:14" s="72" customFormat="1" ht="30.75" hidden="1" customHeight="1" x14ac:dyDescent="0.25">
      <c r="B190" s="23" t="s">
        <v>235</v>
      </c>
      <c r="C190" s="4" t="s">
        <v>9</v>
      </c>
      <c r="D190" s="4" t="s">
        <v>10</v>
      </c>
      <c r="E190" s="4" t="s">
        <v>12</v>
      </c>
      <c r="F190" s="5" t="s">
        <v>13</v>
      </c>
      <c r="G190" s="8"/>
      <c r="H190" s="8"/>
      <c r="I190" s="5" t="s">
        <v>200</v>
      </c>
      <c r="J190" s="5"/>
      <c r="K190" s="6">
        <f>K193</f>
        <v>0</v>
      </c>
      <c r="L190" s="6">
        <f>L193</f>
        <v>0</v>
      </c>
      <c r="M190" s="6">
        <f>M193</f>
        <v>0</v>
      </c>
      <c r="N190" s="3" t="e">
        <f t="shared" si="33"/>
        <v>#DIV/0!</v>
      </c>
    </row>
    <row r="191" spans="2:14" s="72" customFormat="1" ht="30.75" hidden="1" customHeight="1" x14ac:dyDescent="0.25">
      <c r="B191" s="81" t="s">
        <v>21</v>
      </c>
      <c r="C191" s="7" t="s">
        <v>9</v>
      </c>
      <c r="D191" s="7" t="s">
        <v>10</v>
      </c>
      <c r="E191" s="7" t="s">
        <v>12</v>
      </c>
      <c r="F191" s="8" t="s">
        <v>13</v>
      </c>
      <c r="G191" s="8"/>
      <c r="H191" s="8"/>
      <c r="I191" s="8" t="s">
        <v>200</v>
      </c>
      <c r="J191" s="8" t="s">
        <v>22</v>
      </c>
      <c r="K191" s="6"/>
      <c r="L191" s="6"/>
      <c r="M191" s="6"/>
      <c r="N191" s="3" t="e">
        <f t="shared" si="33"/>
        <v>#DIV/0!</v>
      </c>
    </row>
    <row r="192" spans="2:14" s="72" customFormat="1" ht="30.75" hidden="1" customHeight="1" x14ac:dyDescent="0.25">
      <c r="B192" s="81" t="s">
        <v>23</v>
      </c>
      <c r="C192" s="7" t="s">
        <v>9</v>
      </c>
      <c r="D192" s="7" t="s">
        <v>10</v>
      </c>
      <c r="E192" s="7" t="s">
        <v>12</v>
      </c>
      <c r="F192" s="8" t="s">
        <v>13</v>
      </c>
      <c r="G192" s="8"/>
      <c r="H192" s="8"/>
      <c r="I192" s="8" t="s">
        <v>200</v>
      </c>
      <c r="J192" s="8" t="s">
        <v>24</v>
      </c>
      <c r="K192" s="6"/>
      <c r="L192" s="6"/>
      <c r="M192" s="6"/>
      <c r="N192" s="3" t="e">
        <f t="shared" si="33"/>
        <v>#DIV/0!</v>
      </c>
    </row>
    <row r="193" spans="2:14" s="72" customFormat="1" ht="26.25" hidden="1" customHeight="1" x14ac:dyDescent="0.25">
      <c r="B193" s="78" t="s">
        <v>131</v>
      </c>
      <c r="C193" s="7" t="s">
        <v>9</v>
      </c>
      <c r="D193" s="7" t="s">
        <v>10</v>
      </c>
      <c r="E193" s="7" t="s">
        <v>12</v>
      </c>
      <c r="F193" s="8" t="s">
        <v>13</v>
      </c>
      <c r="G193" s="8"/>
      <c r="H193" s="8"/>
      <c r="I193" s="8" t="s">
        <v>200</v>
      </c>
      <c r="J193" s="8" t="s">
        <v>63</v>
      </c>
      <c r="K193" s="9">
        <f t="shared" ref="K193:M193" si="48">K194</f>
        <v>0</v>
      </c>
      <c r="L193" s="9">
        <f t="shared" si="48"/>
        <v>0</v>
      </c>
      <c r="M193" s="9">
        <f t="shared" si="48"/>
        <v>0</v>
      </c>
      <c r="N193" s="3" t="e">
        <f t="shared" si="33"/>
        <v>#DIV/0!</v>
      </c>
    </row>
    <row r="194" spans="2:14" s="72" customFormat="1" ht="18" hidden="1" customHeight="1" x14ac:dyDescent="0.25">
      <c r="B194" s="78" t="s">
        <v>64</v>
      </c>
      <c r="C194" s="7" t="s">
        <v>9</v>
      </c>
      <c r="D194" s="7" t="s">
        <v>10</v>
      </c>
      <c r="E194" s="7" t="s">
        <v>12</v>
      </c>
      <c r="F194" s="8" t="s">
        <v>13</v>
      </c>
      <c r="G194" s="8"/>
      <c r="H194" s="8"/>
      <c r="I194" s="8" t="s">
        <v>200</v>
      </c>
      <c r="J194" s="8" t="s">
        <v>65</v>
      </c>
      <c r="K194" s="9"/>
      <c r="L194" s="9"/>
      <c r="M194" s="9"/>
      <c r="N194" s="3" t="e">
        <f t="shared" si="33"/>
        <v>#DIV/0!</v>
      </c>
    </row>
    <row r="195" spans="2:14" s="72" customFormat="1" ht="30.75" hidden="1" customHeight="1" x14ac:dyDescent="0.25">
      <c r="B195" s="80" t="s">
        <v>256</v>
      </c>
      <c r="C195" s="4" t="s">
        <v>9</v>
      </c>
      <c r="D195" s="4" t="s">
        <v>10</v>
      </c>
      <c r="E195" s="4" t="s">
        <v>12</v>
      </c>
      <c r="F195" s="5" t="s">
        <v>13</v>
      </c>
      <c r="G195" s="8"/>
      <c r="H195" s="8"/>
      <c r="I195" s="5" t="s">
        <v>270</v>
      </c>
      <c r="J195" s="5"/>
      <c r="K195" s="6">
        <f t="shared" ref="K195:M196" si="49">K196</f>
        <v>0</v>
      </c>
      <c r="L195" s="6">
        <f t="shared" si="49"/>
        <v>0</v>
      </c>
      <c r="M195" s="6">
        <f t="shared" si="49"/>
        <v>0</v>
      </c>
      <c r="N195" s="3" t="e">
        <f t="shared" si="33"/>
        <v>#DIV/0!</v>
      </c>
    </row>
    <row r="196" spans="2:14" s="72" customFormat="1" ht="26.25" hidden="1" customHeight="1" x14ac:dyDescent="0.25">
      <c r="B196" s="81" t="s">
        <v>21</v>
      </c>
      <c r="C196" s="7" t="s">
        <v>9</v>
      </c>
      <c r="D196" s="7" t="s">
        <v>10</v>
      </c>
      <c r="E196" s="7" t="s">
        <v>12</v>
      </c>
      <c r="F196" s="8" t="s">
        <v>13</v>
      </c>
      <c r="G196" s="8"/>
      <c r="H196" s="8"/>
      <c r="I196" s="8" t="s">
        <v>270</v>
      </c>
      <c r="J196" s="8" t="s">
        <v>22</v>
      </c>
      <c r="K196" s="9">
        <f t="shared" si="49"/>
        <v>0</v>
      </c>
      <c r="L196" s="9">
        <f t="shared" si="49"/>
        <v>0</v>
      </c>
      <c r="M196" s="9">
        <f t="shared" si="49"/>
        <v>0</v>
      </c>
      <c r="N196" s="3" t="e">
        <f t="shared" si="33"/>
        <v>#DIV/0!</v>
      </c>
    </row>
    <row r="197" spans="2:14" s="72" customFormat="1" ht="27.75" hidden="1" customHeight="1" x14ac:dyDescent="0.25">
      <c r="B197" s="81" t="s">
        <v>23</v>
      </c>
      <c r="C197" s="7" t="s">
        <v>9</v>
      </c>
      <c r="D197" s="7" t="s">
        <v>10</v>
      </c>
      <c r="E197" s="7" t="s">
        <v>12</v>
      </c>
      <c r="F197" s="8" t="s">
        <v>13</v>
      </c>
      <c r="G197" s="8"/>
      <c r="H197" s="8"/>
      <c r="I197" s="8" t="s">
        <v>270</v>
      </c>
      <c r="J197" s="8" t="s">
        <v>24</v>
      </c>
      <c r="K197" s="9"/>
      <c r="L197" s="9"/>
      <c r="M197" s="9"/>
      <c r="N197" s="3" t="e">
        <f t="shared" si="33"/>
        <v>#DIV/0!</v>
      </c>
    </row>
    <row r="198" spans="2:14" s="72" customFormat="1" ht="54.75" hidden="1" customHeight="1" x14ac:dyDescent="0.25">
      <c r="B198" s="57" t="s">
        <v>261</v>
      </c>
      <c r="C198" s="4" t="s">
        <v>9</v>
      </c>
      <c r="D198" s="4" t="s">
        <v>10</v>
      </c>
      <c r="E198" s="4" t="s">
        <v>12</v>
      </c>
      <c r="F198" s="5" t="s">
        <v>13</v>
      </c>
      <c r="G198" s="5"/>
      <c r="H198" s="5"/>
      <c r="I198" s="5" t="s">
        <v>271</v>
      </c>
      <c r="J198" s="5"/>
      <c r="K198" s="6">
        <f t="shared" ref="K198:M199" si="50">K199</f>
        <v>0</v>
      </c>
      <c r="L198" s="6">
        <f t="shared" si="50"/>
        <v>0</v>
      </c>
      <c r="M198" s="6">
        <f t="shared" si="50"/>
        <v>0</v>
      </c>
      <c r="N198" s="3" t="e">
        <f t="shared" si="33"/>
        <v>#DIV/0!</v>
      </c>
    </row>
    <row r="199" spans="2:14" s="72" customFormat="1" ht="27.75" hidden="1" customHeight="1" x14ac:dyDescent="0.25">
      <c r="B199" s="22" t="s">
        <v>30</v>
      </c>
      <c r="C199" s="7" t="s">
        <v>9</v>
      </c>
      <c r="D199" s="7" t="s">
        <v>10</v>
      </c>
      <c r="E199" s="7" t="s">
        <v>12</v>
      </c>
      <c r="F199" s="8" t="s">
        <v>13</v>
      </c>
      <c r="G199" s="8"/>
      <c r="H199" s="8"/>
      <c r="I199" s="8" t="s">
        <v>271</v>
      </c>
      <c r="J199" s="8" t="s">
        <v>31</v>
      </c>
      <c r="K199" s="9">
        <f t="shared" si="50"/>
        <v>0</v>
      </c>
      <c r="L199" s="9">
        <f t="shared" si="50"/>
        <v>0</v>
      </c>
      <c r="M199" s="9">
        <f t="shared" si="50"/>
        <v>0</v>
      </c>
      <c r="N199" s="3" t="e">
        <f t="shared" si="33"/>
        <v>#DIV/0!</v>
      </c>
    </row>
    <row r="200" spans="2:14" s="72" customFormat="1" ht="27.75" hidden="1" customHeight="1" x14ac:dyDescent="0.25">
      <c r="B200" s="69" t="s">
        <v>32</v>
      </c>
      <c r="C200" s="7" t="s">
        <v>9</v>
      </c>
      <c r="D200" s="7" t="s">
        <v>10</v>
      </c>
      <c r="E200" s="7" t="s">
        <v>12</v>
      </c>
      <c r="F200" s="8" t="s">
        <v>13</v>
      </c>
      <c r="G200" s="8"/>
      <c r="H200" s="8"/>
      <c r="I200" s="8" t="s">
        <v>271</v>
      </c>
      <c r="J200" s="8" t="s">
        <v>33</v>
      </c>
      <c r="K200" s="9"/>
      <c r="L200" s="9"/>
      <c r="M200" s="9"/>
      <c r="N200" s="3" t="e">
        <f t="shared" si="33"/>
        <v>#DIV/0!</v>
      </c>
    </row>
    <row r="201" spans="2:14" s="72" customFormat="1" ht="27.75" hidden="1" customHeight="1" x14ac:dyDescent="0.25">
      <c r="B201" s="23" t="s">
        <v>263</v>
      </c>
      <c r="C201" s="4" t="s">
        <v>9</v>
      </c>
      <c r="D201" s="4" t="s">
        <v>10</v>
      </c>
      <c r="E201" s="4" t="s">
        <v>12</v>
      </c>
      <c r="F201" s="5" t="s">
        <v>13</v>
      </c>
      <c r="G201" s="8"/>
      <c r="H201" s="8"/>
      <c r="I201" s="5" t="s">
        <v>272</v>
      </c>
      <c r="J201" s="5"/>
      <c r="K201" s="6">
        <f t="shared" ref="K201:M202" si="51">K202</f>
        <v>0</v>
      </c>
      <c r="L201" s="6">
        <f t="shared" si="51"/>
        <v>0</v>
      </c>
      <c r="M201" s="6">
        <f t="shared" si="51"/>
        <v>0</v>
      </c>
      <c r="N201" s="3" t="e">
        <f t="shared" ref="N201:N262" si="52">M201/L201*100</f>
        <v>#DIV/0!</v>
      </c>
    </row>
    <row r="202" spans="2:14" s="72" customFormat="1" ht="27.75" hidden="1" customHeight="1" x14ac:dyDescent="0.25">
      <c r="B202" s="22" t="s">
        <v>30</v>
      </c>
      <c r="C202" s="7" t="s">
        <v>9</v>
      </c>
      <c r="D202" s="7" t="s">
        <v>10</v>
      </c>
      <c r="E202" s="7" t="s">
        <v>12</v>
      </c>
      <c r="F202" s="8" t="s">
        <v>13</v>
      </c>
      <c r="G202" s="8"/>
      <c r="H202" s="8"/>
      <c r="I202" s="8" t="s">
        <v>272</v>
      </c>
      <c r="J202" s="8" t="s">
        <v>31</v>
      </c>
      <c r="K202" s="9">
        <f t="shared" si="51"/>
        <v>0</v>
      </c>
      <c r="L202" s="9">
        <f t="shared" si="51"/>
        <v>0</v>
      </c>
      <c r="M202" s="9">
        <f t="shared" si="51"/>
        <v>0</v>
      </c>
      <c r="N202" s="3" t="e">
        <f t="shared" si="52"/>
        <v>#DIV/0!</v>
      </c>
    </row>
    <row r="203" spans="2:14" s="72" customFormat="1" ht="27.75" hidden="1" customHeight="1" x14ac:dyDescent="0.25">
      <c r="B203" s="69" t="s">
        <v>32</v>
      </c>
      <c r="C203" s="7" t="s">
        <v>9</v>
      </c>
      <c r="D203" s="7" t="s">
        <v>10</v>
      </c>
      <c r="E203" s="7" t="s">
        <v>12</v>
      </c>
      <c r="F203" s="8" t="s">
        <v>13</v>
      </c>
      <c r="G203" s="8"/>
      <c r="H203" s="8"/>
      <c r="I203" s="8" t="s">
        <v>272</v>
      </c>
      <c r="J203" s="8" t="s">
        <v>33</v>
      </c>
      <c r="K203" s="9"/>
      <c r="L203" s="9"/>
      <c r="M203" s="9"/>
      <c r="N203" s="3" t="e">
        <f t="shared" si="52"/>
        <v>#DIV/0!</v>
      </c>
    </row>
    <row r="204" spans="2:14" s="72" customFormat="1" ht="27.75" hidden="1" customHeight="1" x14ac:dyDescent="0.25">
      <c r="B204" s="80" t="s">
        <v>235</v>
      </c>
      <c r="C204" s="4" t="s">
        <v>9</v>
      </c>
      <c r="D204" s="4" t="s">
        <v>10</v>
      </c>
      <c r="E204" s="4" t="s">
        <v>12</v>
      </c>
      <c r="F204" s="5" t="s">
        <v>13</v>
      </c>
      <c r="G204" s="8"/>
      <c r="H204" s="8"/>
      <c r="I204" s="5" t="s">
        <v>200</v>
      </c>
      <c r="J204" s="5"/>
      <c r="K204" s="6"/>
      <c r="L204" s="6"/>
      <c r="M204" s="6"/>
      <c r="N204" s="3" t="e">
        <f t="shared" si="52"/>
        <v>#DIV/0!</v>
      </c>
    </row>
    <row r="205" spans="2:14" s="72" customFormat="1" ht="27.75" hidden="1" customHeight="1" x14ac:dyDescent="0.25">
      <c r="B205" s="77" t="s">
        <v>131</v>
      </c>
      <c r="C205" s="7" t="s">
        <v>9</v>
      </c>
      <c r="D205" s="7" t="s">
        <v>10</v>
      </c>
      <c r="E205" s="7" t="s">
        <v>12</v>
      </c>
      <c r="F205" s="8" t="s">
        <v>13</v>
      </c>
      <c r="G205" s="8"/>
      <c r="H205" s="8"/>
      <c r="I205" s="8" t="s">
        <v>200</v>
      </c>
      <c r="J205" s="8" t="s">
        <v>63</v>
      </c>
      <c r="K205" s="9"/>
      <c r="L205" s="9"/>
      <c r="M205" s="9"/>
      <c r="N205" s="3" t="e">
        <f t="shared" si="52"/>
        <v>#DIV/0!</v>
      </c>
    </row>
    <row r="206" spans="2:14" s="72" customFormat="1" ht="27.75" hidden="1" customHeight="1" x14ac:dyDescent="0.25">
      <c r="B206" s="77" t="s">
        <v>64</v>
      </c>
      <c r="C206" s="7" t="s">
        <v>9</v>
      </c>
      <c r="D206" s="7" t="s">
        <v>10</v>
      </c>
      <c r="E206" s="7" t="s">
        <v>12</v>
      </c>
      <c r="F206" s="8" t="s">
        <v>13</v>
      </c>
      <c r="G206" s="8"/>
      <c r="H206" s="8"/>
      <c r="I206" s="8" t="s">
        <v>200</v>
      </c>
      <c r="J206" s="8" t="s">
        <v>65</v>
      </c>
      <c r="K206" s="9"/>
      <c r="L206" s="9"/>
      <c r="M206" s="9"/>
      <c r="N206" s="3" t="e">
        <f t="shared" si="52"/>
        <v>#DIV/0!</v>
      </c>
    </row>
    <row r="207" spans="2:14" s="72" customFormat="1" ht="60" customHeight="1" x14ac:dyDescent="0.25">
      <c r="B207" s="57" t="s">
        <v>298</v>
      </c>
      <c r="C207" s="4" t="s">
        <v>9</v>
      </c>
      <c r="D207" s="4" t="s">
        <v>10</v>
      </c>
      <c r="E207" s="4" t="s">
        <v>12</v>
      </c>
      <c r="F207" s="5" t="s">
        <v>13</v>
      </c>
      <c r="G207" s="8"/>
      <c r="H207" s="8"/>
      <c r="I207" s="5" t="s">
        <v>271</v>
      </c>
      <c r="J207" s="5"/>
      <c r="K207" s="6"/>
      <c r="L207" s="6">
        <f>L208</f>
        <v>542553</v>
      </c>
      <c r="M207" s="6"/>
      <c r="N207" s="3">
        <f t="shared" si="52"/>
        <v>0</v>
      </c>
    </row>
    <row r="208" spans="2:14" s="72" customFormat="1" ht="27.75" customHeight="1" x14ac:dyDescent="0.25">
      <c r="B208" s="22" t="s">
        <v>30</v>
      </c>
      <c r="C208" s="7" t="s">
        <v>9</v>
      </c>
      <c r="D208" s="7" t="s">
        <v>10</v>
      </c>
      <c r="E208" s="7" t="s">
        <v>12</v>
      </c>
      <c r="F208" s="8" t="s">
        <v>13</v>
      </c>
      <c r="G208" s="8"/>
      <c r="H208" s="8"/>
      <c r="I208" s="8" t="s">
        <v>271</v>
      </c>
      <c r="J208" s="8" t="s">
        <v>31</v>
      </c>
      <c r="K208" s="9"/>
      <c r="L208" s="9">
        <f>L209</f>
        <v>542553</v>
      </c>
      <c r="M208" s="9"/>
      <c r="N208" s="3">
        <f t="shared" si="52"/>
        <v>0</v>
      </c>
    </row>
    <row r="209" spans="2:14" s="72" customFormat="1" ht="27.75" customHeight="1" x14ac:dyDescent="0.25">
      <c r="B209" s="69" t="s">
        <v>32</v>
      </c>
      <c r="C209" s="7" t="s">
        <v>9</v>
      </c>
      <c r="D209" s="7" t="s">
        <v>10</v>
      </c>
      <c r="E209" s="7" t="s">
        <v>12</v>
      </c>
      <c r="F209" s="8" t="s">
        <v>13</v>
      </c>
      <c r="G209" s="8"/>
      <c r="H209" s="8"/>
      <c r="I209" s="8" t="s">
        <v>271</v>
      </c>
      <c r="J209" s="8" t="s">
        <v>33</v>
      </c>
      <c r="K209" s="9"/>
      <c r="L209" s="9">
        <v>542553</v>
      </c>
      <c r="M209" s="9"/>
      <c r="N209" s="3">
        <f t="shared" si="52"/>
        <v>0</v>
      </c>
    </row>
    <row r="210" spans="2:14" s="72" customFormat="1" ht="25.5" customHeight="1" x14ac:dyDescent="0.25">
      <c r="B210" s="70" t="s">
        <v>240</v>
      </c>
      <c r="C210" s="4" t="s">
        <v>9</v>
      </c>
      <c r="D210" s="4" t="s">
        <v>10</v>
      </c>
      <c r="E210" s="4" t="s">
        <v>37</v>
      </c>
      <c r="F210" s="5" t="s">
        <v>13</v>
      </c>
      <c r="G210" s="5"/>
      <c r="H210" s="5"/>
      <c r="I210" s="5" t="s">
        <v>242</v>
      </c>
      <c r="J210" s="5"/>
      <c r="K210" s="6">
        <f t="shared" ref="K210:M211" si="53">K211</f>
        <v>52000</v>
      </c>
      <c r="L210" s="6">
        <f t="shared" si="53"/>
        <v>52000</v>
      </c>
      <c r="M210" s="6">
        <f t="shared" si="53"/>
        <v>0</v>
      </c>
      <c r="N210" s="3">
        <f t="shared" si="52"/>
        <v>0</v>
      </c>
    </row>
    <row r="211" spans="2:14" s="72" customFormat="1" ht="33.75" customHeight="1" x14ac:dyDescent="0.25">
      <c r="B211" s="22" t="s">
        <v>30</v>
      </c>
      <c r="C211" s="7" t="s">
        <v>9</v>
      </c>
      <c r="D211" s="7" t="s">
        <v>10</v>
      </c>
      <c r="E211" s="7" t="s">
        <v>37</v>
      </c>
      <c r="F211" s="8" t="s">
        <v>13</v>
      </c>
      <c r="G211" s="8"/>
      <c r="H211" s="8"/>
      <c r="I211" s="8" t="s">
        <v>242</v>
      </c>
      <c r="J211" s="8" t="s">
        <v>31</v>
      </c>
      <c r="K211" s="9">
        <f t="shared" si="53"/>
        <v>52000</v>
      </c>
      <c r="L211" s="9">
        <f t="shared" si="53"/>
        <v>52000</v>
      </c>
      <c r="M211" s="9">
        <f t="shared" si="53"/>
        <v>0</v>
      </c>
      <c r="N211" s="3">
        <f t="shared" si="52"/>
        <v>0</v>
      </c>
    </row>
    <row r="212" spans="2:14" s="72" customFormat="1" ht="34.5" customHeight="1" x14ac:dyDescent="0.25">
      <c r="B212" s="22" t="s">
        <v>241</v>
      </c>
      <c r="C212" s="7" t="s">
        <v>9</v>
      </c>
      <c r="D212" s="7" t="s">
        <v>10</v>
      </c>
      <c r="E212" s="7" t="s">
        <v>37</v>
      </c>
      <c r="F212" s="8" t="s">
        <v>13</v>
      </c>
      <c r="G212" s="8"/>
      <c r="H212" s="8"/>
      <c r="I212" s="8" t="s">
        <v>242</v>
      </c>
      <c r="J212" s="8" t="s">
        <v>243</v>
      </c>
      <c r="K212" s="9">
        <v>52000</v>
      </c>
      <c r="L212" s="9">
        <v>52000</v>
      </c>
      <c r="M212" s="9"/>
      <c r="N212" s="3">
        <f t="shared" si="52"/>
        <v>0</v>
      </c>
    </row>
    <row r="213" spans="2:14" s="72" customFormat="1" ht="30" customHeight="1" x14ac:dyDescent="0.25">
      <c r="B213" s="10" t="s">
        <v>69</v>
      </c>
      <c r="C213" s="4" t="s">
        <v>9</v>
      </c>
      <c r="D213" s="4" t="s">
        <v>10</v>
      </c>
      <c r="E213" s="4" t="s">
        <v>37</v>
      </c>
      <c r="F213" s="5"/>
      <c r="G213" s="5"/>
      <c r="H213" s="5"/>
      <c r="I213" s="5"/>
      <c r="J213" s="5"/>
      <c r="K213" s="6">
        <f>K238+K229+K217+K232+K223+K226+K214+K235+K220+K241</f>
        <v>204000</v>
      </c>
      <c r="L213" s="6">
        <f>L238+L229+L217+L232+L223+L226+L214+L235+L220+L241</f>
        <v>814000</v>
      </c>
      <c r="M213" s="6">
        <f>M238+M229+M217+M232+M223+M226+M214+M235+M220+M241</f>
        <v>0</v>
      </c>
      <c r="N213" s="3">
        <f t="shared" si="52"/>
        <v>0</v>
      </c>
    </row>
    <row r="214" spans="2:14" s="72" customFormat="1" ht="30" customHeight="1" x14ac:dyDescent="0.25">
      <c r="B214" s="23" t="s">
        <v>222</v>
      </c>
      <c r="C214" s="4" t="s">
        <v>9</v>
      </c>
      <c r="D214" s="4" t="s">
        <v>10</v>
      </c>
      <c r="E214" s="4" t="s">
        <v>37</v>
      </c>
      <c r="F214" s="5" t="s">
        <v>13</v>
      </c>
      <c r="G214" s="5"/>
      <c r="H214" s="5"/>
      <c r="I214" s="5" t="s">
        <v>221</v>
      </c>
      <c r="J214" s="5"/>
      <c r="K214" s="6">
        <f t="shared" ref="K214:M215" si="54">K215</f>
        <v>8000</v>
      </c>
      <c r="L214" s="6">
        <f t="shared" si="54"/>
        <v>8000</v>
      </c>
      <c r="M214" s="6">
        <f t="shared" si="54"/>
        <v>0</v>
      </c>
      <c r="N214" s="3">
        <f t="shared" si="52"/>
        <v>0</v>
      </c>
    </row>
    <row r="215" spans="2:14" s="72" customFormat="1" ht="30" customHeight="1" x14ac:dyDescent="0.25">
      <c r="B215" s="78" t="s">
        <v>21</v>
      </c>
      <c r="C215" s="7" t="s">
        <v>9</v>
      </c>
      <c r="D215" s="7" t="s">
        <v>10</v>
      </c>
      <c r="E215" s="7" t="s">
        <v>37</v>
      </c>
      <c r="F215" s="8" t="s">
        <v>13</v>
      </c>
      <c r="G215" s="8"/>
      <c r="H215" s="8"/>
      <c r="I215" s="8" t="s">
        <v>221</v>
      </c>
      <c r="J215" s="8" t="s">
        <v>22</v>
      </c>
      <c r="K215" s="9">
        <f t="shared" si="54"/>
        <v>8000</v>
      </c>
      <c r="L215" s="9">
        <f t="shared" si="54"/>
        <v>8000</v>
      </c>
      <c r="M215" s="9">
        <f t="shared" si="54"/>
        <v>0</v>
      </c>
      <c r="N215" s="3">
        <f t="shared" si="52"/>
        <v>0</v>
      </c>
    </row>
    <row r="216" spans="2:14" s="72" customFormat="1" ht="30" customHeight="1" x14ac:dyDescent="0.25">
      <c r="B216" s="78" t="s">
        <v>23</v>
      </c>
      <c r="C216" s="7" t="s">
        <v>9</v>
      </c>
      <c r="D216" s="7" t="s">
        <v>10</v>
      </c>
      <c r="E216" s="7" t="s">
        <v>37</v>
      </c>
      <c r="F216" s="8" t="s">
        <v>13</v>
      </c>
      <c r="G216" s="8"/>
      <c r="H216" s="8"/>
      <c r="I216" s="8" t="s">
        <v>221</v>
      </c>
      <c r="J216" s="8" t="s">
        <v>24</v>
      </c>
      <c r="K216" s="9">
        <v>8000</v>
      </c>
      <c r="L216" s="9">
        <v>8000</v>
      </c>
      <c r="M216" s="9"/>
      <c r="N216" s="3">
        <f t="shared" si="52"/>
        <v>0</v>
      </c>
    </row>
    <row r="217" spans="2:14" s="72" customFormat="1" ht="30" customHeight="1" x14ac:dyDescent="0.25">
      <c r="B217" s="23" t="s">
        <v>177</v>
      </c>
      <c r="C217" s="4" t="s">
        <v>9</v>
      </c>
      <c r="D217" s="4" t="s">
        <v>10</v>
      </c>
      <c r="E217" s="4" t="s">
        <v>37</v>
      </c>
      <c r="F217" s="5" t="s">
        <v>13</v>
      </c>
      <c r="G217" s="5"/>
      <c r="H217" s="5"/>
      <c r="I217" s="5" t="s">
        <v>178</v>
      </c>
      <c r="J217" s="5"/>
      <c r="K217" s="6">
        <f t="shared" ref="K217:M218" si="55">K218</f>
        <v>27000</v>
      </c>
      <c r="L217" s="6">
        <f t="shared" si="55"/>
        <v>27000</v>
      </c>
      <c r="M217" s="6">
        <f t="shared" si="55"/>
        <v>0</v>
      </c>
      <c r="N217" s="3">
        <f t="shared" si="52"/>
        <v>0</v>
      </c>
    </row>
    <row r="218" spans="2:14" s="72" customFormat="1" ht="30" customHeight="1" x14ac:dyDescent="0.25">
      <c r="B218" s="78" t="s">
        <v>21</v>
      </c>
      <c r="C218" s="7" t="s">
        <v>9</v>
      </c>
      <c r="D218" s="7" t="s">
        <v>10</v>
      </c>
      <c r="E218" s="4" t="s">
        <v>37</v>
      </c>
      <c r="F218" s="8" t="s">
        <v>13</v>
      </c>
      <c r="G218" s="8"/>
      <c r="H218" s="8"/>
      <c r="I218" s="8" t="s">
        <v>178</v>
      </c>
      <c r="J218" s="8" t="s">
        <v>22</v>
      </c>
      <c r="K218" s="9">
        <f t="shared" si="55"/>
        <v>27000</v>
      </c>
      <c r="L218" s="9">
        <f t="shared" si="55"/>
        <v>27000</v>
      </c>
      <c r="M218" s="9">
        <f t="shared" si="55"/>
        <v>0</v>
      </c>
      <c r="N218" s="3">
        <f t="shared" si="52"/>
        <v>0</v>
      </c>
    </row>
    <row r="219" spans="2:14" s="72" customFormat="1" ht="30" customHeight="1" x14ac:dyDescent="0.25">
      <c r="B219" s="78" t="s">
        <v>23</v>
      </c>
      <c r="C219" s="7" t="s">
        <v>9</v>
      </c>
      <c r="D219" s="7" t="s">
        <v>10</v>
      </c>
      <c r="E219" s="4" t="s">
        <v>37</v>
      </c>
      <c r="F219" s="8" t="s">
        <v>13</v>
      </c>
      <c r="G219" s="8"/>
      <c r="H219" s="8"/>
      <c r="I219" s="8" t="s">
        <v>178</v>
      </c>
      <c r="J219" s="8" t="s">
        <v>24</v>
      </c>
      <c r="K219" s="9">
        <v>27000</v>
      </c>
      <c r="L219" s="9">
        <v>27000</v>
      </c>
      <c r="M219" s="9"/>
      <c r="N219" s="3">
        <f t="shared" si="52"/>
        <v>0</v>
      </c>
    </row>
    <row r="220" spans="2:14" s="72" customFormat="1" ht="60" customHeight="1" x14ac:dyDescent="0.25">
      <c r="B220" s="23" t="s">
        <v>179</v>
      </c>
      <c r="C220" s="4" t="s">
        <v>9</v>
      </c>
      <c r="D220" s="4" t="s">
        <v>10</v>
      </c>
      <c r="E220" s="4" t="s">
        <v>37</v>
      </c>
      <c r="F220" s="5" t="s">
        <v>13</v>
      </c>
      <c r="G220" s="5"/>
      <c r="H220" s="5"/>
      <c r="I220" s="5" t="s">
        <v>180</v>
      </c>
      <c r="J220" s="5"/>
      <c r="K220" s="6">
        <f t="shared" ref="K220:M221" si="56">K221</f>
        <v>7000</v>
      </c>
      <c r="L220" s="6">
        <f t="shared" si="56"/>
        <v>7000</v>
      </c>
      <c r="M220" s="6">
        <f t="shared" si="56"/>
        <v>0</v>
      </c>
      <c r="N220" s="3">
        <f t="shared" si="52"/>
        <v>0</v>
      </c>
    </row>
    <row r="221" spans="2:14" s="72" customFormat="1" ht="30" customHeight="1" x14ac:dyDescent="0.25">
      <c r="B221" s="78" t="s">
        <v>21</v>
      </c>
      <c r="C221" s="7" t="s">
        <v>9</v>
      </c>
      <c r="D221" s="7" t="s">
        <v>10</v>
      </c>
      <c r="E221" s="7" t="s">
        <v>37</v>
      </c>
      <c r="F221" s="8" t="s">
        <v>13</v>
      </c>
      <c r="G221" s="8"/>
      <c r="H221" s="8"/>
      <c r="I221" s="8" t="s">
        <v>180</v>
      </c>
      <c r="J221" s="8" t="s">
        <v>22</v>
      </c>
      <c r="K221" s="9">
        <f t="shared" si="56"/>
        <v>7000</v>
      </c>
      <c r="L221" s="9">
        <f t="shared" si="56"/>
        <v>7000</v>
      </c>
      <c r="M221" s="9">
        <f t="shared" si="56"/>
        <v>0</v>
      </c>
      <c r="N221" s="3">
        <f t="shared" si="52"/>
        <v>0</v>
      </c>
    </row>
    <row r="222" spans="2:14" s="72" customFormat="1" ht="30" customHeight="1" x14ac:dyDescent="0.25">
      <c r="B222" s="78" t="s">
        <v>23</v>
      </c>
      <c r="C222" s="7" t="s">
        <v>9</v>
      </c>
      <c r="D222" s="7" t="s">
        <v>10</v>
      </c>
      <c r="E222" s="7" t="s">
        <v>37</v>
      </c>
      <c r="F222" s="8" t="s">
        <v>13</v>
      </c>
      <c r="G222" s="8"/>
      <c r="H222" s="8"/>
      <c r="I222" s="8" t="s">
        <v>180</v>
      </c>
      <c r="J222" s="8" t="s">
        <v>24</v>
      </c>
      <c r="K222" s="9">
        <v>7000</v>
      </c>
      <c r="L222" s="9">
        <v>7000</v>
      </c>
      <c r="M222" s="9"/>
      <c r="N222" s="3">
        <f t="shared" si="52"/>
        <v>0</v>
      </c>
    </row>
    <row r="223" spans="2:14" s="72" customFormat="1" ht="24.75" customHeight="1" x14ac:dyDescent="0.25">
      <c r="B223" s="84" t="s">
        <v>209</v>
      </c>
      <c r="C223" s="4" t="s">
        <v>9</v>
      </c>
      <c r="D223" s="4" t="s">
        <v>10</v>
      </c>
      <c r="E223" s="4" t="s">
        <v>37</v>
      </c>
      <c r="F223" s="5" t="s">
        <v>13</v>
      </c>
      <c r="G223" s="5"/>
      <c r="H223" s="5"/>
      <c r="I223" s="5" t="s">
        <v>210</v>
      </c>
      <c r="J223" s="5"/>
      <c r="K223" s="6">
        <f t="shared" ref="K223:M224" si="57">K224</f>
        <v>32000</v>
      </c>
      <c r="L223" s="6">
        <f t="shared" si="57"/>
        <v>32000</v>
      </c>
      <c r="M223" s="6">
        <f t="shared" si="57"/>
        <v>0</v>
      </c>
      <c r="N223" s="3">
        <f t="shared" si="52"/>
        <v>0</v>
      </c>
    </row>
    <row r="224" spans="2:14" s="72" customFormat="1" ht="30" customHeight="1" x14ac:dyDescent="0.25">
      <c r="B224" s="78" t="s">
        <v>21</v>
      </c>
      <c r="C224" s="7" t="s">
        <v>9</v>
      </c>
      <c r="D224" s="7" t="s">
        <v>10</v>
      </c>
      <c r="E224" s="7" t="s">
        <v>37</v>
      </c>
      <c r="F224" s="8" t="s">
        <v>13</v>
      </c>
      <c r="G224" s="8"/>
      <c r="H224" s="8"/>
      <c r="I224" s="8" t="s">
        <v>210</v>
      </c>
      <c r="J224" s="8" t="s">
        <v>22</v>
      </c>
      <c r="K224" s="9">
        <f t="shared" si="57"/>
        <v>32000</v>
      </c>
      <c r="L224" s="9">
        <f t="shared" si="57"/>
        <v>32000</v>
      </c>
      <c r="M224" s="9">
        <f t="shared" si="57"/>
        <v>0</v>
      </c>
      <c r="N224" s="3">
        <f t="shared" si="52"/>
        <v>0</v>
      </c>
    </row>
    <row r="225" spans="2:14" s="72" customFormat="1" ht="30" customHeight="1" x14ac:dyDescent="0.25">
      <c r="B225" s="78" t="s">
        <v>23</v>
      </c>
      <c r="C225" s="7" t="s">
        <v>9</v>
      </c>
      <c r="D225" s="7" t="s">
        <v>10</v>
      </c>
      <c r="E225" s="7" t="s">
        <v>37</v>
      </c>
      <c r="F225" s="8" t="s">
        <v>13</v>
      </c>
      <c r="G225" s="8"/>
      <c r="H225" s="8"/>
      <c r="I225" s="8" t="s">
        <v>210</v>
      </c>
      <c r="J225" s="8" t="s">
        <v>24</v>
      </c>
      <c r="K225" s="9">
        <v>32000</v>
      </c>
      <c r="L225" s="9">
        <v>32000</v>
      </c>
      <c r="M225" s="9"/>
      <c r="N225" s="3">
        <f t="shared" si="52"/>
        <v>0</v>
      </c>
    </row>
    <row r="226" spans="2:14" s="72" customFormat="1" ht="21.75" customHeight="1" x14ac:dyDescent="0.25">
      <c r="B226" s="23" t="s">
        <v>70</v>
      </c>
      <c r="C226" s="4" t="s">
        <v>9</v>
      </c>
      <c r="D226" s="4" t="s">
        <v>10</v>
      </c>
      <c r="E226" s="4" t="s">
        <v>37</v>
      </c>
      <c r="F226" s="5" t="s">
        <v>13</v>
      </c>
      <c r="G226" s="5"/>
      <c r="H226" s="5"/>
      <c r="I226" s="5" t="s">
        <v>220</v>
      </c>
      <c r="J226" s="5"/>
      <c r="K226" s="6">
        <f t="shared" ref="K226:M227" si="58">K227</f>
        <v>20000</v>
      </c>
      <c r="L226" s="6">
        <f t="shared" si="58"/>
        <v>20000</v>
      </c>
      <c r="M226" s="6">
        <f t="shared" si="58"/>
        <v>0</v>
      </c>
      <c r="N226" s="3">
        <f t="shared" si="52"/>
        <v>0</v>
      </c>
    </row>
    <row r="227" spans="2:14" s="72" customFormat="1" ht="30" customHeight="1" x14ac:dyDescent="0.25">
      <c r="B227" s="78" t="s">
        <v>21</v>
      </c>
      <c r="C227" s="7" t="s">
        <v>9</v>
      </c>
      <c r="D227" s="7" t="s">
        <v>10</v>
      </c>
      <c r="E227" s="7" t="s">
        <v>37</v>
      </c>
      <c r="F227" s="8" t="s">
        <v>13</v>
      </c>
      <c r="G227" s="5"/>
      <c r="H227" s="5"/>
      <c r="I227" s="8" t="s">
        <v>220</v>
      </c>
      <c r="J227" s="8" t="s">
        <v>22</v>
      </c>
      <c r="K227" s="9">
        <f t="shared" si="58"/>
        <v>20000</v>
      </c>
      <c r="L227" s="9">
        <f t="shared" si="58"/>
        <v>20000</v>
      </c>
      <c r="M227" s="9">
        <f t="shared" si="58"/>
        <v>0</v>
      </c>
      <c r="N227" s="3">
        <f t="shared" si="52"/>
        <v>0</v>
      </c>
    </row>
    <row r="228" spans="2:14" s="72" customFormat="1" ht="30" customHeight="1" x14ac:dyDescent="0.25">
      <c r="B228" s="78" t="s">
        <v>23</v>
      </c>
      <c r="C228" s="7" t="s">
        <v>9</v>
      </c>
      <c r="D228" s="7" t="s">
        <v>10</v>
      </c>
      <c r="E228" s="7" t="s">
        <v>37</v>
      </c>
      <c r="F228" s="8" t="s">
        <v>13</v>
      </c>
      <c r="G228" s="8"/>
      <c r="H228" s="8"/>
      <c r="I228" s="8" t="s">
        <v>220</v>
      </c>
      <c r="J228" s="8" t="s">
        <v>24</v>
      </c>
      <c r="K228" s="9">
        <v>20000</v>
      </c>
      <c r="L228" s="9">
        <v>20000</v>
      </c>
      <c r="M228" s="9"/>
      <c r="N228" s="3">
        <f t="shared" si="52"/>
        <v>0</v>
      </c>
    </row>
    <row r="229" spans="2:14" s="72" customFormat="1" ht="22.5" hidden="1" customHeight="1" x14ac:dyDescent="0.25">
      <c r="B229" s="10" t="s">
        <v>189</v>
      </c>
      <c r="C229" s="4" t="s">
        <v>9</v>
      </c>
      <c r="D229" s="4" t="s">
        <v>10</v>
      </c>
      <c r="E229" s="4" t="s">
        <v>37</v>
      </c>
      <c r="F229" s="5" t="s">
        <v>13</v>
      </c>
      <c r="G229" s="5"/>
      <c r="H229" s="5"/>
      <c r="I229" s="5" t="s">
        <v>190</v>
      </c>
      <c r="J229" s="5"/>
      <c r="K229" s="6">
        <f t="shared" ref="K229:M230" si="59">K230</f>
        <v>0</v>
      </c>
      <c r="L229" s="6">
        <f t="shared" si="59"/>
        <v>0</v>
      </c>
      <c r="M229" s="6">
        <f t="shared" si="59"/>
        <v>0</v>
      </c>
      <c r="N229" s="3" t="e">
        <f t="shared" si="52"/>
        <v>#DIV/0!</v>
      </c>
    </row>
    <row r="230" spans="2:14" s="72" customFormat="1" ht="20.25" hidden="1" customHeight="1" x14ac:dyDescent="0.25">
      <c r="B230" s="22" t="s">
        <v>40</v>
      </c>
      <c r="C230" s="7" t="s">
        <v>9</v>
      </c>
      <c r="D230" s="7" t="s">
        <v>10</v>
      </c>
      <c r="E230" s="7" t="s">
        <v>37</v>
      </c>
      <c r="F230" s="8" t="s">
        <v>13</v>
      </c>
      <c r="G230" s="8"/>
      <c r="H230" s="8"/>
      <c r="I230" s="8" t="s">
        <v>190</v>
      </c>
      <c r="J230" s="8" t="s">
        <v>26</v>
      </c>
      <c r="K230" s="9">
        <f t="shared" si="59"/>
        <v>0</v>
      </c>
      <c r="L230" s="9">
        <f t="shared" si="59"/>
        <v>0</v>
      </c>
      <c r="M230" s="9">
        <f t="shared" si="59"/>
        <v>0</v>
      </c>
      <c r="N230" s="3" t="e">
        <f t="shared" si="52"/>
        <v>#DIV/0!</v>
      </c>
    </row>
    <row r="231" spans="2:14" s="72" customFormat="1" ht="52.5" hidden="1" customHeight="1" x14ac:dyDescent="0.25">
      <c r="B231" s="22" t="s">
        <v>41</v>
      </c>
      <c r="C231" s="7" t="s">
        <v>9</v>
      </c>
      <c r="D231" s="7" t="s">
        <v>10</v>
      </c>
      <c r="E231" s="7" t="s">
        <v>37</v>
      </c>
      <c r="F231" s="8" t="s">
        <v>13</v>
      </c>
      <c r="G231" s="8"/>
      <c r="H231" s="8"/>
      <c r="I231" s="8" t="s">
        <v>190</v>
      </c>
      <c r="J231" s="8" t="s">
        <v>42</v>
      </c>
      <c r="K231" s="9"/>
      <c r="L231" s="9"/>
      <c r="M231" s="9"/>
      <c r="N231" s="3" t="e">
        <f t="shared" si="52"/>
        <v>#DIV/0!</v>
      </c>
    </row>
    <row r="232" spans="2:14" s="72" customFormat="1" ht="30" customHeight="1" x14ac:dyDescent="0.25">
      <c r="B232" s="23" t="s">
        <v>191</v>
      </c>
      <c r="C232" s="4" t="s">
        <v>9</v>
      </c>
      <c r="D232" s="4" t="s">
        <v>10</v>
      </c>
      <c r="E232" s="4" t="s">
        <v>37</v>
      </c>
      <c r="F232" s="5" t="s">
        <v>13</v>
      </c>
      <c r="G232" s="5"/>
      <c r="H232" s="5"/>
      <c r="I232" s="5" t="s">
        <v>192</v>
      </c>
      <c r="J232" s="5"/>
      <c r="K232" s="6">
        <f t="shared" ref="K232:M233" si="60">K233</f>
        <v>10000</v>
      </c>
      <c r="L232" s="6">
        <f t="shared" si="60"/>
        <v>10000</v>
      </c>
      <c r="M232" s="6">
        <f t="shared" si="60"/>
        <v>0</v>
      </c>
      <c r="N232" s="3">
        <f t="shared" si="52"/>
        <v>0</v>
      </c>
    </row>
    <row r="233" spans="2:14" s="72" customFormat="1" ht="30" customHeight="1" x14ac:dyDescent="0.25">
      <c r="B233" s="78" t="s">
        <v>21</v>
      </c>
      <c r="C233" s="7" t="s">
        <v>9</v>
      </c>
      <c r="D233" s="7" t="s">
        <v>10</v>
      </c>
      <c r="E233" s="7" t="s">
        <v>37</v>
      </c>
      <c r="F233" s="8" t="s">
        <v>13</v>
      </c>
      <c r="G233" s="5"/>
      <c r="H233" s="5"/>
      <c r="I233" s="8" t="s">
        <v>192</v>
      </c>
      <c r="J233" s="8" t="s">
        <v>22</v>
      </c>
      <c r="K233" s="9">
        <f t="shared" si="60"/>
        <v>10000</v>
      </c>
      <c r="L233" s="9">
        <f t="shared" si="60"/>
        <v>10000</v>
      </c>
      <c r="M233" s="9">
        <f t="shared" si="60"/>
        <v>0</v>
      </c>
      <c r="N233" s="3">
        <f t="shared" si="52"/>
        <v>0</v>
      </c>
    </row>
    <row r="234" spans="2:14" s="72" customFormat="1" ht="30" customHeight="1" x14ac:dyDescent="0.25">
      <c r="B234" s="78" t="s">
        <v>23</v>
      </c>
      <c r="C234" s="7" t="s">
        <v>9</v>
      </c>
      <c r="D234" s="7" t="s">
        <v>10</v>
      </c>
      <c r="E234" s="7" t="s">
        <v>37</v>
      </c>
      <c r="F234" s="8" t="s">
        <v>13</v>
      </c>
      <c r="G234" s="8"/>
      <c r="H234" s="8"/>
      <c r="I234" s="8" t="s">
        <v>192</v>
      </c>
      <c r="J234" s="8" t="s">
        <v>24</v>
      </c>
      <c r="K234" s="9">
        <v>10000</v>
      </c>
      <c r="L234" s="9">
        <v>10000</v>
      </c>
      <c r="M234" s="9"/>
      <c r="N234" s="3">
        <f t="shared" si="52"/>
        <v>0</v>
      </c>
    </row>
    <row r="235" spans="2:14" s="72" customFormat="1" ht="30.75" customHeight="1" x14ac:dyDescent="0.25">
      <c r="B235" s="23" t="s">
        <v>198</v>
      </c>
      <c r="C235" s="4" t="s">
        <v>9</v>
      </c>
      <c r="D235" s="4" t="s">
        <v>10</v>
      </c>
      <c r="E235" s="4" t="s">
        <v>37</v>
      </c>
      <c r="F235" s="5" t="s">
        <v>13</v>
      </c>
      <c r="G235" s="5"/>
      <c r="H235" s="5"/>
      <c r="I235" s="5" t="s">
        <v>199</v>
      </c>
      <c r="J235" s="5"/>
      <c r="K235" s="6">
        <f t="shared" ref="K235:M236" si="61">K236</f>
        <v>100000</v>
      </c>
      <c r="L235" s="6">
        <f t="shared" si="61"/>
        <v>100000</v>
      </c>
      <c r="M235" s="6">
        <f t="shared" si="61"/>
        <v>0</v>
      </c>
      <c r="N235" s="3">
        <f t="shared" si="52"/>
        <v>0</v>
      </c>
    </row>
    <row r="236" spans="2:14" s="72" customFormat="1" ht="16.5" customHeight="1" x14ac:dyDescent="0.25">
      <c r="B236" s="22" t="s">
        <v>25</v>
      </c>
      <c r="C236" s="7" t="s">
        <v>9</v>
      </c>
      <c r="D236" s="7" t="s">
        <v>10</v>
      </c>
      <c r="E236" s="7" t="s">
        <v>37</v>
      </c>
      <c r="F236" s="8" t="s">
        <v>13</v>
      </c>
      <c r="G236" s="5"/>
      <c r="H236" s="5"/>
      <c r="I236" s="8" t="s">
        <v>199</v>
      </c>
      <c r="J236" s="8" t="s">
        <v>26</v>
      </c>
      <c r="K236" s="9">
        <f t="shared" si="61"/>
        <v>100000</v>
      </c>
      <c r="L236" s="9">
        <f t="shared" si="61"/>
        <v>100000</v>
      </c>
      <c r="M236" s="9">
        <f t="shared" si="61"/>
        <v>0</v>
      </c>
      <c r="N236" s="3">
        <f t="shared" si="52"/>
        <v>0</v>
      </c>
    </row>
    <row r="237" spans="2:14" s="72" customFormat="1" ht="47.25" customHeight="1" x14ac:dyDescent="0.25">
      <c r="B237" s="22" t="s">
        <v>41</v>
      </c>
      <c r="C237" s="7" t="s">
        <v>9</v>
      </c>
      <c r="D237" s="7" t="s">
        <v>10</v>
      </c>
      <c r="E237" s="7" t="s">
        <v>37</v>
      </c>
      <c r="F237" s="8" t="s">
        <v>13</v>
      </c>
      <c r="G237" s="8"/>
      <c r="H237" s="8"/>
      <c r="I237" s="8" t="s">
        <v>199</v>
      </c>
      <c r="J237" s="8" t="s">
        <v>42</v>
      </c>
      <c r="K237" s="9">
        <v>100000</v>
      </c>
      <c r="L237" s="9">
        <v>100000</v>
      </c>
      <c r="M237" s="9"/>
      <c r="N237" s="3">
        <f t="shared" si="52"/>
        <v>0</v>
      </c>
    </row>
    <row r="238" spans="2:14" s="72" customFormat="1" ht="21" customHeight="1" x14ac:dyDescent="0.25">
      <c r="B238" s="23" t="s">
        <v>182</v>
      </c>
      <c r="C238" s="4" t="s">
        <v>9</v>
      </c>
      <c r="D238" s="4" t="s">
        <v>10</v>
      </c>
      <c r="E238" s="4" t="s">
        <v>37</v>
      </c>
      <c r="F238" s="5" t="s">
        <v>13</v>
      </c>
      <c r="G238" s="5"/>
      <c r="H238" s="5"/>
      <c r="I238" s="5" t="s">
        <v>183</v>
      </c>
      <c r="J238" s="5"/>
      <c r="K238" s="6">
        <f t="shared" ref="K238:M239" si="62">K239</f>
        <v>0</v>
      </c>
      <c r="L238" s="6">
        <f t="shared" si="62"/>
        <v>610000</v>
      </c>
      <c r="M238" s="6">
        <f t="shared" si="62"/>
        <v>0</v>
      </c>
      <c r="N238" s="3">
        <f t="shared" si="52"/>
        <v>0</v>
      </c>
    </row>
    <row r="239" spans="2:14" s="72" customFormat="1" ht="20.25" customHeight="1" x14ac:dyDescent="0.25">
      <c r="B239" s="22" t="s">
        <v>40</v>
      </c>
      <c r="C239" s="7" t="s">
        <v>9</v>
      </c>
      <c r="D239" s="7" t="s">
        <v>10</v>
      </c>
      <c r="E239" s="7" t="s">
        <v>37</v>
      </c>
      <c r="F239" s="8" t="s">
        <v>13</v>
      </c>
      <c r="G239" s="8"/>
      <c r="H239" s="8"/>
      <c r="I239" s="8" t="s">
        <v>183</v>
      </c>
      <c r="J239" s="8" t="s">
        <v>26</v>
      </c>
      <c r="K239" s="9">
        <f t="shared" si="62"/>
        <v>0</v>
      </c>
      <c r="L239" s="9">
        <f t="shared" si="62"/>
        <v>610000</v>
      </c>
      <c r="M239" s="9">
        <f t="shared" si="62"/>
        <v>0</v>
      </c>
      <c r="N239" s="3">
        <f t="shared" si="52"/>
        <v>0</v>
      </c>
    </row>
    <row r="240" spans="2:14" s="72" customFormat="1" ht="41.25" customHeight="1" x14ac:dyDescent="0.25">
      <c r="B240" s="22" t="s">
        <v>41</v>
      </c>
      <c r="C240" s="7" t="s">
        <v>9</v>
      </c>
      <c r="D240" s="7" t="s">
        <v>10</v>
      </c>
      <c r="E240" s="7" t="s">
        <v>37</v>
      </c>
      <c r="F240" s="8" t="s">
        <v>13</v>
      </c>
      <c r="G240" s="8"/>
      <c r="H240" s="8"/>
      <c r="I240" s="8" t="s">
        <v>183</v>
      </c>
      <c r="J240" s="8" t="s">
        <v>42</v>
      </c>
      <c r="K240" s="9"/>
      <c r="L240" s="9">
        <v>610000</v>
      </c>
      <c r="M240" s="9"/>
      <c r="N240" s="3">
        <f t="shared" si="52"/>
        <v>0</v>
      </c>
    </row>
    <row r="241" spans="2:14" s="72" customFormat="1" ht="31.5" hidden="1" customHeight="1" x14ac:dyDescent="0.25">
      <c r="B241" s="23" t="s">
        <v>235</v>
      </c>
      <c r="C241" s="4" t="s">
        <v>9</v>
      </c>
      <c r="D241" s="4" t="s">
        <v>10</v>
      </c>
      <c r="E241" s="4" t="s">
        <v>37</v>
      </c>
      <c r="F241" s="5" t="s">
        <v>13</v>
      </c>
      <c r="G241" s="8"/>
      <c r="H241" s="8"/>
      <c r="I241" s="5" t="s">
        <v>200</v>
      </c>
      <c r="J241" s="5"/>
      <c r="K241" s="6">
        <f t="shared" ref="K241:M242" si="63">K242</f>
        <v>0</v>
      </c>
      <c r="L241" s="6">
        <f t="shared" si="63"/>
        <v>0</v>
      </c>
      <c r="M241" s="6">
        <f t="shared" si="63"/>
        <v>0</v>
      </c>
      <c r="N241" s="3" t="e">
        <f t="shared" si="52"/>
        <v>#DIV/0!</v>
      </c>
    </row>
    <row r="242" spans="2:14" s="72" customFormat="1" ht="30.75" hidden="1" customHeight="1" x14ac:dyDescent="0.25">
      <c r="B242" s="78" t="s">
        <v>131</v>
      </c>
      <c r="C242" s="7" t="s">
        <v>9</v>
      </c>
      <c r="D242" s="7" t="s">
        <v>10</v>
      </c>
      <c r="E242" s="7" t="s">
        <v>37</v>
      </c>
      <c r="F242" s="8" t="s">
        <v>13</v>
      </c>
      <c r="G242" s="8"/>
      <c r="H242" s="8"/>
      <c r="I242" s="8" t="s">
        <v>200</v>
      </c>
      <c r="J242" s="8" t="s">
        <v>63</v>
      </c>
      <c r="K242" s="9">
        <f t="shared" si="63"/>
        <v>0</v>
      </c>
      <c r="L242" s="9">
        <f t="shared" si="63"/>
        <v>0</v>
      </c>
      <c r="M242" s="9">
        <f t="shared" si="63"/>
        <v>0</v>
      </c>
      <c r="N242" s="3" t="e">
        <f t="shared" si="52"/>
        <v>#DIV/0!</v>
      </c>
    </row>
    <row r="243" spans="2:14" s="72" customFormat="1" ht="19.5" hidden="1" customHeight="1" x14ac:dyDescent="0.25">
      <c r="B243" s="78" t="s">
        <v>64</v>
      </c>
      <c r="C243" s="7" t="s">
        <v>9</v>
      </c>
      <c r="D243" s="7" t="s">
        <v>10</v>
      </c>
      <c r="E243" s="7" t="s">
        <v>37</v>
      </c>
      <c r="F243" s="8" t="s">
        <v>13</v>
      </c>
      <c r="G243" s="8"/>
      <c r="H243" s="8"/>
      <c r="I243" s="8" t="s">
        <v>200</v>
      </c>
      <c r="J243" s="8" t="s">
        <v>65</v>
      </c>
      <c r="K243" s="9">
        <v>0</v>
      </c>
      <c r="L243" s="9">
        <v>0</v>
      </c>
      <c r="M243" s="9">
        <v>0</v>
      </c>
      <c r="N243" s="3" t="e">
        <f t="shared" si="52"/>
        <v>#DIV/0!</v>
      </c>
    </row>
    <row r="244" spans="2:14" s="72" customFormat="1" ht="38.25" hidden="1" customHeight="1" x14ac:dyDescent="0.25">
      <c r="B244" s="70" t="s">
        <v>240</v>
      </c>
      <c r="C244" s="4" t="s">
        <v>9</v>
      </c>
      <c r="D244" s="4" t="s">
        <v>10</v>
      </c>
      <c r="E244" s="4" t="s">
        <v>37</v>
      </c>
      <c r="F244" s="5" t="s">
        <v>13</v>
      </c>
      <c r="G244" s="5"/>
      <c r="H244" s="5"/>
      <c r="I244" s="5" t="s">
        <v>242</v>
      </c>
      <c r="J244" s="5"/>
      <c r="K244" s="6">
        <f t="shared" ref="K244:M245" si="64">K245</f>
        <v>0</v>
      </c>
      <c r="L244" s="6">
        <f t="shared" si="64"/>
        <v>0</v>
      </c>
      <c r="M244" s="6">
        <f t="shared" si="64"/>
        <v>0</v>
      </c>
      <c r="N244" s="3" t="e">
        <f t="shared" si="52"/>
        <v>#DIV/0!</v>
      </c>
    </row>
    <row r="245" spans="2:14" s="72" customFormat="1" ht="30" hidden="1" customHeight="1" x14ac:dyDescent="0.25">
      <c r="B245" s="22" t="s">
        <v>30</v>
      </c>
      <c r="C245" s="7" t="s">
        <v>9</v>
      </c>
      <c r="D245" s="7" t="s">
        <v>10</v>
      </c>
      <c r="E245" s="7" t="s">
        <v>37</v>
      </c>
      <c r="F245" s="8" t="s">
        <v>13</v>
      </c>
      <c r="G245" s="8"/>
      <c r="H245" s="8"/>
      <c r="I245" s="8" t="s">
        <v>242</v>
      </c>
      <c r="J245" s="8" t="s">
        <v>31</v>
      </c>
      <c r="K245" s="9">
        <f t="shared" si="64"/>
        <v>0</v>
      </c>
      <c r="L245" s="9">
        <f t="shared" si="64"/>
        <v>0</v>
      </c>
      <c r="M245" s="9">
        <f t="shared" si="64"/>
        <v>0</v>
      </c>
      <c r="N245" s="3" t="e">
        <f t="shared" si="52"/>
        <v>#DIV/0!</v>
      </c>
    </row>
    <row r="246" spans="2:14" s="72" customFormat="1" ht="42" hidden="1" customHeight="1" x14ac:dyDescent="0.25">
      <c r="B246" s="22" t="s">
        <v>241</v>
      </c>
      <c r="C246" s="7" t="s">
        <v>9</v>
      </c>
      <c r="D246" s="7" t="s">
        <v>10</v>
      </c>
      <c r="E246" s="7" t="s">
        <v>37</v>
      </c>
      <c r="F246" s="8" t="s">
        <v>13</v>
      </c>
      <c r="G246" s="8"/>
      <c r="H246" s="8"/>
      <c r="I246" s="8" t="s">
        <v>242</v>
      </c>
      <c r="J246" s="8" t="s">
        <v>243</v>
      </c>
      <c r="K246" s="9">
        <v>0</v>
      </c>
      <c r="L246" s="9">
        <v>0</v>
      </c>
      <c r="M246" s="9">
        <v>0</v>
      </c>
      <c r="N246" s="3" t="e">
        <f t="shared" si="52"/>
        <v>#DIV/0!</v>
      </c>
    </row>
    <row r="247" spans="2:14" s="72" customFormat="1" ht="24" customHeight="1" x14ac:dyDescent="0.25">
      <c r="B247" s="35" t="s">
        <v>289</v>
      </c>
      <c r="C247" s="1" t="s">
        <v>48</v>
      </c>
      <c r="D247" s="4" t="s">
        <v>10</v>
      </c>
      <c r="E247" s="7"/>
      <c r="F247" s="26"/>
      <c r="G247" s="26"/>
      <c r="H247" s="26"/>
      <c r="I247" s="26"/>
      <c r="J247" s="26"/>
      <c r="K247" s="27">
        <f>K269+K276+K284+K291+K296+K302+K248+K251+K257+K260+K329+K326+K335+K338+K332+K254+K263+K310+K313+K316+K319+K266+K322+K307</f>
        <v>331766584</v>
      </c>
      <c r="L247" s="27">
        <f>L269+L276+L284+L291+L296+L302+L248+L251+L257+L260+L329+L326+L335+L338+L332+L254+L263+L310+L313+L316+L319+L266+L322+L307</f>
        <v>333097870.59000003</v>
      </c>
      <c r="M247" s="27">
        <f>M269+M276+M284+M291+M296+M302+M248+M251+M257+M260+M329+M326+M335+M338+M332+M254+M263+M310+M313+M316+M319+M266+M322+M307</f>
        <v>77386761.140000001</v>
      </c>
      <c r="N247" s="3">
        <f t="shared" si="52"/>
        <v>23.232439463791408</v>
      </c>
    </row>
    <row r="248" spans="2:14" s="72" customFormat="1" ht="65.25" customHeight="1" x14ac:dyDescent="0.25">
      <c r="B248" s="87" t="s">
        <v>81</v>
      </c>
      <c r="C248" s="28" t="s">
        <v>48</v>
      </c>
      <c r="D248" s="4" t="s">
        <v>10</v>
      </c>
      <c r="E248" s="4" t="s">
        <v>12</v>
      </c>
      <c r="F248" s="5" t="s">
        <v>71</v>
      </c>
      <c r="G248" s="5" t="s">
        <v>72</v>
      </c>
      <c r="H248" s="5" t="s">
        <v>9</v>
      </c>
      <c r="I248" s="5" t="s">
        <v>82</v>
      </c>
      <c r="J248" s="5"/>
      <c r="K248" s="6">
        <f t="shared" ref="K248:M249" si="65">K249</f>
        <v>131708952</v>
      </c>
      <c r="L248" s="6">
        <f t="shared" si="65"/>
        <v>131708952</v>
      </c>
      <c r="M248" s="6">
        <f t="shared" si="65"/>
        <v>28999906</v>
      </c>
      <c r="N248" s="3">
        <f t="shared" si="52"/>
        <v>22.018173829217012</v>
      </c>
    </row>
    <row r="249" spans="2:14" s="72" customFormat="1" ht="32.25" customHeight="1" x14ac:dyDescent="0.25">
      <c r="B249" s="22" t="s">
        <v>30</v>
      </c>
      <c r="C249" s="29" t="s">
        <v>48</v>
      </c>
      <c r="D249" s="7" t="s">
        <v>10</v>
      </c>
      <c r="E249" s="7" t="s">
        <v>12</v>
      </c>
      <c r="F249" s="8" t="s">
        <v>71</v>
      </c>
      <c r="G249" s="8" t="s">
        <v>72</v>
      </c>
      <c r="H249" s="8" t="s">
        <v>9</v>
      </c>
      <c r="I249" s="8" t="s">
        <v>82</v>
      </c>
      <c r="J249" s="8" t="s">
        <v>31</v>
      </c>
      <c r="K249" s="9">
        <f t="shared" si="65"/>
        <v>131708952</v>
      </c>
      <c r="L249" s="9">
        <f t="shared" si="65"/>
        <v>131708952</v>
      </c>
      <c r="M249" s="9">
        <f t="shared" si="65"/>
        <v>28999906</v>
      </c>
      <c r="N249" s="3">
        <f t="shared" si="52"/>
        <v>22.018173829217012</v>
      </c>
    </row>
    <row r="250" spans="2:14" s="72" customFormat="1" ht="19.5" customHeight="1" x14ac:dyDescent="0.25">
      <c r="B250" s="22" t="s">
        <v>32</v>
      </c>
      <c r="C250" s="29" t="s">
        <v>48</v>
      </c>
      <c r="D250" s="7" t="s">
        <v>10</v>
      </c>
      <c r="E250" s="7" t="s">
        <v>12</v>
      </c>
      <c r="F250" s="8" t="s">
        <v>71</v>
      </c>
      <c r="G250" s="8" t="s">
        <v>72</v>
      </c>
      <c r="H250" s="8" t="s">
        <v>9</v>
      </c>
      <c r="I250" s="8" t="s">
        <v>82</v>
      </c>
      <c r="J250" s="8" t="s">
        <v>33</v>
      </c>
      <c r="K250" s="9">
        <v>131708952</v>
      </c>
      <c r="L250" s="9">
        <v>131708952</v>
      </c>
      <c r="M250" s="9">
        <v>28999906</v>
      </c>
      <c r="N250" s="3">
        <f t="shared" si="52"/>
        <v>22.018173829217012</v>
      </c>
    </row>
    <row r="251" spans="2:14" s="72" customFormat="1" ht="54.75" customHeight="1" x14ac:dyDescent="0.25">
      <c r="B251" s="87" t="s">
        <v>83</v>
      </c>
      <c r="C251" s="28" t="s">
        <v>48</v>
      </c>
      <c r="D251" s="4" t="s">
        <v>10</v>
      </c>
      <c r="E251" s="7" t="s">
        <v>12</v>
      </c>
      <c r="F251" s="5" t="s">
        <v>71</v>
      </c>
      <c r="G251" s="5"/>
      <c r="H251" s="5"/>
      <c r="I251" s="5" t="s">
        <v>84</v>
      </c>
      <c r="J251" s="5"/>
      <c r="K251" s="6">
        <f t="shared" ref="K251:M252" si="66">K252</f>
        <v>62325844</v>
      </c>
      <c r="L251" s="6">
        <f t="shared" si="66"/>
        <v>62325844</v>
      </c>
      <c r="M251" s="6">
        <f t="shared" si="66"/>
        <v>12010036</v>
      </c>
      <c r="N251" s="3">
        <f t="shared" si="52"/>
        <v>19.269752688788298</v>
      </c>
    </row>
    <row r="252" spans="2:14" s="72" customFormat="1" ht="32.25" customHeight="1" x14ac:dyDescent="0.25">
      <c r="B252" s="22" t="s">
        <v>30</v>
      </c>
      <c r="C252" s="29" t="s">
        <v>48</v>
      </c>
      <c r="D252" s="7" t="s">
        <v>10</v>
      </c>
      <c r="E252" s="7" t="s">
        <v>12</v>
      </c>
      <c r="F252" s="29" t="s">
        <v>71</v>
      </c>
      <c r="G252" s="29" t="s">
        <v>72</v>
      </c>
      <c r="H252" s="29" t="s">
        <v>14</v>
      </c>
      <c r="I252" s="8" t="s">
        <v>84</v>
      </c>
      <c r="J252" s="29" t="s">
        <v>31</v>
      </c>
      <c r="K252" s="9">
        <f t="shared" si="66"/>
        <v>62325844</v>
      </c>
      <c r="L252" s="9">
        <f t="shared" si="66"/>
        <v>62325844</v>
      </c>
      <c r="M252" s="9">
        <f t="shared" si="66"/>
        <v>12010036</v>
      </c>
      <c r="N252" s="3">
        <f t="shared" si="52"/>
        <v>19.269752688788298</v>
      </c>
    </row>
    <row r="253" spans="2:14" s="72" customFormat="1" ht="21" customHeight="1" x14ac:dyDescent="0.25">
      <c r="B253" s="22" t="s">
        <v>32</v>
      </c>
      <c r="C253" s="29" t="s">
        <v>48</v>
      </c>
      <c r="D253" s="7" t="s">
        <v>10</v>
      </c>
      <c r="E253" s="7" t="s">
        <v>12</v>
      </c>
      <c r="F253" s="29" t="s">
        <v>71</v>
      </c>
      <c r="G253" s="29" t="s">
        <v>72</v>
      </c>
      <c r="H253" s="29" t="s">
        <v>14</v>
      </c>
      <c r="I253" s="8" t="s">
        <v>84</v>
      </c>
      <c r="J253" s="29" t="s">
        <v>33</v>
      </c>
      <c r="K253" s="9">
        <v>62325844</v>
      </c>
      <c r="L253" s="9">
        <v>62325844</v>
      </c>
      <c r="M253" s="9">
        <v>12010036</v>
      </c>
      <c r="N253" s="3">
        <f t="shared" si="52"/>
        <v>19.269752688788298</v>
      </c>
    </row>
    <row r="254" spans="2:14" s="72" customFormat="1" ht="32.25" hidden="1" customHeight="1" x14ac:dyDescent="0.25">
      <c r="B254" s="23" t="s">
        <v>85</v>
      </c>
      <c r="C254" s="28" t="s">
        <v>48</v>
      </c>
      <c r="D254" s="4" t="s">
        <v>10</v>
      </c>
      <c r="E254" s="4" t="s">
        <v>12</v>
      </c>
      <c r="F254" s="28" t="s">
        <v>71</v>
      </c>
      <c r="G254" s="28"/>
      <c r="H254" s="28"/>
      <c r="I254" s="28"/>
      <c r="J254" s="28"/>
      <c r="K254" s="6">
        <f t="shared" ref="K254:M255" si="67">K255</f>
        <v>0</v>
      </c>
      <c r="L254" s="6">
        <f t="shared" si="67"/>
        <v>0</v>
      </c>
      <c r="M254" s="6">
        <f t="shared" si="67"/>
        <v>0</v>
      </c>
      <c r="N254" s="3" t="e">
        <f t="shared" si="52"/>
        <v>#DIV/0!</v>
      </c>
    </row>
    <row r="255" spans="2:14" s="72" customFormat="1" ht="32.25" hidden="1" customHeight="1" x14ac:dyDescent="0.25">
      <c r="B255" s="22" t="s">
        <v>30</v>
      </c>
      <c r="C255" s="29" t="s">
        <v>48</v>
      </c>
      <c r="D255" s="7" t="s">
        <v>10</v>
      </c>
      <c r="E255" s="7" t="s">
        <v>12</v>
      </c>
      <c r="F255" s="29" t="s">
        <v>71</v>
      </c>
      <c r="G255" s="29"/>
      <c r="H255" s="29"/>
      <c r="I255" s="29"/>
      <c r="J255" s="29" t="s">
        <v>31</v>
      </c>
      <c r="K255" s="9">
        <f t="shared" si="67"/>
        <v>0</v>
      </c>
      <c r="L255" s="9">
        <f t="shared" si="67"/>
        <v>0</v>
      </c>
      <c r="M255" s="9">
        <f t="shared" si="67"/>
        <v>0</v>
      </c>
      <c r="N255" s="3" t="e">
        <f t="shared" si="52"/>
        <v>#DIV/0!</v>
      </c>
    </row>
    <row r="256" spans="2:14" s="72" customFormat="1" ht="32.25" hidden="1" customHeight="1" x14ac:dyDescent="0.25">
      <c r="B256" s="30" t="s">
        <v>32</v>
      </c>
      <c r="C256" s="29" t="s">
        <v>48</v>
      </c>
      <c r="D256" s="7" t="s">
        <v>10</v>
      </c>
      <c r="E256" s="7" t="s">
        <v>12</v>
      </c>
      <c r="F256" s="29" t="s">
        <v>71</v>
      </c>
      <c r="G256" s="29"/>
      <c r="H256" s="29"/>
      <c r="I256" s="29"/>
      <c r="J256" s="29" t="s">
        <v>33</v>
      </c>
      <c r="K256" s="9"/>
      <c r="L256" s="9"/>
      <c r="M256" s="9"/>
      <c r="N256" s="3" t="e">
        <f t="shared" si="52"/>
        <v>#DIV/0!</v>
      </c>
    </row>
    <row r="257" spans="2:14" s="72" customFormat="1" ht="67.5" customHeight="1" x14ac:dyDescent="0.25">
      <c r="B257" s="23" t="s">
        <v>86</v>
      </c>
      <c r="C257" s="28" t="s">
        <v>48</v>
      </c>
      <c r="D257" s="4" t="s">
        <v>10</v>
      </c>
      <c r="E257" s="7" t="s">
        <v>12</v>
      </c>
      <c r="F257" s="5" t="s">
        <v>71</v>
      </c>
      <c r="G257" s="5" t="s">
        <v>72</v>
      </c>
      <c r="H257" s="5" t="s">
        <v>73</v>
      </c>
      <c r="I257" s="5" t="s">
        <v>147</v>
      </c>
      <c r="J257" s="5"/>
      <c r="K257" s="6">
        <f t="shared" ref="K257:M258" si="68">K258</f>
        <v>8737200</v>
      </c>
      <c r="L257" s="6">
        <f t="shared" si="68"/>
        <v>8737200</v>
      </c>
      <c r="M257" s="6">
        <f t="shared" si="68"/>
        <v>2184300</v>
      </c>
      <c r="N257" s="3">
        <f t="shared" si="52"/>
        <v>25</v>
      </c>
    </row>
    <row r="258" spans="2:14" s="72" customFormat="1" ht="32.25" customHeight="1" x14ac:dyDescent="0.25">
      <c r="B258" s="22" t="s">
        <v>30</v>
      </c>
      <c r="C258" s="29" t="s">
        <v>48</v>
      </c>
      <c r="D258" s="7" t="s">
        <v>10</v>
      </c>
      <c r="E258" s="7" t="s">
        <v>12</v>
      </c>
      <c r="F258" s="8" t="s">
        <v>71</v>
      </c>
      <c r="G258" s="29"/>
      <c r="H258" s="29"/>
      <c r="I258" s="8" t="s">
        <v>147</v>
      </c>
      <c r="J258" s="8" t="s">
        <v>31</v>
      </c>
      <c r="K258" s="9">
        <f t="shared" si="68"/>
        <v>8737200</v>
      </c>
      <c r="L258" s="9">
        <f t="shared" si="68"/>
        <v>8737200</v>
      </c>
      <c r="M258" s="9">
        <f t="shared" si="68"/>
        <v>2184300</v>
      </c>
      <c r="N258" s="3">
        <f t="shared" si="52"/>
        <v>25</v>
      </c>
    </row>
    <row r="259" spans="2:14" s="72" customFormat="1" ht="18" customHeight="1" x14ac:dyDescent="0.25">
      <c r="B259" s="22" t="s">
        <v>32</v>
      </c>
      <c r="C259" s="29" t="s">
        <v>48</v>
      </c>
      <c r="D259" s="7" t="s">
        <v>10</v>
      </c>
      <c r="E259" s="7" t="s">
        <v>12</v>
      </c>
      <c r="F259" s="8" t="s">
        <v>71</v>
      </c>
      <c r="G259" s="29"/>
      <c r="H259" s="29"/>
      <c r="I259" s="8" t="s">
        <v>147</v>
      </c>
      <c r="J259" s="8" t="s">
        <v>33</v>
      </c>
      <c r="K259" s="9">
        <v>8737200</v>
      </c>
      <c r="L259" s="9">
        <v>8737200</v>
      </c>
      <c r="M259" s="9">
        <v>2184300</v>
      </c>
      <c r="N259" s="3">
        <f t="shared" si="52"/>
        <v>25</v>
      </c>
    </row>
    <row r="260" spans="2:14" s="72" customFormat="1" ht="54" customHeight="1" x14ac:dyDescent="0.25">
      <c r="B260" s="23" t="s">
        <v>87</v>
      </c>
      <c r="C260" s="28" t="s">
        <v>48</v>
      </c>
      <c r="D260" s="4" t="s">
        <v>10</v>
      </c>
      <c r="E260" s="7" t="s">
        <v>12</v>
      </c>
      <c r="F260" s="5" t="s">
        <v>71</v>
      </c>
      <c r="G260" s="5" t="s">
        <v>47</v>
      </c>
      <c r="H260" s="5" t="s">
        <v>15</v>
      </c>
      <c r="I260" s="5" t="s">
        <v>158</v>
      </c>
      <c r="J260" s="5"/>
      <c r="K260" s="6">
        <f t="shared" ref="K260:M261" si="69">K261</f>
        <v>1885666</v>
      </c>
      <c r="L260" s="6">
        <f t="shared" si="69"/>
        <v>1885666</v>
      </c>
      <c r="M260" s="6">
        <f t="shared" si="69"/>
        <v>154071.22</v>
      </c>
      <c r="N260" s="3">
        <f t="shared" si="52"/>
        <v>8.1706527030767901</v>
      </c>
    </row>
    <row r="261" spans="2:14" s="72" customFormat="1" ht="19.5" customHeight="1" x14ac:dyDescent="0.25">
      <c r="B261" s="22" t="s">
        <v>58</v>
      </c>
      <c r="C261" s="29" t="s">
        <v>48</v>
      </c>
      <c r="D261" s="7" t="s">
        <v>10</v>
      </c>
      <c r="E261" s="7" t="s">
        <v>12</v>
      </c>
      <c r="F261" s="8" t="s">
        <v>71</v>
      </c>
      <c r="G261" s="8" t="s">
        <v>47</v>
      </c>
      <c r="H261" s="8" t="s">
        <v>15</v>
      </c>
      <c r="I261" s="8" t="s">
        <v>158</v>
      </c>
      <c r="J261" s="8" t="s">
        <v>51</v>
      </c>
      <c r="K261" s="9">
        <f t="shared" si="69"/>
        <v>1885666</v>
      </c>
      <c r="L261" s="9">
        <f t="shared" si="69"/>
        <v>1885666</v>
      </c>
      <c r="M261" s="9">
        <f t="shared" si="69"/>
        <v>154071.22</v>
      </c>
      <c r="N261" s="3">
        <f t="shared" si="52"/>
        <v>8.1706527030767901</v>
      </c>
    </row>
    <row r="262" spans="2:14" s="72" customFormat="1" ht="32.25" customHeight="1" x14ac:dyDescent="0.25">
      <c r="B262" s="22" t="s">
        <v>52</v>
      </c>
      <c r="C262" s="29" t="s">
        <v>48</v>
      </c>
      <c r="D262" s="7" t="s">
        <v>10</v>
      </c>
      <c r="E262" s="7" t="s">
        <v>12</v>
      </c>
      <c r="F262" s="8" t="s">
        <v>71</v>
      </c>
      <c r="G262" s="8" t="s">
        <v>47</v>
      </c>
      <c r="H262" s="8" t="s">
        <v>15</v>
      </c>
      <c r="I262" s="8" t="s">
        <v>158</v>
      </c>
      <c r="J262" s="8" t="s">
        <v>53</v>
      </c>
      <c r="K262" s="9">
        <v>1885666</v>
      </c>
      <c r="L262" s="9">
        <v>1885666</v>
      </c>
      <c r="M262" s="9">
        <v>154071.22</v>
      </c>
      <c r="N262" s="3">
        <f t="shared" si="52"/>
        <v>8.1706527030767901</v>
      </c>
    </row>
    <row r="263" spans="2:14" s="72" customFormat="1" ht="32.25" customHeight="1" x14ac:dyDescent="0.25">
      <c r="B263" s="23" t="s">
        <v>88</v>
      </c>
      <c r="C263" s="28" t="s">
        <v>48</v>
      </c>
      <c r="D263" s="4" t="s">
        <v>10</v>
      </c>
      <c r="E263" s="4" t="s">
        <v>12</v>
      </c>
      <c r="F263" s="5" t="s">
        <v>71</v>
      </c>
      <c r="G263" s="5"/>
      <c r="H263" s="5"/>
      <c r="I263" s="5" t="s">
        <v>89</v>
      </c>
      <c r="J263" s="5"/>
      <c r="K263" s="6">
        <f t="shared" ref="K263:M264" si="70">K264</f>
        <v>468000</v>
      </c>
      <c r="L263" s="6">
        <f t="shared" si="70"/>
        <v>0</v>
      </c>
      <c r="M263" s="6">
        <f t="shared" si="70"/>
        <v>0</v>
      </c>
      <c r="N263" s="3"/>
    </row>
    <row r="264" spans="2:14" s="72" customFormat="1" ht="32.25" customHeight="1" x14ac:dyDescent="0.25">
      <c r="B264" s="22" t="s">
        <v>30</v>
      </c>
      <c r="C264" s="29" t="s">
        <v>48</v>
      </c>
      <c r="D264" s="7" t="s">
        <v>10</v>
      </c>
      <c r="E264" s="7" t="s">
        <v>12</v>
      </c>
      <c r="F264" s="8" t="s">
        <v>71</v>
      </c>
      <c r="G264" s="8"/>
      <c r="H264" s="8"/>
      <c r="I264" s="8" t="s">
        <v>89</v>
      </c>
      <c r="J264" s="8" t="s">
        <v>31</v>
      </c>
      <c r="K264" s="9">
        <f t="shared" si="70"/>
        <v>468000</v>
      </c>
      <c r="L264" s="9">
        <f t="shared" si="70"/>
        <v>0</v>
      </c>
      <c r="M264" s="9">
        <f t="shared" si="70"/>
        <v>0</v>
      </c>
      <c r="N264" s="3"/>
    </row>
    <row r="265" spans="2:14" s="72" customFormat="1" ht="24.75" customHeight="1" x14ac:dyDescent="0.25">
      <c r="B265" s="31" t="s">
        <v>32</v>
      </c>
      <c r="C265" s="29" t="s">
        <v>48</v>
      </c>
      <c r="D265" s="7" t="s">
        <v>10</v>
      </c>
      <c r="E265" s="7" t="s">
        <v>12</v>
      </c>
      <c r="F265" s="8" t="s">
        <v>71</v>
      </c>
      <c r="G265" s="8"/>
      <c r="H265" s="8"/>
      <c r="I265" s="8" t="s">
        <v>89</v>
      </c>
      <c r="J265" s="8" t="s">
        <v>33</v>
      </c>
      <c r="K265" s="9">
        <v>468000</v>
      </c>
      <c r="L265" s="9">
        <v>0</v>
      </c>
      <c r="M265" s="9"/>
      <c r="N265" s="3"/>
    </row>
    <row r="266" spans="2:14" s="72" customFormat="1" ht="29.25" hidden="1" customHeight="1" x14ac:dyDescent="0.25">
      <c r="B266" s="10" t="s">
        <v>273</v>
      </c>
      <c r="C266" s="28" t="s">
        <v>48</v>
      </c>
      <c r="D266" s="4" t="s">
        <v>10</v>
      </c>
      <c r="E266" s="4" t="s">
        <v>12</v>
      </c>
      <c r="F266" s="5" t="s">
        <v>71</v>
      </c>
      <c r="G266" s="8"/>
      <c r="H266" s="8"/>
      <c r="I266" s="5" t="s">
        <v>274</v>
      </c>
      <c r="J266" s="5"/>
      <c r="K266" s="6">
        <f t="shared" ref="K266:M267" si="71">K267</f>
        <v>0</v>
      </c>
      <c r="L266" s="6">
        <f t="shared" si="71"/>
        <v>0</v>
      </c>
      <c r="M266" s="6">
        <f t="shared" si="71"/>
        <v>0</v>
      </c>
      <c r="N266" s="3" t="e">
        <f t="shared" ref="N266:N328" si="72">M266/L266*100</f>
        <v>#DIV/0!</v>
      </c>
    </row>
    <row r="267" spans="2:14" s="72" customFormat="1" ht="24.75" hidden="1" customHeight="1" x14ac:dyDescent="0.25">
      <c r="B267" s="22" t="s">
        <v>30</v>
      </c>
      <c r="C267" s="29" t="s">
        <v>48</v>
      </c>
      <c r="D267" s="7" t="s">
        <v>10</v>
      </c>
      <c r="E267" s="7" t="s">
        <v>12</v>
      </c>
      <c r="F267" s="8" t="s">
        <v>71</v>
      </c>
      <c r="G267" s="8"/>
      <c r="H267" s="8"/>
      <c r="I267" s="8" t="s">
        <v>274</v>
      </c>
      <c r="J267" s="8" t="s">
        <v>31</v>
      </c>
      <c r="K267" s="9">
        <f t="shared" si="71"/>
        <v>0</v>
      </c>
      <c r="L267" s="9">
        <f t="shared" si="71"/>
        <v>0</v>
      </c>
      <c r="M267" s="9">
        <f t="shared" si="71"/>
        <v>0</v>
      </c>
      <c r="N267" s="3" t="e">
        <f t="shared" si="72"/>
        <v>#DIV/0!</v>
      </c>
    </row>
    <row r="268" spans="2:14" s="72" customFormat="1" ht="24.75" hidden="1" customHeight="1" x14ac:dyDescent="0.25">
      <c r="B268" s="22" t="s">
        <v>32</v>
      </c>
      <c r="C268" s="29" t="s">
        <v>48</v>
      </c>
      <c r="D268" s="7" t="s">
        <v>10</v>
      </c>
      <c r="E268" s="7" t="s">
        <v>12</v>
      </c>
      <c r="F268" s="8" t="s">
        <v>71</v>
      </c>
      <c r="G268" s="8"/>
      <c r="H268" s="8"/>
      <c r="I268" s="8" t="s">
        <v>274</v>
      </c>
      <c r="J268" s="8" t="s">
        <v>33</v>
      </c>
      <c r="K268" s="9"/>
      <c r="L268" s="9"/>
      <c r="M268" s="9"/>
      <c r="N268" s="3" t="e">
        <f t="shared" si="72"/>
        <v>#DIV/0!</v>
      </c>
    </row>
    <row r="269" spans="2:14" s="72" customFormat="1" ht="32.25" customHeight="1" x14ac:dyDescent="0.25">
      <c r="B269" s="23" t="s">
        <v>20</v>
      </c>
      <c r="C269" s="28" t="s">
        <v>48</v>
      </c>
      <c r="D269" s="4" t="s">
        <v>10</v>
      </c>
      <c r="E269" s="4" t="s">
        <v>12</v>
      </c>
      <c r="F269" s="5" t="s">
        <v>71</v>
      </c>
      <c r="G269" s="5" t="s">
        <v>72</v>
      </c>
      <c r="H269" s="5" t="s">
        <v>73</v>
      </c>
      <c r="I269" s="5" t="s">
        <v>138</v>
      </c>
      <c r="J269" s="5"/>
      <c r="K269" s="6">
        <f>K270+K272+K274</f>
        <v>1135209</v>
      </c>
      <c r="L269" s="6">
        <f>L270+L272+L274</f>
        <v>1135209</v>
      </c>
      <c r="M269" s="6">
        <f>M270+M272+M274</f>
        <v>274172.05</v>
      </c>
      <c r="N269" s="3">
        <f t="shared" si="72"/>
        <v>24.151680439460925</v>
      </c>
    </row>
    <row r="270" spans="2:14" s="72" customFormat="1" ht="59.25" customHeight="1" x14ac:dyDescent="0.25">
      <c r="B270" s="78" t="s">
        <v>16</v>
      </c>
      <c r="C270" s="29" t="s">
        <v>48</v>
      </c>
      <c r="D270" s="7" t="s">
        <v>10</v>
      </c>
      <c r="E270" s="7" t="s">
        <v>12</v>
      </c>
      <c r="F270" s="8" t="s">
        <v>71</v>
      </c>
      <c r="G270" s="8" t="s">
        <v>72</v>
      </c>
      <c r="H270" s="8" t="s">
        <v>73</v>
      </c>
      <c r="I270" s="8" t="s">
        <v>138</v>
      </c>
      <c r="J270" s="8" t="s">
        <v>17</v>
      </c>
      <c r="K270" s="9">
        <f>K271</f>
        <v>1135209</v>
      </c>
      <c r="L270" s="9">
        <f>L271</f>
        <v>1135209</v>
      </c>
      <c r="M270" s="9">
        <f>M271</f>
        <v>274172.05</v>
      </c>
      <c r="N270" s="3">
        <f t="shared" si="72"/>
        <v>24.151680439460925</v>
      </c>
    </row>
    <row r="271" spans="2:14" s="72" customFormat="1" ht="30.75" customHeight="1" x14ac:dyDescent="0.25">
      <c r="B271" s="78" t="s">
        <v>18</v>
      </c>
      <c r="C271" s="29" t="s">
        <v>48</v>
      </c>
      <c r="D271" s="7" t="s">
        <v>10</v>
      </c>
      <c r="E271" s="7" t="s">
        <v>12</v>
      </c>
      <c r="F271" s="8" t="s">
        <v>71</v>
      </c>
      <c r="G271" s="8" t="s">
        <v>72</v>
      </c>
      <c r="H271" s="8" t="s">
        <v>73</v>
      </c>
      <c r="I271" s="8" t="s">
        <v>138</v>
      </c>
      <c r="J271" s="8" t="s">
        <v>19</v>
      </c>
      <c r="K271" s="9">
        <v>1135209</v>
      </c>
      <c r="L271" s="9">
        <f>871896+263313</f>
        <v>1135209</v>
      </c>
      <c r="M271" s="9">
        <v>274172.05</v>
      </c>
      <c r="N271" s="3">
        <f t="shared" si="72"/>
        <v>24.151680439460925</v>
      </c>
    </row>
    <row r="272" spans="2:14" s="72" customFormat="1" ht="30" hidden="1" customHeight="1" x14ac:dyDescent="0.25">
      <c r="B272" s="78" t="s">
        <v>21</v>
      </c>
      <c r="C272" s="29" t="s">
        <v>48</v>
      </c>
      <c r="D272" s="7" t="s">
        <v>10</v>
      </c>
      <c r="E272" s="7" t="s">
        <v>12</v>
      </c>
      <c r="F272" s="8" t="s">
        <v>71</v>
      </c>
      <c r="G272" s="8" t="s">
        <v>72</v>
      </c>
      <c r="H272" s="8" t="s">
        <v>73</v>
      </c>
      <c r="I272" s="8" t="s">
        <v>138</v>
      </c>
      <c r="J272" s="8" t="s">
        <v>22</v>
      </c>
      <c r="K272" s="9">
        <f>K273</f>
        <v>0</v>
      </c>
      <c r="L272" s="9">
        <f>L273</f>
        <v>0</v>
      </c>
      <c r="M272" s="9">
        <f>M273</f>
        <v>0</v>
      </c>
      <c r="N272" s="3" t="e">
        <f t="shared" si="72"/>
        <v>#DIV/0!</v>
      </c>
    </row>
    <row r="273" spans="2:14" s="72" customFormat="1" ht="32.25" hidden="1" customHeight="1" x14ac:dyDescent="0.25">
      <c r="B273" s="78" t="s">
        <v>23</v>
      </c>
      <c r="C273" s="29" t="s">
        <v>48</v>
      </c>
      <c r="D273" s="7" t="s">
        <v>10</v>
      </c>
      <c r="E273" s="7" t="s">
        <v>12</v>
      </c>
      <c r="F273" s="8" t="s">
        <v>71</v>
      </c>
      <c r="G273" s="8" t="s">
        <v>72</v>
      </c>
      <c r="H273" s="8" t="s">
        <v>73</v>
      </c>
      <c r="I273" s="8" t="s">
        <v>138</v>
      </c>
      <c r="J273" s="8" t="s">
        <v>24</v>
      </c>
      <c r="K273" s="9">
        <v>0</v>
      </c>
      <c r="L273" s="9">
        <v>0</v>
      </c>
      <c r="M273" s="9">
        <v>0</v>
      </c>
      <c r="N273" s="3" t="e">
        <f t="shared" si="72"/>
        <v>#DIV/0!</v>
      </c>
    </row>
    <row r="274" spans="2:14" s="72" customFormat="1" ht="20.25" hidden="1" customHeight="1" x14ac:dyDescent="0.25">
      <c r="B274" s="22" t="s">
        <v>25</v>
      </c>
      <c r="C274" s="29" t="s">
        <v>48</v>
      </c>
      <c r="D274" s="7" t="s">
        <v>10</v>
      </c>
      <c r="E274" s="7" t="s">
        <v>12</v>
      </c>
      <c r="F274" s="8" t="s">
        <v>71</v>
      </c>
      <c r="G274" s="8" t="s">
        <v>72</v>
      </c>
      <c r="H274" s="8" t="s">
        <v>73</v>
      </c>
      <c r="I274" s="8" t="s">
        <v>138</v>
      </c>
      <c r="J274" s="8" t="s">
        <v>26</v>
      </c>
      <c r="K274" s="9">
        <f>K275</f>
        <v>0</v>
      </c>
      <c r="L274" s="9">
        <f>L275</f>
        <v>0</v>
      </c>
      <c r="M274" s="9">
        <f>M275</f>
        <v>0</v>
      </c>
      <c r="N274" s="3" t="e">
        <f t="shared" si="72"/>
        <v>#DIV/0!</v>
      </c>
    </row>
    <row r="275" spans="2:14" s="72" customFormat="1" ht="18" hidden="1" customHeight="1" x14ac:dyDescent="0.25">
      <c r="B275" s="22" t="s">
        <v>27</v>
      </c>
      <c r="C275" s="29" t="s">
        <v>48</v>
      </c>
      <c r="D275" s="7" t="s">
        <v>10</v>
      </c>
      <c r="E275" s="7" t="s">
        <v>12</v>
      </c>
      <c r="F275" s="8" t="s">
        <v>71</v>
      </c>
      <c r="G275" s="8" t="s">
        <v>72</v>
      </c>
      <c r="H275" s="8" t="s">
        <v>73</v>
      </c>
      <c r="I275" s="8" t="s">
        <v>138</v>
      </c>
      <c r="J275" s="8" t="s">
        <v>28</v>
      </c>
      <c r="K275" s="9"/>
      <c r="L275" s="9"/>
      <c r="M275" s="9"/>
      <c r="N275" s="3" t="e">
        <f t="shared" si="72"/>
        <v>#DIV/0!</v>
      </c>
    </row>
    <row r="276" spans="2:14" s="72" customFormat="1" ht="18" customHeight="1" x14ac:dyDescent="0.25">
      <c r="B276" s="23" t="s">
        <v>74</v>
      </c>
      <c r="C276" s="28" t="s">
        <v>48</v>
      </c>
      <c r="D276" s="4" t="s">
        <v>10</v>
      </c>
      <c r="E276" s="4" t="s">
        <v>12</v>
      </c>
      <c r="F276" s="5" t="s">
        <v>71</v>
      </c>
      <c r="G276" s="5" t="s">
        <v>72</v>
      </c>
      <c r="H276" s="5" t="s">
        <v>14</v>
      </c>
      <c r="I276" s="5" t="s">
        <v>139</v>
      </c>
      <c r="J276" s="5"/>
      <c r="K276" s="6">
        <f>K279+K281</f>
        <v>21781112</v>
      </c>
      <c r="L276" s="6">
        <f>L279+L281</f>
        <v>21832688</v>
      </c>
      <c r="M276" s="6">
        <f>M279+M281</f>
        <v>6701575.3600000003</v>
      </c>
      <c r="N276" s="3">
        <f t="shared" si="72"/>
        <v>30.695145554225849</v>
      </c>
    </row>
    <row r="277" spans="2:14" s="72" customFormat="1" ht="70.5" hidden="1" customHeight="1" x14ac:dyDescent="0.25">
      <c r="B277" s="78" t="s">
        <v>16</v>
      </c>
      <c r="C277" s="29" t="s">
        <v>48</v>
      </c>
      <c r="D277" s="7" t="s">
        <v>10</v>
      </c>
      <c r="E277" s="7" t="s">
        <v>12</v>
      </c>
      <c r="F277" s="29" t="s">
        <v>71</v>
      </c>
      <c r="G277" s="29" t="s">
        <v>72</v>
      </c>
      <c r="H277" s="29" t="s">
        <v>14</v>
      </c>
      <c r="I277" s="29" t="s">
        <v>139</v>
      </c>
      <c r="J277" s="8" t="s">
        <v>17</v>
      </c>
      <c r="K277" s="9"/>
      <c r="L277" s="9"/>
      <c r="M277" s="9"/>
      <c r="N277" s="3" t="e">
        <f t="shared" si="72"/>
        <v>#DIV/0!</v>
      </c>
    </row>
    <row r="278" spans="2:14" s="72" customFormat="1" ht="30" hidden="1" customHeight="1" x14ac:dyDescent="0.25">
      <c r="B278" s="78" t="s">
        <v>18</v>
      </c>
      <c r="C278" s="29" t="s">
        <v>48</v>
      </c>
      <c r="D278" s="7" t="s">
        <v>10</v>
      </c>
      <c r="E278" s="7" t="s">
        <v>12</v>
      </c>
      <c r="F278" s="29" t="s">
        <v>71</v>
      </c>
      <c r="G278" s="29" t="s">
        <v>72</v>
      </c>
      <c r="H278" s="29" t="s">
        <v>14</v>
      </c>
      <c r="I278" s="29" t="s">
        <v>139</v>
      </c>
      <c r="J278" s="8" t="s">
        <v>19</v>
      </c>
      <c r="K278" s="9"/>
      <c r="L278" s="9"/>
      <c r="M278" s="9"/>
      <c r="N278" s="3" t="e">
        <f t="shared" si="72"/>
        <v>#DIV/0!</v>
      </c>
    </row>
    <row r="279" spans="2:14" s="72" customFormat="1" ht="32.25" customHeight="1" x14ac:dyDescent="0.25">
      <c r="B279" s="22" t="s">
        <v>30</v>
      </c>
      <c r="C279" s="29" t="s">
        <v>48</v>
      </c>
      <c r="D279" s="7" t="s">
        <v>10</v>
      </c>
      <c r="E279" s="7" t="s">
        <v>12</v>
      </c>
      <c r="F279" s="29" t="s">
        <v>71</v>
      </c>
      <c r="G279" s="29" t="s">
        <v>72</v>
      </c>
      <c r="H279" s="29" t="s">
        <v>14</v>
      </c>
      <c r="I279" s="29" t="s">
        <v>139</v>
      </c>
      <c r="J279" s="29" t="s">
        <v>31</v>
      </c>
      <c r="K279" s="9">
        <f>K280</f>
        <v>21781112</v>
      </c>
      <c r="L279" s="9">
        <f>L280</f>
        <v>21832688</v>
      </c>
      <c r="M279" s="9">
        <f>M280</f>
        <v>6701575.3600000003</v>
      </c>
      <c r="N279" s="3">
        <f t="shared" si="72"/>
        <v>30.695145554225849</v>
      </c>
    </row>
    <row r="280" spans="2:14" s="72" customFormat="1" ht="21" customHeight="1" x14ac:dyDescent="0.25">
      <c r="B280" s="22" t="s">
        <v>32</v>
      </c>
      <c r="C280" s="29" t="s">
        <v>48</v>
      </c>
      <c r="D280" s="7" t="s">
        <v>10</v>
      </c>
      <c r="E280" s="7" t="s">
        <v>12</v>
      </c>
      <c r="F280" s="29" t="s">
        <v>71</v>
      </c>
      <c r="G280" s="29" t="s">
        <v>72</v>
      </c>
      <c r="H280" s="29" t="s">
        <v>14</v>
      </c>
      <c r="I280" s="29" t="s">
        <v>139</v>
      </c>
      <c r="J280" s="29" t="s">
        <v>33</v>
      </c>
      <c r="K280" s="9">
        <v>21781112</v>
      </c>
      <c r="L280" s="9">
        <v>21832688</v>
      </c>
      <c r="M280" s="9">
        <v>6701575.3600000003</v>
      </c>
      <c r="N280" s="3">
        <f t="shared" si="72"/>
        <v>30.695145554225849</v>
      </c>
    </row>
    <row r="281" spans="2:14" s="72" customFormat="1" ht="17.45" hidden="1" customHeight="1" x14ac:dyDescent="0.25">
      <c r="B281" s="22" t="s">
        <v>25</v>
      </c>
      <c r="C281" s="29" t="s">
        <v>48</v>
      </c>
      <c r="D281" s="7" t="s">
        <v>10</v>
      </c>
      <c r="E281" s="7" t="s">
        <v>12</v>
      </c>
      <c r="F281" s="29" t="s">
        <v>71</v>
      </c>
      <c r="G281" s="29" t="s">
        <v>72</v>
      </c>
      <c r="H281" s="29" t="s">
        <v>14</v>
      </c>
      <c r="I281" s="29" t="s">
        <v>139</v>
      </c>
      <c r="J281" s="29" t="s">
        <v>26</v>
      </c>
      <c r="K281" s="9">
        <f>K283</f>
        <v>0</v>
      </c>
      <c r="L281" s="9">
        <f>L283</f>
        <v>0</v>
      </c>
      <c r="M281" s="9">
        <f>M283</f>
        <v>0</v>
      </c>
      <c r="N281" s="3" t="e">
        <f t="shared" si="72"/>
        <v>#DIV/0!</v>
      </c>
    </row>
    <row r="282" spans="2:14" s="72" customFormat="1" ht="17.45" hidden="1" customHeight="1" x14ac:dyDescent="0.25">
      <c r="B282" s="22" t="s">
        <v>136</v>
      </c>
      <c r="C282" s="29" t="s">
        <v>48</v>
      </c>
      <c r="D282" s="7" t="s">
        <v>10</v>
      </c>
      <c r="E282" s="7" t="s">
        <v>12</v>
      </c>
      <c r="F282" s="29" t="s">
        <v>71</v>
      </c>
      <c r="G282" s="29" t="s">
        <v>72</v>
      </c>
      <c r="H282" s="29" t="s">
        <v>14</v>
      </c>
      <c r="I282" s="29" t="s">
        <v>139</v>
      </c>
      <c r="J282" s="29" t="s">
        <v>135</v>
      </c>
      <c r="K282" s="9"/>
      <c r="L282" s="9"/>
      <c r="M282" s="9"/>
      <c r="N282" s="3" t="e">
        <f t="shared" si="72"/>
        <v>#DIV/0!</v>
      </c>
    </row>
    <row r="283" spans="2:14" s="72" customFormat="1" ht="20.25" hidden="1" customHeight="1" x14ac:dyDescent="0.25">
      <c r="B283" s="22" t="s">
        <v>27</v>
      </c>
      <c r="C283" s="29" t="s">
        <v>48</v>
      </c>
      <c r="D283" s="7" t="s">
        <v>10</v>
      </c>
      <c r="E283" s="7" t="s">
        <v>12</v>
      </c>
      <c r="F283" s="29" t="s">
        <v>71</v>
      </c>
      <c r="G283" s="29" t="s">
        <v>72</v>
      </c>
      <c r="H283" s="29" t="s">
        <v>14</v>
      </c>
      <c r="I283" s="29" t="s">
        <v>139</v>
      </c>
      <c r="J283" s="29" t="s">
        <v>28</v>
      </c>
      <c r="K283" s="9"/>
      <c r="L283" s="9"/>
      <c r="M283" s="9"/>
      <c r="N283" s="3" t="e">
        <f t="shared" si="72"/>
        <v>#DIV/0!</v>
      </c>
    </row>
    <row r="284" spans="2:14" s="72" customFormat="1" ht="15" customHeight="1" x14ac:dyDescent="0.25">
      <c r="B284" s="23" t="s">
        <v>75</v>
      </c>
      <c r="C284" s="28" t="s">
        <v>48</v>
      </c>
      <c r="D284" s="4" t="s">
        <v>10</v>
      </c>
      <c r="E284" s="4" t="s">
        <v>12</v>
      </c>
      <c r="F284" s="5" t="s">
        <v>71</v>
      </c>
      <c r="G284" s="5" t="s">
        <v>72</v>
      </c>
      <c r="H284" s="5" t="s">
        <v>9</v>
      </c>
      <c r="I284" s="5" t="s">
        <v>140</v>
      </c>
      <c r="J284" s="5"/>
      <c r="K284" s="6">
        <f>K287+K289+K285</f>
        <v>56020562</v>
      </c>
      <c r="L284" s="6">
        <f>L287+L289+L285</f>
        <v>56586272.590000004</v>
      </c>
      <c r="M284" s="6">
        <f>M287+M289+M285</f>
        <v>17636627.300000001</v>
      </c>
      <c r="N284" s="3">
        <f t="shared" si="72"/>
        <v>31.1676781183088</v>
      </c>
    </row>
    <row r="285" spans="2:14" s="72" customFormat="1" ht="71.25" hidden="1" customHeight="1" x14ac:dyDescent="0.25">
      <c r="B285" s="78" t="s">
        <v>16</v>
      </c>
      <c r="C285" s="29" t="s">
        <v>48</v>
      </c>
      <c r="D285" s="7" t="s">
        <v>10</v>
      </c>
      <c r="E285" s="7" t="s">
        <v>12</v>
      </c>
      <c r="F285" s="8" t="s">
        <v>71</v>
      </c>
      <c r="G285" s="8" t="s">
        <v>72</v>
      </c>
      <c r="H285" s="8" t="s">
        <v>9</v>
      </c>
      <c r="I285" s="8" t="s">
        <v>140</v>
      </c>
      <c r="J285" s="8" t="s">
        <v>17</v>
      </c>
      <c r="K285" s="9">
        <f>K286</f>
        <v>0</v>
      </c>
      <c r="L285" s="9">
        <f>L286</f>
        <v>0</v>
      </c>
      <c r="M285" s="9">
        <f>M286</f>
        <v>0</v>
      </c>
      <c r="N285" s="3" t="e">
        <f t="shared" si="72"/>
        <v>#DIV/0!</v>
      </c>
    </row>
    <row r="286" spans="2:14" s="72" customFormat="1" ht="27.75" hidden="1" customHeight="1" x14ac:dyDescent="0.25">
      <c r="B286" s="78" t="s">
        <v>18</v>
      </c>
      <c r="C286" s="29" t="s">
        <v>48</v>
      </c>
      <c r="D286" s="7" t="s">
        <v>10</v>
      </c>
      <c r="E286" s="7" t="s">
        <v>12</v>
      </c>
      <c r="F286" s="8" t="s">
        <v>71</v>
      </c>
      <c r="G286" s="8" t="s">
        <v>72</v>
      </c>
      <c r="H286" s="8" t="s">
        <v>9</v>
      </c>
      <c r="I286" s="8" t="s">
        <v>140</v>
      </c>
      <c r="J286" s="8" t="s">
        <v>19</v>
      </c>
      <c r="K286" s="9"/>
      <c r="L286" s="9"/>
      <c r="M286" s="9"/>
      <c r="N286" s="3" t="e">
        <f t="shared" si="72"/>
        <v>#DIV/0!</v>
      </c>
    </row>
    <row r="287" spans="2:14" s="72" customFormat="1" ht="32.25" customHeight="1" x14ac:dyDescent="0.25">
      <c r="B287" s="22" t="s">
        <v>30</v>
      </c>
      <c r="C287" s="29" t="s">
        <v>48</v>
      </c>
      <c r="D287" s="7" t="s">
        <v>10</v>
      </c>
      <c r="E287" s="7" t="s">
        <v>12</v>
      </c>
      <c r="F287" s="8" t="s">
        <v>71</v>
      </c>
      <c r="G287" s="8" t="s">
        <v>72</v>
      </c>
      <c r="H287" s="8" t="s">
        <v>9</v>
      </c>
      <c r="I287" s="8" t="s">
        <v>140</v>
      </c>
      <c r="J287" s="8" t="s">
        <v>31</v>
      </c>
      <c r="K287" s="9">
        <f>K288</f>
        <v>56020562</v>
      </c>
      <c r="L287" s="9">
        <f>L288</f>
        <v>56586272.590000004</v>
      </c>
      <c r="M287" s="9">
        <f>M288</f>
        <v>17636627.300000001</v>
      </c>
      <c r="N287" s="3">
        <f t="shared" si="72"/>
        <v>31.1676781183088</v>
      </c>
    </row>
    <row r="288" spans="2:14" s="72" customFormat="1" ht="24" customHeight="1" x14ac:dyDescent="0.25">
      <c r="B288" s="22" t="s">
        <v>32</v>
      </c>
      <c r="C288" s="29" t="s">
        <v>48</v>
      </c>
      <c r="D288" s="7" t="s">
        <v>10</v>
      </c>
      <c r="E288" s="7" t="s">
        <v>12</v>
      </c>
      <c r="F288" s="8" t="s">
        <v>71</v>
      </c>
      <c r="G288" s="29" t="s">
        <v>72</v>
      </c>
      <c r="H288" s="7" t="s">
        <v>9</v>
      </c>
      <c r="I288" s="8" t="s">
        <v>140</v>
      </c>
      <c r="J288" s="29" t="s">
        <v>33</v>
      </c>
      <c r="K288" s="9">
        <v>56020562</v>
      </c>
      <c r="L288" s="9">
        <v>56586272.590000004</v>
      </c>
      <c r="M288" s="9">
        <v>17636627.300000001</v>
      </c>
      <c r="N288" s="3">
        <f t="shared" si="72"/>
        <v>31.1676781183088</v>
      </c>
    </row>
    <row r="289" spans="2:14" s="72" customFormat="1" ht="19.5" hidden="1" customHeight="1" x14ac:dyDescent="0.25">
      <c r="B289" s="22" t="s">
        <v>25</v>
      </c>
      <c r="C289" s="29" t="s">
        <v>48</v>
      </c>
      <c r="D289" s="7" t="s">
        <v>10</v>
      </c>
      <c r="E289" s="7" t="s">
        <v>12</v>
      </c>
      <c r="F289" s="8" t="s">
        <v>71</v>
      </c>
      <c r="G289" s="29"/>
      <c r="H289" s="7"/>
      <c r="I289" s="8" t="s">
        <v>140</v>
      </c>
      <c r="J289" s="29" t="s">
        <v>26</v>
      </c>
      <c r="K289" s="9">
        <f>K290</f>
        <v>0</v>
      </c>
      <c r="L289" s="9">
        <f>L290</f>
        <v>0</v>
      </c>
      <c r="M289" s="9">
        <f>M290</f>
        <v>0</v>
      </c>
      <c r="N289" s="3" t="e">
        <f t="shared" si="72"/>
        <v>#DIV/0!</v>
      </c>
    </row>
    <row r="290" spans="2:14" s="72" customFormat="1" ht="21" hidden="1" customHeight="1" x14ac:dyDescent="0.25">
      <c r="B290" s="22" t="s">
        <v>27</v>
      </c>
      <c r="C290" s="29" t="s">
        <v>48</v>
      </c>
      <c r="D290" s="7" t="s">
        <v>10</v>
      </c>
      <c r="E290" s="7" t="s">
        <v>12</v>
      </c>
      <c r="F290" s="8" t="s">
        <v>71</v>
      </c>
      <c r="G290" s="29"/>
      <c r="H290" s="7"/>
      <c r="I290" s="8" t="s">
        <v>140</v>
      </c>
      <c r="J290" s="29" t="s">
        <v>28</v>
      </c>
      <c r="K290" s="9"/>
      <c r="L290" s="9"/>
      <c r="M290" s="9"/>
      <c r="N290" s="3" t="e">
        <f t="shared" si="72"/>
        <v>#DIV/0!</v>
      </c>
    </row>
    <row r="291" spans="2:14" s="72" customFormat="1" ht="17.25" customHeight="1" x14ac:dyDescent="0.25">
      <c r="B291" s="23" t="s">
        <v>141</v>
      </c>
      <c r="C291" s="28" t="s">
        <v>48</v>
      </c>
      <c r="D291" s="4" t="s">
        <v>10</v>
      </c>
      <c r="E291" s="7" t="s">
        <v>12</v>
      </c>
      <c r="F291" s="5" t="s">
        <v>71</v>
      </c>
      <c r="G291" s="5"/>
      <c r="H291" s="5"/>
      <c r="I291" s="5" t="s">
        <v>142</v>
      </c>
      <c r="J291" s="5"/>
      <c r="K291" s="6">
        <f>K292+K294</f>
        <v>16677750</v>
      </c>
      <c r="L291" s="6">
        <f>L292+L294</f>
        <v>16677750</v>
      </c>
      <c r="M291" s="6">
        <f>M292+M294</f>
        <v>3332697.79</v>
      </c>
      <c r="N291" s="3">
        <f t="shared" si="72"/>
        <v>19.982898112755016</v>
      </c>
    </row>
    <row r="292" spans="2:14" s="72" customFormat="1" ht="32.25" customHeight="1" x14ac:dyDescent="0.25">
      <c r="B292" s="22" t="s">
        <v>30</v>
      </c>
      <c r="C292" s="29" t="s">
        <v>48</v>
      </c>
      <c r="D292" s="7" t="s">
        <v>10</v>
      </c>
      <c r="E292" s="7" t="s">
        <v>12</v>
      </c>
      <c r="F292" s="8" t="s">
        <v>71</v>
      </c>
      <c r="G292" s="8"/>
      <c r="H292" s="8"/>
      <c r="I292" s="8" t="s">
        <v>142</v>
      </c>
      <c r="J292" s="8" t="s">
        <v>31</v>
      </c>
      <c r="K292" s="9">
        <f>K293</f>
        <v>16677750</v>
      </c>
      <c r="L292" s="9">
        <f>L293</f>
        <v>16677750</v>
      </c>
      <c r="M292" s="9">
        <f>M293</f>
        <v>3332697.79</v>
      </c>
      <c r="N292" s="3">
        <f t="shared" si="72"/>
        <v>19.982898112755016</v>
      </c>
    </row>
    <row r="293" spans="2:14" s="72" customFormat="1" ht="21" customHeight="1" x14ac:dyDescent="0.25">
      <c r="B293" s="22" t="s">
        <v>32</v>
      </c>
      <c r="C293" s="29" t="s">
        <v>48</v>
      </c>
      <c r="D293" s="7" t="s">
        <v>10</v>
      </c>
      <c r="E293" s="7" t="s">
        <v>12</v>
      </c>
      <c r="F293" s="8" t="s">
        <v>71</v>
      </c>
      <c r="G293" s="8"/>
      <c r="H293" s="8"/>
      <c r="I293" s="8" t="s">
        <v>142</v>
      </c>
      <c r="J293" s="29" t="s">
        <v>33</v>
      </c>
      <c r="K293" s="9">
        <v>16677750</v>
      </c>
      <c r="L293" s="9">
        <v>16677750</v>
      </c>
      <c r="M293" s="9">
        <v>3332697.79</v>
      </c>
      <c r="N293" s="3">
        <f t="shared" si="72"/>
        <v>19.982898112755016</v>
      </c>
    </row>
    <row r="294" spans="2:14" s="72" customFormat="1" ht="22.5" hidden="1" customHeight="1" x14ac:dyDescent="0.25">
      <c r="B294" s="22" t="s">
        <v>25</v>
      </c>
      <c r="C294" s="29" t="s">
        <v>48</v>
      </c>
      <c r="D294" s="7" t="s">
        <v>10</v>
      </c>
      <c r="E294" s="7" t="s">
        <v>12</v>
      </c>
      <c r="F294" s="8" t="s">
        <v>71</v>
      </c>
      <c r="G294" s="8"/>
      <c r="H294" s="8"/>
      <c r="I294" s="8" t="s">
        <v>142</v>
      </c>
      <c r="J294" s="29" t="s">
        <v>26</v>
      </c>
      <c r="K294" s="9">
        <f>K295</f>
        <v>0</v>
      </c>
      <c r="L294" s="9">
        <f>L295</f>
        <v>0</v>
      </c>
      <c r="M294" s="9">
        <f>M295</f>
        <v>0</v>
      </c>
      <c r="N294" s="3" t="e">
        <f t="shared" si="72"/>
        <v>#DIV/0!</v>
      </c>
    </row>
    <row r="295" spans="2:14" s="72" customFormat="1" ht="19.899999999999999" hidden="1" customHeight="1" x14ac:dyDescent="0.25">
      <c r="B295" s="22" t="s">
        <v>27</v>
      </c>
      <c r="C295" s="29" t="s">
        <v>48</v>
      </c>
      <c r="D295" s="7" t="s">
        <v>10</v>
      </c>
      <c r="E295" s="7" t="s">
        <v>12</v>
      </c>
      <c r="F295" s="8" t="s">
        <v>71</v>
      </c>
      <c r="G295" s="8"/>
      <c r="H295" s="8"/>
      <c r="I295" s="8" t="s">
        <v>142</v>
      </c>
      <c r="J295" s="29" t="s">
        <v>28</v>
      </c>
      <c r="K295" s="9"/>
      <c r="L295" s="9"/>
      <c r="M295" s="9"/>
      <c r="N295" s="3" t="e">
        <f t="shared" si="72"/>
        <v>#DIV/0!</v>
      </c>
    </row>
    <row r="296" spans="2:14" s="72" customFormat="1" ht="32.25" customHeight="1" x14ac:dyDescent="0.25">
      <c r="B296" s="23" t="s">
        <v>76</v>
      </c>
      <c r="C296" s="28" t="s">
        <v>48</v>
      </c>
      <c r="D296" s="4" t="s">
        <v>10</v>
      </c>
      <c r="E296" s="4" t="s">
        <v>12</v>
      </c>
      <c r="F296" s="5" t="s">
        <v>71</v>
      </c>
      <c r="G296" s="5"/>
      <c r="H296" s="5"/>
      <c r="I296" s="5" t="s">
        <v>144</v>
      </c>
      <c r="J296" s="5"/>
      <c r="K296" s="6">
        <f t="shared" ref="K296:M297" si="73">K297</f>
        <v>1357849</v>
      </c>
      <c r="L296" s="6">
        <f t="shared" si="73"/>
        <v>1357849</v>
      </c>
      <c r="M296" s="6">
        <f t="shared" si="73"/>
        <v>271036.65999999997</v>
      </c>
      <c r="N296" s="3">
        <f t="shared" si="72"/>
        <v>19.960736429455704</v>
      </c>
    </row>
    <row r="297" spans="2:14" s="72" customFormat="1" ht="32.25" customHeight="1" x14ac:dyDescent="0.25">
      <c r="B297" s="22" t="s">
        <v>30</v>
      </c>
      <c r="C297" s="29" t="s">
        <v>48</v>
      </c>
      <c r="D297" s="7" t="s">
        <v>10</v>
      </c>
      <c r="E297" s="7" t="s">
        <v>12</v>
      </c>
      <c r="F297" s="8" t="s">
        <v>71</v>
      </c>
      <c r="G297" s="8"/>
      <c r="H297" s="8"/>
      <c r="I297" s="8" t="s">
        <v>144</v>
      </c>
      <c r="J297" s="8" t="s">
        <v>31</v>
      </c>
      <c r="K297" s="9">
        <f t="shared" si="73"/>
        <v>1357849</v>
      </c>
      <c r="L297" s="9">
        <f t="shared" si="73"/>
        <v>1357849</v>
      </c>
      <c r="M297" s="9">
        <f t="shared" si="73"/>
        <v>271036.65999999997</v>
      </c>
      <c r="N297" s="3">
        <f t="shared" si="72"/>
        <v>19.960736429455704</v>
      </c>
    </row>
    <row r="298" spans="2:14" s="72" customFormat="1" ht="18" customHeight="1" x14ac:dyDescent="0.25">
      <c r="B298" s="22" t="s">
        <v>32</v>
      </c>
      <c r="C298" s="29" t="s">
        <v>48</v>
      </c>
      <c r="D298" s="7" t="s">
        <v>10</v>
      </c>
      <c r="E298" s="7" t="s">
        <v>12</v>
      </c>
      <c r="F298" s="8" t="s">
        <v>71</v>
      </c>
      <c r="G298" s="8"/>
      <c r="H298" s="8"/>
      <c r="I298" s="8" t="s">
        <v>144</v>
      </c>
      <c r="J298" s="8" t="s">
        <v>33</v>
      </c>
      <c r="K298" s="9">
        <v>1357849</v>
      </c>
      <c r="L298" s="9">
        <f>1357849</f>
        <v>1357849</v>
      </c>
      <c r="M298" s="9">
        <v>271036.65999999997</v>
      </c>
      <c r="N298" s="3">
        <f t="shared" si="72"/>
        <v>19.960736429455704</v>
      </c>
    </row>
    <row r="299" spans="2:14" s="72" customFormat="1" ht="16.5" hidden="1" customHeight="1" x14ac:dyDescent="0.25">
      <c r="B299" s="22" t="s">
        <v>25</v>
      </c>
      <c r="C299" s="29" t="s">
        <v>48</v>
      </c>
      <c r="D299" s="7" t="s">
        <v>10</v>
      </c>
      <c r="E299" s="7" t="s">
        <v>12</v>
      </c>
      <c r="F299" s="8" t="s">
        <v>71</v>
      </c>
      <c r="G299" s="8"/>
      <c r="H299" s="8"/>
      <c r="I299" s="8"/>
      <c r="J299" s="29" t="s">
        <v>26</v>
      </c>
      <c r="K299" s="9">
        <f>K300+K301</f>
        <v>0</v>
      </c>
      <c r="L299" s="9">
        <f>L300+L301</f>
        <v>0</v>
      </c>
      <c r="M299" s="9">
        <f>M300+M301</f>
        <v>0</v>
      </c>
      <c r="N299" s="3" t="e">
        <f t="shared" si="72"/>
        <v>#DIV/0!</v>
      </c>
    </row>
    <row r="300" spans="2:14" s="72" customFormat="1" ht="32.25" hidden="1" customHeight="1" x14ac:dyDescent="0.25">
      <c r="B300" s="22" t="s">
        <v>77</v>
      </c>
      <c r="C300" s="29" t="s">
        <v>48</v>
      </c>
      <c r="D300" s="7" t="s">
        <v>10</v>
      </c>
      <c r="E300" s="7" t="s">
        <v>12</v>
      </c>
      <c r="F300" s="8" t="s">
        <v>71</v>
      </c>
      <c r="G300" s="8"/>
      <c r="H300" s="8"/>
      <c r="I300" s="8"/>
      <c r="J300" s="29" t="s">
        <v>78</v>
      </c>
      <c r="K300" s="9"/>
      <c r="L300" s="9"/>
      <c r="M300" s="9"/>
      <c r="N300" s="3" t="e">
        <f t="shared" si="72"/>
        <v>#DIV/0!</v>
      </c>
    </row>
    <row r="301" spans="2:14" s="72" customFormat="1" ht="18.75" hidden="1" customHeight="1" x14ac:dyDescent="0.25">
      <c r="B301" s="22" t="s">
        <v>79</v>
      </c>
      <c r="C301" s="29" t="s">
        <v>48</v>
      </c>
      <c r="D301" s="7" t="s">
        <v>10</v>
      </c>
      <c r="E301" s="7" t="s">
        <v>12</v>
      </c>
      <c r="F301" s="8" t="s">
        <v>71</v>
      </c>
      <c r="G301" s="8"/>
      <c r="H301" s="8"/>
      <c r="I301" s="8"/>
      <c r="J301" s="29" t="s">
        <v>80</v>
      </c>
      <c r="K301" s="9"/>
      <c r="L301" s="9"/>
      <c r="M301" s="9"/>
      <c r="N301" s="3" t="e">
        <f t="shared" si="72"/>
        <v>#DIV/0!</v>
      </c>
    </row>
    <row r="302" spans="2:14" s="72" customFormat="1" ht="45.75" customHeight="1" x14ac:dyDescent="0.25">
      <c r="B302" s="23" t="s">
        <v>145</v>
      </c>
      <c r="C302" s="28" t="s">
        <v>48</v>
      </c>
      <c r="D302" s="4" t="s">
        <v>10</v>
      </c>
      <c r="E302" s="4" t="s">
        <v>12</v>
      </c>
      <c r="F302" s="5" t="s">
        <v>71</v>
      </c>
      <c r="G302" s="5" t="s">
        <v>72</v>
      </c>
      <c r="H302" s="5" t="s">
        <v>73</v>
      </c>
      <c r="I302" s="5" t="s">
        <v>146</v>
      </c>
      <c r="J302" s="5"/>
      <c r="K302" s="6">
        <f>K303+K305</f>
        <v>28985438</v>
      </c>
      <c r="L302" s="6">
        <f>L303+L305</f>
        <v>28985438</v>
      </c>
      <c r="M302" s="6">
        <f>M303+M305</f>
        <v>5629867.1699999999</v>
      </c>
      <c r="N302" s="3">
        <f t="shared" si="72"/>
        <v>19.423088138257562</v>
      </c>
    </row>
    <row r="303" spans="2:14" s="72" customFormat="1" ht="62.25" customHeight="1" x14ac:dyDescent="0.25">
      <c r="B303" s="78" t="s">
        <v>16</v>
      </c>
      <c r="C303" s="29" t="s">
        <v>48</v>
      </c>
      <c r="D303" s="7" t="s">
        <v>10</v>
      </c>
      <c r="E303" s="7" t="s">
        <v>12</v>
      </c>
      <c r="F303" s="8" t="s">
        <v>71</v>
      </c>
      <c r="G303" s="8" t="s">
        <v>72</v>
      </c>
      <c r="H303" s="8" t="s">
        <v>73</v>
      </c>
      <c r="I303" s="8" t="s">
        <v>146</v>
      </c>
      <c r="J303" s="8" t="s">
        <v>17</v>
      </c>
      <c r="K303" s="9">
        <f>K304</f>
        <v>27475414</v>
      </c>
      <c r="L303" s="9">
        <f>L304</f>
        <v>27475414</v>
      </c>
      <c r="M303" s="9">
        <f>M304</f>
        <v>5128538.6900000004</v>
      </c>
      <c r="N303" s="3">
        <f t="shared" si="72"/>
        <v>18.665919610892853</v>
      </c>
    </row>
    <row r="304" spans="2:14" s="72" customFormat="1" ht="30.75" customHeight="1" x14ac:dyDescent="0.25">
      <c r="B304" s="78" t="s">
        <v>18</v>
      </c>
      <c r="C304" s="29" t="s">
        <v>48</v>
      </c>
      <c r="D304" s="7" t="s">
        <v>10</v>
      </c>
      <c r="E304" s="7" t="s">
        <v>12</v>
      </c>
      <c r="F304" s="8" t="s">
        <v>71</v>
      </c>
      <c r="G304" s="8" t="s">
        <v>72</v>
      </c>
      <c r="H304" s="8" t="s">
        <v>73</v>
      </c>
      <c r="I304" s="8" t="s">
        <v>146</v>
      </c>
      <c r="J304" s="8" t="s">
        <v>19</v>
      </c>
      <c r="K304" s="9">
        <v>27475414</v>
      </c>
      <c r="L304" s="9">
        <f>21147538+6327876</f>
        <v>27475414</v>
      </c>
      <c r="M304" s="9">
        <v>5128538.6900000004</v>
      </c>
      <c r="N304" s="3">
        <f t="shared" si="72"/>
        <v>18.665919610892853</v>
      </c>
    </row>
    <row r="305" spans="2:14" s="72" customFormat="1" ht="32.25" customHeight="1" x14ac:dyDescent="0.25">
      <c r="B305" s="78" t="s">
        <v>21</v>
      </c>
      <c r="C305" s="29" t="s">
        <v>48</v>
      </c>
      <c r="D305" s="7" t="s">
        <v>10</v>
      </c>
      <c r="E305" s="7" t="s">
        <v>12</v>
      </c>
      <c r="F305" s="8" t="s">
        <v>71</v>
      </c>
      <c r="G305" s="8" t="s">
        <v>72</v>
      </c>
      <c r="H305" s="8" t="s">
        <v>73</v>
      </c>
      <c r="I305" s="8" t="s">
        <v>146</v>
      </c>
      <c r="J305" s="8" t="s">
        <v>22</v>
      </c>
      <c r="K305" s="9">
        <f>K306</f>
        <v>1510024</v>
      </c>
      <c r="L305" s="9">
        <f>L306</f>
        <v>1510024</v>
      </c>
      <c r="M305" s="9">
        <f>M306</f>
        <v>501328.48</v>
      </c>
      <c r="N305" s="3">
        <f t="shared" si="72"/>
        <v>33.200033906745851</v>
      </c>
    </row>
    <row r="306" spans="2:14" s="72" customFormat="1" ht="32.25" customHeight="1" x14ac:dyDescent="0.25">
      <c r="B306" s="78" t="s">
        <v>23</v>
      </c>
      <c r="C306" s="29" t="s">
        <v>48</v>
      </c>
      <c r="D306" s="7" t="s">
        <v>10</v>
      </c>
      <c r="E306" s="7" t="s">
        <v>12</v>
      </c>
      <c r="F306" s="8" t="s">
        <v>71</v>
      </c>
      <c r="G306" s="8" t="s">
        <v>72</v>
      </c>
      <c r="H306" s="8" t="s">
        <v>73</v>
      </c>
      <c r="I306" s="8" t="s">
        <v>146</v>
      </c>
      <c r="J306" s="8" t="s">
        <v>24</v>
      </c>
      <c r="K306" s="9">
        <v>1510024</v>
      </c>
      <c r="L306" s="9">
        <v>1510024</v>
      </c>
      <c r="M306" s="9">
        <v>501328.48</v>
      </c>
      <c r="N306" s="3">
        <f t="shared" si="72"/>
        <v>33.200033906745851</v>
      </c>
    </row>
    <row r="307" spans="2:14" s="72" customFormat="1" ht="30.75" customHeight="1" x14ac:dyDescent="0.25">
      <c r="B307" s="70" t="s">
        <v>245</v>
      </c>
      <c r="C307" s="28" t="s">
        <v>48</v>
      </c>
      <c r="D307" s="4" t="s">
        <v>10</v>
      </c>
      <c r="E307" s="4" t="s">
        <v>12</v>
      </c>
      <c r="F307" s="5" t="s">
        <v>71</v>
      </c>
      <c r="G307" s="5"/>
      <c r="H307" s="5"/>
      <c r="I307" s="5" t="s">
        <v>246</v>
      </c>
      <c r="J307" s="5"/>
      <c r="K307" s="6">
        <f t="shared" ref="K307:M308" si="74">K308</f>
        <v>52002</v>
      </c>
      <c r="L307" s="6">
        <f t="shared" si="74"/>
        <v>52002</v>
      </c>
      <c r="M307" s="6">
        <f t="shared" si="74"/>
        <v>1945.59</v>
      </c>
      <c r="N307" s="3">
        <f t="shared" si="72"/>
        <v>3.741375331718011</v>
      </c>
    </row>
    <row r="308" spans="2:14" s="72" customFormat="1" ht="21" customHeight="1" x14ac:dyDescent="0.25">
      <c r="B308" s="22" t="s">
        <v>25</v>
      </c>
      <c r="C308" s="29" t="s">
        <v>48</v>
      </c>
      <c r="D308" s="7" t="s">
        <v>10</v>
      </c>
      <c r="E308" s="7" t="s">
        <v>12</v>
      </c>
      <c r="F308" s="8" t="s">
        <v>71</v>
      </c>
      <c r="G308" s="8" t="s">
        <v>72</v>
      </c>
      <c r="H308" s="8" t="s">
        <v>73</v>
      </c>
      <c r="I308" s="8" t="s">
        <v>246</v>
      </c>
      <c r="J308" s="8" t="s">
        <v>26</v>
      </c>
      <c r="K308" s="9">
        <f t="shared" si="74"/>
        <v>52002</v>
      </c>
      <c r="L308" s="9">
        <f t="shared" si="74"/>
        <v>52002</v>
      </c>
      <c r="M308" s="9">
        <f t="shared" si="74"/>
        <v>1945.59</v>
      </c>
      <c r="N308" s="3">
        <f t="shared" si="72"/>
        <v>3.741375331718011</v>
      </c>
    </row>
    <row r="309" spans="2:14" s="72" customFormat="1" ht="18.75" customHeight="1" x14ac:dyDescent="0.25">
      <c r="B309" s="22" t="s">
        <v>27</v>
      </c>
      <c r="C309" s="29" t="s">
        <v>48</v>
      </c>
      <c r="D309" s="7" t="s">
        <v>10</v>
      </c>
      <c r="E309" s="7" t="s">
        <v>12</v>
      </c>
      <c r="F309" s="8" t="s">
        <v>71</v>
      </c>
      <c r="G309" s="8" t="s">
        <v>72</v>
      </c>
      <c r="H309" s="8" t="s">
        <v>73</v>
      </c>
      <c r="I309" s="8" t="s">
        <v>246</v>
      </c>
      <c r="J309" s="8" t="s">
        <v>28</v>
      </c>
      <c r="K309" s="9">
        <v>52002</v>
      </c>
      <c r="L309" s="9">
        <v>52002</v>
      </c>
      <c r="M309" s="9">
        <v>1945.59</v>
      </c>
      <c r="N309" s="3">
        <f t="shared" si="72"/>
        <v>3.741375331718011</v>
      </c>
    </row>
    <row r="310" spans="2:14" s="72" customFormat="1" ht="18" hidden="1" customHeight="1" x14ac:dyDescent="0.25">
      <c r="B310" s="21" t="s">
        <v>90</v>
      </c>
      <c r="C310" s="28" t="s">
        <v>48</v>
      </c>
      <c r="D310" s="4" t="s">
        <v>10</v>
      </c>
      <c r="E310" s="4" t="s">
        <v>12</v>
      </c>
      <c r="F310" s="5" t="s">
        <v>71</v>
      </c>
      <c r="G310" s="5"/>
      <c r="H310" s="5"/>
      <c r="I310" s="5"/>
      <c r="J310" s="5"/>
      <c r="K310" s="6">
        <f t="shared" ref="K310:M311" si="75">K311</f>
        <v>0</v>
      </c>
      <c r="L310" s="6">
        <f t="shared" si="75"/>
        <v>0</v>
      </c>
      <c r="M310" s="6">
        <f t="shared" si="75"/>
        <v>0</v>
      </c>
      <c r="N310" s="3" t="e">
        <f t="shared" si="72"/>
        <v>#DIV/0!</v>
      </c>
    </row>
    <row r="311" spans="2:14" s="72" customFormat="1" ht="30" hidden="1" customHeight="1" x14ac:dyDescent="0.25">
      <c r="B311" s="22" t="s">
        <v>30</v>
      </c>
      <c r="C311" s="29" t="s">
        <v>48</v>
      </c>
      <c r="D311" s="7" t="s">
        <v>10</v>
      </c>
      <c r="E311" s="7" t="s">
        <v>12</v>
      </c>
      <c r="F311" s="8" t="s">
        <v>71</v>
      </c>
      <c r="G311" s="8"/>
      <c r="H311" s="8"/>
      <c r="I311" s="8"/>
      <c r="J311" s="8" t="s">
        <v>31</v>
      </c>
      <c r="K311" s="9">
        <f t="shared" si="75"/>
        <v>0</v>
      </c>
      <c r="L311" s="9">
        <f t="shared" si="75"/>
        <v>0</v>
      </c>
      <c r="M311" s="9">
        <f t="shared" si="75"/>
        <v>0</v>
      </c>
      <c r="N311" s="3" t="e">
        <f t="shared" si="72"/>
        <v>#DIV/0!</v>
      </c>
    </row>
    <row r="312" spans="2:14" s="72" customFormat="1" ht="19.149999999999999" hidden="1" customHeight="1" x14ac:dyDescent="0.25">
      <c r="B312" s="22" t="s">
        <v>32</v>
      </c>
      <c r="C312" s="29" t="s">
        <v>48</v>
      </c>
      <c r="D312" s="7" t="s">
        <v>10</v>
      </c>
      <c r="E312" s="7" t="s">
        <v>12</v>
      </c>
      <c r="F312" s="8" t="s">
        <v>71</v>
      </c>
      <c r="G312" s="8"/>
      <c r="H312" s="8"/>
      <c r="I312" s="8"/>
      <c r="J312" s="8" t="s">
        <v>33</v>
      </c>
      <c r="K312" s="9"/>
      <c r="L312" s="9"/>
      <c r="M312" s="9"/>
      <c r="N312" s="3" t="e">
        <f t="shared" si="72"/>
        <v>#DIV/0!</v>
      </c>
    </row>
    <row r="313" spans="2:14" s="72" customFormat="1" ht="30.6" hidden="1" customHeight="1" x14ac:dyDescent="0.25">
      <c r="B313" s="34" t="s">
        <v>91</v>
      </c>
      <c r="C313" s="28" t="s">
        <v>48</v>
      </c>
      <c r="D313" s="4" t="s">
        <v>10</v>
      </c>
      <c r="E313" s="4" t="s">
        <v>12</v>
      </c>
      <c r="F313" s="5" t="s">
        <v>71</v>
      </c>
      <c r="G313" s="33"/>
      <c r="H313" s="33"/>
      <c r="I313" s="32"/>
      <c r="J313" s="33"/>
      <c r="K313" s="6">
        <f t="shared" ref="K313:M314" si="76">K314</f>
        <v>0</v>
      </c>
      <c r="L313" s="6">
        <f t="shared" si="76"/>
        <v>0</v>
      </c>
      <c r="M313" s="6">
        <f t="shared" si="76"/>
        <v>0</v>
      </c>
      <c r="N313" s="3" t="e">
        <f t="shared" si="72"/>
        <v>#DIV/0!</v>
      </c>
    </row>
    <row r="314" spans="2:14" s="72" customFormat="1" ht="31.9" hidden="1" customHeight="1" x14ac:dyDescent="0.25">
      <c r="B314" s="22" t="s">
        <v>30</v>
      </c>
      <c r="C314" s="29" t="s">
        <v>48</v>
      </c>
      <c r="D314" s="7" t="s">
        <v>10</v>
      </c>
      <c r="E314" s="7" t="s">
        <v>12</v>
      </c>
      <c r="F314" s="8" t="s">
        <v>71</v>
      </c>
      <c r="G314" s="33"/>
      <c r="H314" s="33"/>
      <c r="I314" s="33"/>
      <c r="J314" s="33" t="s">
        <v>31</v>
      </c>
      <c r="K314" s="9">
        <f t="shared" si="76"/>
        <v>0</v>
      </c>
      <c r="L314" s="9">
        <f t="shared" si="76"/>
        <v>0</v>
      </c>
      <c r="M314" s="9">
        <f t="shared" si="76"/>
        <v>0</v>
      </c>
      <c r="N314" s="3" t="e">
        <f t="shared" si="72"/>
        <v>#DIV/0!</v>
      </c>
    </row>
    <row r="315" spans="2:14" s="72" customFormat="1" ht="20.25" hidden="1" customHeight="1" x14ac:dyDescent="0.25">
      <c r="B315" s="31" t="s">
        <v>32</v>
      </c>
      <c r="C315" s="29" t="s">
        <v>48</v>
      </c>
      <c r="D315" s="7" t="s">
        <v>10</v>
      </c>
      <c r="E315" s="7" t="s">
        <v>12</v>
      </c>
      <c r="F315" s="8" t="s">
        <v>71</v>
      </c>
      <c r="G315" s="33"/>
      <c r="H315" s="33"/>
      <c r="I315" s="33"/>
      <c r="J315" s="33" t="s">
        <v>33</v>
      </c>
      <c r="K315" s="9"/>
      <c r="L315" s="9"/>
      <c r="M315" s="9"/>
      <c r="N315" s="3" t="e">
        <f t="shared" si="72"/>
        <v>#DIV/0!</v>
      </c>
    </row>
    <row r="316" spans="2:14" s="72" customFormat="1" ht="29.45" hidden="1" customHeight="1" x14ac:dyDescent="0.25">
      <c r="B316" s="34" t="s">
        <v>91</v>
      </c>
      <c r="C316" s="28" t="s">
        <v>48</v>
      </c>
      <c r="D316" s="4" t="s">
        <v>10</v>
      </c>
      <c r="E316" s="4" t="s">
        <v>12</v>
      </c>
      <c r="F316" s="5" t="s">
        <v>71</v>
      </c>
      <c r="G316" s="33"/>
      <c r="H316" s="33"/>
      <c r="I316" s="32"/>
      <c r="J316" s="33"/>
      <c r="K316" s="6">
        <f t="shared" ref="K316:M317" si="77">K317</f>
        <v>0</v>
      </c>
      <c r="L316" s="6">
        <f t="shared" si="77"/>
        <v>0</v>
      </c>
      <c r="M316" s="6">
        <f t="shared" si="77"/>
        <v>0</v>
      </c>
      <c r="N316" s="3" t="e">
        <f t="shared" si="72"/>
        <v>#DIV/0!</v>
      </c>
    </row>
    <row r="317" spans="2:14" s="72" customFormat="1" ht="33" hidden="1" customHeight="1" x14ac:dyDescent="0.25">
      <c r="B317" s="22" t="s">
        <v>30</v>
      </c>
      <c r="C317" s="29" t="s">
        <v>48</v>
      </c>
      <c r="D317" s="7" t="s">
        <v>10</v>
      </c>
      <c r="E317" s="7" t="s">
        <v>12</v>
      </c>
      <c r="F317" s="8" t="s">
        <v>71</v>
      </c>
      <c r="G317" s="33"/>
      <c r="H317" s="33"/>
      <c r="I317" s="33"/>
      <c r="J317" s="33" t="s">
        <v>31</v>
      </c>
      <c r="K317" s="9">
        <f t="shared" si="77"/>
        <v>0</v>
      </c>
      <c r="L317" s="9">
        <f t="shared" si="77"/>
        <v>0</v>
      </c>
      <c r="M317" s="9">
        <f t="shared" si="77"/>
        <v>0</v>
      </c>
      <c r="N317" s="3" t="e">
        <f t="shared" si="72"/>
        <v>#DIV/0!</v>
      </c>
    </row>
    <row r="318" spans="2:14" s="72" customFormat="1" ht="20.25" hidden="1" customHeight="1" x14ac:dyDescent="0.25">
      <c r="B318" s="31" t="s">
        <v>32</v>
      </c>
      <c r="C318" s="29" t="s">
        <v>48</v>
      </c>
      <c r="D318" s="7" t="s">
        <v>10</v>
      </c>
      <c r="E318" s="7" t="s">
        <v>12</v>
      </c>
      <c r="F318" s="8" t="s">
        <v>71</v>
      </c>
      <c r="G318" s="33"/>
      <c r="H318" s="33"/>
      <c r="I318" s="33"/>
      <c r="J318" s="33" t="s">
        <v>33</v>
      </c>
      <c r="K318" s="9"/>
      <c r="L318" s="9"/>
      <c r="M318" s="9"/>
      <c r="N318" s="3" t="e">
        <f t="shared" si="72"/>
        <v>#DIV/0!</v>
      </c>
    </row>
    <row r="319" spans="2:14" s="72" customFormat="1" ht="34.5" customHeight="1" x14ac:dyDescent="0.25">
      <c r="B319" s="23" t="s">
        <v>236</v>
      </c>
      <c r="C319" s="28" t="s">
        <v>48</v>
      </c>
      <c r="D319" s="4" t="s">
        <v>10</v>
      </c>
      <c r="E319" s="4" t="s">
        <v>12</v>
      </c>
      <c r="F319" s="5" t="s">
        <v>71</v>
      </c>
      <c r="G319" s="32"/>
      <c r="H319" s="32"/>
      <c r="I319" s="32" t="s">
        <v>143</v>
      </c>
      <c r="J319" s="32"/>
      <c r="K319" s="25">
        <f t="shared" ref="K319:M320" si="78">K320</f>
        <v>257000</v>
      </c>
      <c r="L319" s="25">
        <f t="shared" si="78"/>
        <v>725000</v>
      </c>
      <c r="M319" s="25">
        <f t="shared" si="78"/>
        <v>0</v>
      </c>
      <c r="N319" s="3">
        <f t="shared" si="72"/>
        <v>0</v>
      </c>
    </row>
    <row r="320" spans="2:14" s="72" customFormat="1" ht="34.9" customHeight="1" x14ac:dyDescent="0.25">
      <c r="B320" s="22" t="s">
        <v>30</v>
      </c>
      <c r="C320" s="29" t="s">
        <v>48</v>
      </c>
      <c r="D320" s="7" t="s">
        <v>10</v>
      </c>
      <c r="E320" s="7" t="s">
        <v>12</v>
      </c>
      <c r="F320" s="8" t="s">
        <v>71</v>
      </c>
      <c r="G320" s="33"/>
      <c r="H320" s="33"/>
      <c r="I320" s="33" t="s">
        <v>143</v>
      </c>
      <c r="J320" s="33" t="s">
        <v>31</v>
      </c>
      <c r="K320" s="24">
        <f t="shared" si="78"/>
        <v>257000</v>
      </c>
      <c r="L320" s="24">
        <f t="shared" si="78"/>
        <v>725000</v>
      </c>
      <c r="M320" s="24">
        <f t="shared" si="78"/>
        <v>0</v>
      </c>
      <c r="N320" s="3">
        <f t="shared" si="72"/>
        <v>0</v>
      </c>
    </row>
    <row r="321" spans="2:14" s="72" customFormat="1" ht="20.25" customHeight="1" x14ac:dyDescent="0.25">
      <c r="B321" s="22" t="s">
        <v>32</v>
      </c>
      <c r="C321" s="29" t="s">
        <v>48</v>
      </c>
      <c r="D321" s="7" t="s">
        <v>10</v>
      </c>
      <c r="E321" s="7" t="s">
        <v>12</v>
      </c>
      <c r="F321" s="8" t="s">
        <v>71</v>
      </c>
      <c r="G321" s="33"/>
      <c r="H321" s="33"/>
      <c r="I321" s="33" t="s">
        <v>143</v>
      </c>
      <c r="J321" s="33" t="s">
        <v>33</v>
      </c>
      <c r="K321" s="24">
        <v>257000</v>
      </c>
      <c r="L321" s="24">
        <v>725000</v>
      </c>
      <c r="M321" s="24"/>
      <c r="N321" s="3">
        <f t="shared" si="72"/>
        <v>0</v>
      </c>
    </row>
    <row r="322" spans="2:14" s="72" customFormat="1" ht="26.25" customHeight="1" x14ac:dyDescent="0.25">
      <c r="B322" s="10" t="s">
        <v>273</v>
      </c>
      <c r="C322" s="28" t="s">
        <v>48</v>
      </c>
      <c r="D322" s="4" t="s">
        <v>10</v>
      </c>
      <c r="E322" s="4" t="s">
        <v>12</v>
      </c>
      <c r="F322" s="5" t="s">
        <v>71</v>
      </c>
      <c r="G322" s="8"/>
      <c r="H322" s="8"/>
      <c r="I322" s="5" t="s">
        <v>275</v>
      </c>
      <c r="J322" s="5"/>
      <c r="K322" s="25">
        <f t="shared" ref="K322:M323" si="79">K323</f>
        <v>0</v>
      </c>
      <c r="L322" s="25">
        <f t="shared" si="79"/>
        <v>714000</v>
      </c>
      <c r="M322" s="25">
        <f t="shared" si="79"/>
        <v>0</v>
      </c>
      <c r="N322" s="3">
        <f t="shared" si="72"/>
        <v>0</v>
      </c>
    </row>
    <row r="323" spans="2:14" s="72" customFormat="1" ht="26.25" customHeight="1" x14ac:dyDescent="0.25">
      <c r="B323" s="79" t="s">
        <v>30</v>
      </c>
      <c r="C323" s="66" t="s">
        <v>48</v>
      </c>
      <c r="D323" s="58" t="s">
        <v>10</v>
      </c>
      <c r="E323" s="58" t="s">
        <v>12</v>
      </c>
      <c r="F323" s="59" t="s">
        <v>71</v>
      </c>
      <c r="G323" s="64"/>
      <c r="H323" s="64"/>
      <c r="I323" s="8" t="s">
        <v>275</v>
      </c>
      <c r="J323" s="64" t="s">
        <v>31</v>
      </c>
      <c r="K323" s="24">
        <f t="shared" si="79"/>
        <v>0</v>
      </c>
      <c r="L323" s="24">
        <f t="shared" si="79"/>
        <v>714000</v>
      </c>
      <c r="M323" s="24">
        <f t="shared" si="79"/>
        <v>0</v>
      </c>
      <c r="N323" s="3">
        <f t="shared" si="72"/>
        <v>0</v>
      </c>
    </row>
    <row r="324" spans="2:14" s="72" customFormat="1" ht="20.25" customHeight="1" x14ac:dyDescent="0.25">
      <c r="B324" s="79" t="s">
        <v>32</v>
      </c>
      <c r="C324" s="66" t="s">
        <v>48</v>
      </c>
      <c r="D324" s="58" t="s">
        <v>10</v>
      </c>
      <c r="E324" s="58" t="s">
        <v>12</v>
      </c>
      <c r="F324" s="59" t="s">
        <v>71</v>
      </c>
      <c r="G324" s="64"/>
      <c r="H324" s="64"/>
      <c r="I324" s="8" t="s">
        <v>275</v>
      </c>
      <c r="J324" s="64" t="s">
        <v>33</v>
      </c>
      <c r="K324" s="24"/>
      <c r="L324" s="24">
        <v>714000</v>
      </c>
      <c r="M324" s="24"/>
      <c r="N324" s="3">
        <f t="shared" si="72"/>
        <v>0</v>
      </c>
    </row>
    <row r="325" spans="2:14" s="72" customFormat="1" ht="29.25" customHeight="1" x14ac:dyDescent="0.25">
      <c r="B325" s="23" t="s">
        <v>69</v>
      </c>
      <c r="C325" s="28" t="s">
        <v>48</v>
      </c>
      <c r="D325" s="4" t="s">
        <v>10</v>
      </c>
      <c r="E325" s="4" t="s">
        <v>37</v>
      </c>
      <c r="F325" s="5"/>
      <c r="G325" s="5"/>
      <c r="H325" s="5"/>
      <c r="I325" s="5"/>
      <c r="J325" s="5"/>
      <c r="K325" s="6">
        <f>K329+K326+K335+K338+K332</f>
        <v>374000</v>
      </c>
      <c r="L325" s="6">
        <f>L329+L326+L335+L338+L332</f>
        <v>374000</v>
      </c>
      <c r="M325" s="6">
        <f>M329+M326+M335+M338+M332</f>
        <v>190526</v>
      </c>
      <c r="N325" s="3">
        <f t="shared" si="72"/>
        <v>50.942780748663097</v>
      </c>
    </row>
    <row r="326" spans="2:14" s="72" customFormat="1" ht="21.75" customHeight="1" x14ac:dyDescent="0.25">
      <c r="B326" s="23" t="s">
        <v>150</v>
      </c>
      <c r="C326" s="28" t="s">
        <v>48</v>
      </c>
      <c r="D326" s="4" t="s">
        <v>10</v>
      </c>
      <c r="E326" s="4" t="s">
        <v>37</v>
      </c>
      <c r="F326" s="5" t="s">
        <v>71</v>
      </c>
      <c r="G326" s="5" t="s">
        <v>72</v>
      </c>
      <c r="H326" s="5" t="s">
        <v>73</v>
      </c>
      <c r="I326" s="5" t="s">
        <v>151</v>
      </c>
      <c r="J326" s="5"/>
      <c r="K326" s="6">
        <f t="shared" ref="K326:M327" si="80">K327</f>
        <v>122000</v>
      </c>
      <c r="L326" s="6">
        <f t="shared" si="80"/>
        <v>122000</v>
      </c>
      <c r="M326" s="6">
        <f t="shared" si="80"/>
        <v>121734</v>
      </c>
      <c r="N326" s="3">
        <f t="shared" si="72"/>
        <v>99.781967213114754</v>
      </c>
    </row>
    <row r="327" spans="2:14" s="72" customFormat="1" ht="29.25" customHeight="1" x14ac:dyDescent="0.25">
      <c r="B327" s="22" t="s">
        <v>30</v>
      </c>
      <c r="C327" s="29" t="s">
        <v>48</v>
      </c>
      <c r="D327" s="7" t="s">
        <v>10</v>
      </c>
      <c r="E327" s="7" t="s">
        <v>37</v>
      </c>
      <c r="F327" s="8" t="s">
        <v>71</v>
      </c>
      <c r="G327" s="8" t="s">
        <v>72</v>
      </c>
      <c r="H327" s="8" t="s">
        <v>73</v>
      </c>
      <c r="I327" s="8" t="s">
        <v>151</v>
      </c>
      <c r="J327" s="8" t="s">
        <v>31</v>
      </c>
      <c r="K327" s="9">
        <f t="shared" si="80"/>
        <v>122000</v>
      </c>
      <c r="L327" s="9">
        <f t="shared" si="80"/>
        <v>122000</v>
      </c>
      <c r="M327" s="9">
        <f t="shared" si="80"/>
        <v>121734</v>
      </c>
      <c r="N327" s="3">
        <f t="shared" si="72"/>
        <v>99.781967213114754</v>
      </c>
    </row>
    <row r="328" spans="2:14" s="72" customFormat="1" ht="29.25" customHeight="1" x14ac:dyDescent="0.25">
      <c r="B328" s="22" t="s">
        <v>32</v>
      </c>
      <c r="C328" s="29" t="s">
        <v>48</v>
      </c>
      <c r="D328" s="7" t="s">
        <v>10</v>
      </c>
      <c r="E328" s="7" t="s">
        <v>37</v>
      </c>
      <c r="F328" s="8" t="s">
        <v>71</v>
      </c>
      <c r="G328" s="8" t="s">
        <v>72</v>
      </c>
      <c r="H328" s="8" t="s">
        <v>73</v>
      </c>
      <c r="I328" s="8" t="s">
        <v>151</v>
      </c>
      <c r="J328" s="8" t="s">
        <v>33</v>
      </c>
      <c r="K328" s="9">
        <v>122000</v>
      </c>
      <c r="L328" s="9">
        <v>122000</v>
      </c>
      <c r="M328" s="9">
        <v>121734</v>
      </c>
      <c r="N328" s="3">
        <f t="shared" si="72"/>
        <v>99.781967213114754</v>
      </c>
    </row>
    <row r="329" spans="2:14" s="72" customFormat="1" ht="29.25" customHeight="1" x14ac:dyDescent="0.25">
      <c r="B329" s="23" t="s">
        <v>148</v>
      </c>
      <c r="C329" s="28" t="s">
        <v>48</v>
      </c>
      <c r="D329" s="4" t="s">
        <v>10</v>
      </c>
      <c r="E329" s="4" t="s">
        <v>37</v>
      </c>
      <c r="F329" s="5" t="s">
        <v>71</v>
      </c>
      <c r="G329" s="5" t="s">
        <v>72</v>
      </c>
      <c r="H329" s="5" t="s">
        <v>73</v>
      </c>
      <c r="I329" s="5" t="s">
        <v>149</v>
      </c>
      <c r="J329" s="5"/>
      <c r="K329" s="6">
        <f t="shared" ref="K329:M330" si="81">K330</f>
        <v>28000</v>
      </c>
      <c r="L329" s="6">
        <f t="shared" si="81"/>
        <v>28000</v>
      </c>
      <c r="M329" s="6">
        <f t="shared" si="81"/>
        <v>0</v>
      </c>
      <c r="N329" s="3">
        <f t="shared" ref="N329:N392" si="82">M329/L329*100</f>
        <v>0</v>
      </c>
    </row>
    <row r="330" spans="2:14" s="72" customFormat="1" ht="32.25" customHeight="1" x14ac:dyDescent="0.25">
      <c r="B330" s="22" t="s">
        <v>30</v>
      </c>
      <c r="C330" s="29" t="s">
        <v>48</v>
      </c>
      <c r="D330" s="7" t="s">
        <v>10</v>
      </c>
      <c r="E330" s="7" t="s">
        <v>37</v>
      </c>
      <c r="F330" s="8" t="s">
        <v>71</v>
      </c>
      <c r="G330" s="8" t="s">
        <v>72</v>
      </c>
      <c r="H330" s="8" t="s">
        <v>73</v>
      </c>
      <c r="I330" s="8" t="s">
        <v>149</v>
      </c>
      <c r="J330" s="8" t="s">
        <v>31</v>
      </c>
      <c r="K330" s="9">
        <f t="shared" si="81"/>
        <v>28000</v>
      </c>
      <c r="L330" s="9">
        <f t="shared" si="81"/>
        <v>28000</v>
      </c>
      <c r="M330" s="9">
        <f t="shared" si="81"/>
        <v>0</v>
      </c>
      <c r="N330" s="3">
        <f t="shared" si="82"/>
        <v>0</v>
      </c>
    </row>
    <row r="331" spans="2:14" s="72" customFormat="1" ht="21.75" customHeight="1" x14ac:dyDescent="0.25">
      <c r="B331" s="22" t="s">
        <v>32</v>
      </c>
      <c r="C331" s="29" t="s">
        <v>48</v>
      </c>
      <c r="D331" s="7" t="s">
        <v>10</v>
      </c>
      <c r="E331" s="7" t="s">
        <v>37</v>
      </c>
      <c r="F331" s="8" t="s">
        <v>71</v>
      </c>
      <c r="G331" s="8" t="s">
        <v>72</v>
      </c>
      <c r="H331" s="8" t="s">
        <v>73</v>
      </c>
      <c r="I331" s="8" t="s">
        <v>149</v>
      </c>
      <c r="J331" s="8" t="s">
        <v>33</v>
      </c>
      <c r="K331" s="9">
        <v>28000</v>
      </c>
      <c r="L331" s="9">
        <v>28000</v>
      </c>
      <c r="M331" s="9"/>
      <c r="N331" s="3">
        <f t="shared" si="82"/>
        <v>0</v>
      </c>
    </row>
    <row r="332" spans="2:14" s="72" customFormat="1" ht="21" customHeight="1" x14ac:dyDescent="0.25">
      <c r="B332" s="23" t="s">
        <v>156</v>
      </c>
      <c r="C332" s="28" t="s">
        <v>48</v>
      </c>
      <c r="D332" s="4" t="s">
        <v>10</v>
      </c>
      <c r="E332" s="4" t="s">
        <v>37</v>
      </c>
      <c r="F332" s="5" t="s">
        <v>71</v>
      </c>
      <c r="G332" s="5" t="s">
        <v>72</v>
      </c>
      <c r="H332" s="5" t="s">
        <v>73</v>
      </c>
      <c r="I332" s="5" t="s">
        <v>157</v>
      </c>
      <c r="J332" s="5"/>
      <c r="K332" s="6">
        <f t="shared" ref="K332:M333" si="83">K333</f>
        <v>50000</v>
      </c>
      <c r="L332" s="6">
        <f t="shared" si="83"/>
        <v>50000</v>
      </c>
      <c r="M332" s="6">
        <f t="shared" si="83"/>
        <v>0</v>
      </c>
      <c r="N332" s="3">
        <f t="shared" si="82"/>
        <v>0</v>
      </c>
    </row>
    <row r="333" spans="2:14" s="72" customFormat="1" ht="32.25" customHeight="1" x14ac:dyDescent="0.25">
      <c r="B333" s="22" t="s">
        <v>30</v>
      </c>
      <c r="C333" s="29" t="s">
        <v>48</v>
      </c>
      <c r="D333" s="7" t="s">
        <v>10</v>
      </c>
      <c r="E333" s="7" t="s">
        <v>37</v>
      </c>
      <c r="F333" s="8" t="s">
        <v>71</v>
      </c>
      <c r="G333" s="8" t="s">
        <v>72</v>
      </c>
      <c r="H333" s="8" t="s">
        <v>73</v>
      </c>
      <c r="I333" s="8" t="s">
        <v>157</v>
      </c>
      <c r="J333" s="8" t="s">
        <v>31</v>
      </c>
      <c r="K333" s="9">
        <f t="shared" si="83"/>
        <v>50000</v>
      </c>
      <c r="L333" s="9">
        <f t="shared" si="83"/>
        <v>50000</v>
      </c>
      <c r="M333" s="9">
        <f t="shared" si="83"/>
        <v>0</v>
      </c>
      <c r="N333" s="3">
        <f t="shared" si="82"/>
        <v>0</v>
      </c>
    </row>
    <row r="334" spans="2:14" s="72" customFormat="1" ht="17.25" customHeight="1" x14ac:dyDescent="0.25">
      <c r="B334" s="22" t="s">
        <v>32</v>
      </c>
      <c r="C334" s="29" t="s">
        <v>48</v>
      </c>
      <c r="D334" s="7" t="s">
        <v>10</v>
      </c>
      <c r="E334" s="7" t="s">
        <v>37</v>
      </c>
      <c r="F334" s="8" t="s">
        <v>71</v>
      </c>
      <c r="G334" s="8" t="s">
        <v>72</v>
      </c>
      <c r="H334" s="8" t="s">
        <v>73</v>
      </c>
      <c r="I334" s="8" t="s">
        <v>157</v>
      </c>
      <c r="J334" s="8" t="s">
        <v>33</v>
      </c>
      <c r="K334" s="9">
        <v>50000</v>
      </c>
      <c r="L334" s="9">
        <v>50000</v>
      </c>
      <c r="M334" s="9"/>
      <c r="N334" s="3">
        <f t="shared" si="82"/>
        <v>0</v>
      </c>
    </row>
    <row r="335" spans="2:14" s="72" customFormat="1" ht="44.25" customHeight="1" x14ac:dyDescent="0.25">
      <c r="B335" s="10" t="s">
        <v>152</v>
      </c>
      <c r="C335" s="28" t="s">
        <v>48</v>
      </c>
      <c r="D335" s="4" t="s">
        <v>10</v>
      </c>
      <c r="E335" s="4" t="s">
        <v>37</v>
      </c>
      <c r="F335" s="5" t="s">
        <v>71</v>
      </c>
      <c r="G335" s="5" t="s">
        <v>72</v>
      </c>
      <c r="H335" s="5" t="s">
        <v>73</v>
      </c>
      <c r="I335" s="5" t="s">
        <v>153</v>
      </c>
      <c r="J335" s="5"/>
      <c r="K335" s="6">
        <f t="shared" ref="K335:M336" si="84">K336</f>
        <v>124000</v>
      </c>
      <c r="L335" s="6">
        <f t="shared" si="84"/>
        <v>124000</v>
      </c>
      <c r="M335" s="6">
        <f t="shared" si="84"/>
        <v>68792</v>
      </c>
      <c r="N335" s="3">
        <f t="shared" si="82"/>
        <v>55.477419354838709</v>
      </c>
    </row>
    <row r="336" spans="2:14" s="72" customFormat="1" ht="32.25" customHeight="1" x14ac:dyDescent="0.25">
      <c r="B336" s="22" t="s">
        <v>30</v>
      </c>
      <c r="C336" s="29" t="s">
        <v>48</v>
      </c>
      <c r="D336" s="7" t="s">
        <v>10</v>
      </c>
      <c r="E336" s="7" t="s">
        <v>37</v>
      </c>
      <c r="F336" s="8" t="s">
        <v>71</v>
      </c>
      <c r="G336" s="8" t="s">
        <v>72</v>
      </c>
      <c r="H336" s="8" t="s">
        <v>73</v>
      </c>
      <c r="I336" s="8" t="s">
        <v>153</v>
      </c>
      <c r="J336" s="8" t="s">
        <v>31</v>
      </c>
      <c r="K336" s="9">
        <f t="shared" si="84"/>
        <v>124000</v>
      </c>
      <c r="L336" s="9">
        <f t="shared" si="84"/>
        <v>124000</v>
      </c>
      <c r="M336" s="9">
        <f t="shared" si="84"/>
        <v>68792</v>
      </c>
      <c r="N336" s="3">
        <f t="shared" si="82"/>
        <v>55.477419354838709</v>
      </c>
    </row>
    <row r="337" spans="2:14" s="72" customFormat="1" ht="17.25" customHeight="1" x14ac:dyDescent="0.25">
      <c r="B337" s="22" t="s">
        <v>32</v>
      </c>
      <c r="C337" s="29" t="s">
        <v>48</v>
      </c>
      <c r="D337" s="7" t="s">
        <v>10</v>
      </c>
      <c r="E337" s="7" t="s">
        <v>37</v>
      </c>
      <c r="F337" s="8" t="s">
        <v>71</v>
      </c>
      <c r="G337" s="8" t="s">
        <v>72</v>
      </c>
      <c r="H337" s="8" t="s">
        <v>73</v>
      </c>
      <c r="I337" s="8" t="s">
        <v>153</v>
      </c>
      <c r="J337" s="8" t="s">
        <v>33</v>
      </c>
      <c r="K337" s="9">
        <v>124000</v>
      </c>
      <c r="L337" s="9">
        <v>124000</v>
      </c>
      <c r="M337" s="9">
        <v>68792</v>
      </c>
      <c r="N337" s="3">
        <f t="shared" si="82"/>
        <v>55.477419354838709</v>
      </c>
    </row>
    <row r="338" spans="2:14" s="72" customFormat="1" ht="42.75" customHeight="1" x14ac:dyDescent="0.25">
      <c r="B338" s="10" t="s">
        <v>154</v>
      </c>
      <c r="C338" s="28" t="s">
        <v>48</v>
      </c>
      <c r="D338" s="4" t="s">
        <v>10</v>
      </c>
      <c r="E338" s="4" t="s">
        <v>37</v>
      </c>
      <c r="F338" s="5" t="s">
        <v>71</v>
      </c>
      <c r="G338" s="5" t="s">
        <v>72</v>
      </c>
      <c r="H338" s="5" t="s">
        <v>73</v>
      </c>
      <c r="I338" s="5" t="s">
        <v>155</v>
      </c>
      <c r="J338" s="5"/>
      <c r="K338" s="6">
        <f t="shared" ref="K338:M339" si="85">K339</f>
        <v>50000</v>
      </c>
      <c r="L338" s="6">
        <f t="shared" si="85"/>
        <v>50000</v>
      </c>
      <c r="M338" s="6">
        <f t="shared" si="85"/>
        <v>0</v>
      </c>
      <c r="N338" s="3">
        <f t="shared" si="82"/>
        <v>0</v>
      </c>
    </row>
    <row r="339" spans="2:14" s="72" customFormat="1" ht="32.25" customHeight="1" x14ac:dyDescent="0.25">
      <c r="B339" s="22" t="s">
        <v>30</v>
      </c>
      <c r="C339" s="29" t="s">
        <v>48</v>
      </c>
      <c r="D339" s="7" t="s">
        <v>10</v>
      </c>
      <c r="E339" s="7" t="s">
        <v>37</v>
      </c>
      <c r="F339" s="8" t="s">
        <v>71</v>
      </c>
      <c r="G339" s="8" t="s">
        <v>72</v>
      </c>
      <c r="H339" s="8" t="s">
        <v>73</v>
      </c>
      <c r="I339" s="8" t="s">
        <v>155</v>
      </c>
      <c r="J339" s="8" t="s">
        <v>31</v>
      </c>
      <c r="K339" s="9">
        <f t="shared" si="85"/>
        <v>50000</v>
      </c>
      <c r="L339" s="9">
        <f t="shared" si="85"/>
        <v>50000</v>
      </c>
      <c r="M339" s="9">
        <f t="shared" si="85"/>
        <v>0</v>
      </c>
      <c r="N339" s="3">
        <f t="shared" si="82"/>
        <v>0</v>
      </c>
    </row>
    <row r="340" spans="2:14" s="72" customFormat="1" ht="20.25" customHeight="1" x14ac:dyDescent="0.25">
      <c r="B340" s="22" t="s">
        <v>32</v>
      </c>
      <c r="C340" s="29" t="s">
        <v>48</v>
      </c>
      <c r="D340" s="7" t="s">
        <v>10</v>
      </c>
      <c r="E340" s="7" t="s">
        <v>37</v>
      </c>
      <c r="F340" s="8" t="s">
        <v>71</v>
      </c>
      <c r="G340" s="8" t="s">
        <v>72</v>
      </c>
      <c r="H340" s="8" t="s">
        <v>73</v>
      </c>
      <c r="I340" s="8" t="s">
        <v>155</v>
      </c>
      <c r="J340" s="8" t="s">
        <v>33</v>
      </c>
      <c r="K340" s="9">
        <v>50000</v>
      </c>
      <c r="L340" s="9">
        <v>50000</v>
      </c>
      <c r="M340" s="9"/>
      <c r="N340" s="3">
        <f t="shared" si="82"/>
        <v>0</v>
      </c>
    </row>
    <row r="341" spans="2:14" s="72" customFormat="1" ht="35.25" customHeight="1" x14ac:dyDescent="0.25">
      <c r="B341" s="35" t="s">
        <v>290</v>
      </c>
      <c r="C341" s="36" t="s">
        <v>15</v>
      </c>
      <c r="D341" s="1" t="s">
        <v>10</v>
      </c>
      <c r="E341" s="4"/>
      <c r="F341" s="37"/>
      <c r="G341" s="37"/>
      <c r="H341" s="37"/>
      <c r="I341" s="37"/>
      <c r="J341" s="37"/>
      <c r="K341" s="38">
        <f t="shared" ref="K341:L342" si="86">K343</f>
        <v>500000</v>
      </c>
      <c r="L341" s="38">
        <f t="shared" si="86"/>
        <v>500000</v>
      </c>
      <c r="M341" s="38">
        <f t="shared" ref="M341" si="87">M343</f>
        <v>102350</v>
      </c>
      <c r="N341" s="3">
        <f t="shared" si="82"/>
        <v>20.47</v>
      </c>
    </row>
    <row r="342" spans="2:14" s="72" customFormat="1" ht="15" hidden="1" customHeight="1" x14ac:dyDescent="0.25">
      <c r="B342" s="23" t="s">
        <v>69</v>
      </c>
      <c r="C342" s="36" t="s">
        <v>15</v>
      </c>
      <c r="D342" s="1" t="s">
        <v>10</v>
      </c>
      <c r="E342" s="4" t="s">
        <v>37</v>
      </c>
      <c r="F342" s="37"/>
      <c r="G342" s="37"/>
      <c r="H342" s="37"/>
      <c r="I342" s="37"/>
      <c r="J342" s="37"/>
      <c r="K342" s="38">
        <f t="shared" si="86"/>
        <v>500000</v>
      </c>
      <c r="L342" s="38">
        <f t="shared" si="86"/>
        <v>500000</v>
      </c>
      <c r="M342" s="38">
        <f t="shared" ref="M342" si="88">M344</f>
        <v>102350</v>
      </c>
      <c r="N342" s="3">
        <f t="shared" si="82"/>
        <v>20.47</v>
      </c>
    </row>
    <row r="343" spans="2:14" s="72" customFormat="1" ht="31.5" customHeight="1" x14ac:dyDescent="0.25">
      <c r="B343" s="23" t="s">
        <v>11</v>
      </c>
      <c r="C343" s="28" t="s">
        <v>15</v>
      </c>
      <c r="D343" s="4" t="s">
        <v>10</v>
      </c>
      <c r="E343" s="4" t="s">
        <v>37</v>
      </c>
      <c r="F343" s="5" t="s">
        <v>13</v>
      </c>
      <c r="G343" s="5"/>
      <c r="H343" s="5"/>
      <c r="I343" s="5"/>
      <c r="J343" s="5"/>
      <c r="K343" s="39">
        <f t="shared" ref="K343:M345" si="89">K344</f>
        <v>500000</v>
      </c>
      <c r="L343" s="39">
        <f t="shared" si="89"/>
        <v>500000</v>
      </c>
      <c r="M343" s="39">
        <f t="shared" si="89"/>
        <v>102350</v>
      </c>
      <c r="N343" s="3">
        <f t="shared" si="82"/>
        <v>20.47</v>
      </c>
    </row>
    <row r="344" spans="2:14" s="72" customFormat="1" ht="21" customHeight="1" x14ac:dyDescent="0.25">
      <c r="B344" s="10" t="s">
        <v>211</v>
      </c>
      <c r="C344" s="5" t="s">
        <v>15</v>
      </c>
      <c r="D344" s="4" t="s">
        <v>10</v>
      </c>
      <c r="E344" s="4" t="s">
        <v>37</v>
      </c>
      <c r="F344" s="5" t="s">
        <v>13</v>
      </c>
      <c r="G344" s="5" t="s">
        <v>35</v>
      </c>
      <c r="H344" s="5" t="s">
        <v>14</v>
      </c>
      <c r="I344" s="5" t="s">
        <v>212</v>
      </c>
      <c r="J344" s="5"/>
      <c r="K344" s="39">
        <f t="shared" si="89"/>
        <v>500000</v>
      </c>
      <c r="L344" s="39">
        <f t="shared" si="89"/>
        <v>500000</v>
      </c>
      <c r="M344" s="39">
        <f t="shared" si="89"/>
        <v>102350</v>
      </c>
      <c r="N344" s="3">
        <f t="shared" si="82"/>
        <v>20.47</v>
      </c>
    </row>
    <row r="345" spans="2:14" s="72" customFormat="1" ht="25.5" x14ac:dyDescent="0.25">
      <c r="B345" s="78" t="s">
        <v>21</v>
      </c>
      <c r="C345" s="8" t="s">
        <v>15</v>
      </c>
      <c r="D345" s="7" t="s">
        <v>10</v>
      </c>
      <c r="E345" s="7" t="s">
        <v>37</v>
      </c>
      <c r="F345" s="8" t="s">
        <v>13</v>
      </c>
      <c r="G345" s="8" t="s">
        <v>35</v>
      </c>
      <c r="H345" s="8" t="s">
        <v>14</v>
      </c>
      <c r="I345" s="8" t="s">
        <v>212</v>
      </c>
      <c r="J345" s="8" t="s">
        <v>22</v>
      </c>
      <c r="K345" s="40">
        <f t="shared" si="89"/>
        <v>500000</v>
      </c>
      <c r="L345" s="40">
        <f t="shared" si="89"/>
        <v>500000</v>
      </c>
      <c r="M345" s="40">
        <f t="shared" si="89"/>
        <v>102350</v>
      </c>
      <c r="N345" s="3">
        <f t="shared" si="82"/>
        <v>20.47</v>
      </c>
    </row>
    <row r="346" spans="2:14" s="72" customFormat="1" ht="25.5" x14ac:dyDescent="0.25">
      <c r="B346" s="78" t="s">
        <v>23</v>
      </c>
      <c r="C346" s="8" t="s">
        <v>15</v>
      </c>
      <c r="D346" s="7" t="s">
        <v>10</v>
      </c>
      <c r="E346" s="7" t="s">
        <v>37</v>
      </c>
      <c r="F346" s="8" t="s">
        <v>13</v>
      </c>
      <c r="G346" s="8" t="s">
        <v>35</v>
      </c>
      <c r="H346" s="8" t="s">
        <v>14</v>
      </c>
      <c r="I346" s="8" t="s">
        <v>212</v>
      </c>
      <c r="J346" s="8" t="s">
        <v>24</v>
      </c>
      <c r="K346" s="40">
        <v>500000</v>
      </c>
      <c r="L346" s="40">
        <v>500000</v>
      </c>
      <c r="M346" s="40">
        <v>102350</v>
      </c>
      <c r="N346" s="3">
        <f t="shared" si="82"/>
        <v>20.47</v>
      </c>
    </row>
    <row r="347" spans="2:14" s="72" customFormat="1" ht="35.25" customHeight="1" x14ac:dyDescent="0.25">
      <c r="B347" s="35" t="s">
        <v>291</v>
      </c>
      <c r="C347" s="41" t="s">
        <v>92</v>
      </c>
      <c r="D347" s="4" t="s">
        <v>10</v>
      </c>
      <c r="E347" s="4"/>
      <c r="F347" s="42"/>
      <c r="G347" s="42"/>
      <c r="H347" s="42"/>
      <c r="I347" s="42"/>
      <c r="J347" s="42"/>
      <c r="K347" s="43">
        <f>K355+K348+K351</f>
        <v>419000</v>
      </c>
      <c r="L347" s="43">
        <f>L355+L348+L351</f>
        <v>419000</v>
      </c>
      <c r="M347" s="43">
        <f>M355+M348+M351</f>
        <v>72100</v>
      </c>
      <c r="N347" s="3">
        <f t="shared" si="82"/>
        <v>17.207637231503583</v>
      </c>
    </row>
    <row r="348" spans="2:14" s="72" customFormat="1" ht="39.6" hidden="1" customHeight="1" x14ac:dyDescent="0.25">
      <c r="B348" s="10" t="s">
        <v>93</v>
      </c>
      <c r="C348" s="41" t="s">
        <v>92</v>
      </c>
      <c r="D348" s="4" t="s">
        <v>10</v>
      </c>
      <c r="E348" s="4" t="s">
        <v>12</v>
      </c>
      <c r="F348" s="5" t="s">
        <v>13</v>
      </c>
      <c r="G348" s="42"/>
      <c r="H348" s="42"/>
      <c r="I348" s="42"/>
      <c r="J348" s="42"/>
      <c r="K348" s="43">
        <f t="shared" ref="K348:M349" si="90">K349</f>
        <v>0</v>
      </c>
      <c r="L348" s="43">
        <f t="shared" si="90"/>
        <v>0</v>
      </c>
      <c r="M348" s="43">
        <f t="shared" si="90"/>
        <v>0</v>
      </c>
      <c r="N348" s="3" t="e">
        <f t="shared" si="82"/>
        <v>#DIV/0!</v>
      </c>
    </row>
    <row r="349" spans="2:14" s="72" customFormat="1" ht="26.45" hidden="1" customHeight="1" x14ac:dyDescent="0.25">
      <c r="B349" s="78" t="s">
        <v>21</v>
      </c>
      <c r="C349" s="44" t="s">
        <v>92</v>
      </c>
      <c r="D349" s="7" t="s">
        <v>10</v>
      </c>
      <c r="E349" s="7" t="s">
        <v>12</v>
      </c>
      <c r="F349" s="8" t="s">
        <v>13</v>
      </c>
      <c r="G349" s="45"/>
      <c r="H349" s="45"/>
      <c r="I349" s="45"/>
      <c r="J349" s="45">
        <v>200</v>
      </c>
      <c r="K349" s="46">
        <f t="shared" si="90"/>
        <v>0</v>
      </c>
      <c r="L349" s="46">
        <f t="shared" si="90"/>
        <v>0</v>
      </c>
      <c r="M349" s="46">
        <f t="shared" si="90"/>
        <v>0</v>
      </c>
      <c r="N349" s="3" t="e">
        <f t="shared" si="82"/>
        <v>#DIV/0!</v>
      </c>
    </row>
    <row r="350" spans="2:14" s="72" customFormat="1" ht="26.45" hidden="1" customHeight="1" x14ac:dyDescent="0.25">
      <c r="B350" s="78" t="s">
        <v>23</v>
      </c>
      <c r="C350" s="44" t="s">
        <v>92</v>
      </c>
      <c r="D350" s="7" t="s">
        <v>10</v>
      </c>
      <c r="E350" s="7" t="s">
        <v>12</v>
      </c>
      <c r="F350" s="8" t="s">
        <v>13</v>
      </c>
      <c r="G350" s="45"/>
      <c r="H350" s="45"/>
      <c r="I350" s="45"/>
      <c r="J350" s="45">
        <v>240</v>
      </c>
      <c r="K350" s="46"/>
      <c r="L350" s="46"/>
      <c r="M350" s="46"/>
      <c r="N350" s="3" t="e">
        <f t="shared" si="82"/>
        <v>#DIV/0!</v>
      </c>
    </row>
    <row r="351" spans="2:14" s="72" customFormat="1" ht="38.450000000000003" hidden="1" customHeight="1" x14ac:dyDescent="0.25">
      <c r="B351" s="68" t="s">
        <v>93</v>
      </c>
      <c r="C351" s="41" t="s">
        <v>92</v>
      </c>
      <c r="D351" s="4" t="s">
        <v>10</v>
      </c>
      <c r="E351" s="4" t="s">
        <v>12</v>
      </c>
      <c r="F351" s="5" t="s">
        <v>13</v>
      </c>
      <c r="G351" s="42"/>
      <c r="H351" s="42"/>
      <c r="I351" s="42"/>
      <c r="J351" s="42"/>
      <c r="K351" s="43">
        <f t="shared" ref="K351:M352" si="91">K352</f>
        <v>0</v>
      </c>
      <c r="L351" s="43">
        <f t="shared" si="91"/>
        <v>0</v>
      </c>
      <c r="M351" s="43">
        <f t="shared" si="91"/>
        <v>0</v>
      </c>
      <c r="N351" s="3" t="e">
        <f t="shared" si="82"/>
        <v>#DIV/0!</v>
      </c>
    </row>
    <row r="352" spans="2:14" s="72" customFormat="1" ht="26.45" hidden="1" customHeight="1" x14ac:dyDescent="0.25">
      <c r="B352" s="78" t="s">
        <v>21</v>
      </c>
      <c r="C352" s="44" t="s">
        <v>92</v>
      </c>
      <c r="D352" s="7" t="s">
        <v>10</v>
      </c>
      <c r="E352" s="7" t="s">
        <v>12</v>
      </c>
      <c r="F352" s="8" t="s">
        <v>13</v>
      </c>
      <c r="G352" s="45"/>
      <c r="H352" s="45"/>
      <c r="I352" s="45"/>
      <c r="J352" s="45">
        <v>200</v>
      </c>
      <c r="K352" s="46">
        <f t="shared" si="91"/>
        <v>0</v>
      </c>
      <c r="L352" s="46">
        <f t="shared" si="91"/>
        <v>0</v>
      </c>
      <c r="M352" s="46">
        <f t="shared" si="91"/>
        <v>0</v>
      </c>
      <c r="N352" s="3" t="e">
        <f t="shared" si="82"/>
        <v>#DIV/0!</v>
      </c>
    </row>
    <row r="353" spans="2:14" s="72" customFormat="1" ht="26.45" hidden="1" customHeight="1" x14ac:dyDescent="0.25">
      <c r="B353" s="78" t="s">
        <v>23</v>
      </c>
      <c r="C353" s="44" t="s">
        <v>92</v>
      </c>
      <c r="D353" s="7" t="s">
        <v>10</v>
      </c>
      <c r="E353" s="7" t="s">
        <v>12</v>
      </c>
      <c r="F353" s="8" t="s">
        <v>13</v>
      </c>
      <c r="G353" s="45"/>
      <c r="H353" s="45"/>
      <c r="I353" s="45"/>
      <c r="J353" s="45">
        <v>240</v>
      </c>
      <c r="K353" s="46"/>
      <c r="L353" s="46"/>
      <c r="M353" s="46"/>
      <c r="N353" s="3" t="e">
        <f t="shared" si="82"/>
        <v>#DIV/0!</v>
      </c>
    </row>
    <row r="354" spans="2:14" s="72" customFormat="1" ht="0.75" hidden="1" customHeight="1" x14ac:dyDescent="0.25">
      <c r="B354" s="23" t="s">
        <v>69</v>
      </c>
      <c r="C354" s="36" t="s">
        <v>92</v>
      </c>
      <c r="D354" s="4" t="s">
        <v>10</v>
      </c>
      <c r="E354" s="4" t="s">
        <v>37</v>
      </c>
      <c r="F354" s="47"/>
      <c r="G354" s="47"/>
      <c r="H354" s="47"/>
      <c r="I354" s="47"/>
      <c r="J354" s="47"/>
      <c r="K354" s="48">
        <f>K356+K359</f>
        <v>419000</v>
      </c>
      <c r="L354" s="48">
        <f>L356+L359</f>
        <v>419000</v>
      </c>
      <c r="M354" s="48">
        <f>M356+M359</f>
        <v>72100</v>
      </c>
      <c r="N354" s="3">
        <f t="shared" si="82"/>
        <v>17.207637231503583</v>
      </c>
    </row>
    <row r="355" spans="2:14" s="72" customFormat="1" ht="25.5" x14ac:dyDescent="0.25">
      <c r="B355" s="23" t="s">
        <v>11</v>
      </c>
      <c r="C355" s="28" t="s">
        <v>92</v>
      </c>
      <c r="D355" s="4" t="s">
        <v>10</v>
      </c>
      <c r="E355" s="4" t="s">
        <v>37</v>
      </c>
      <c r="F355" s="49">
        <v>916</v>
      </c>
      <c r="G355" s="49"/>
      <c r="H355" s="49"/>
      <c r="I355" s="49"/>
      <c r="J355" s="49"/>
      <c r="K355" s="50">
        <f>K356+K359</f>
        <v>419000</v>
      </c>
      <c r="L355" s="50">
        <f>L356+L359</f>
        <v>419000</v>
      </c>
      <c r="M355" s="50">
        <f>M356+M359</f>
        <v>72100</v>
      </c>
      <c r="N355" s="3">
        <f t="shared" si="82"/>
        <v>17.207637231503583</v>
      </c>
    </row>
    <row r="356" spans="2:14" s="72" customFormat="1" ht="27.75" customHeight="1" x14ac:dyDescent="0.25">
      <c r="B356" s="10" t="s">
        <v>94</v>
      </c>
      <c r="C356" s="28" t="s">
        <v>92</v>
      </c>
      <c r="D356" s="4" t="s">
        <v>10</v>
      </c>
      <c r="E356" s="4" t="s">
        <v>37</v>
      </c>
      <c r="F356" s="49">
        <v>916</v>
      </c>
      <c r="G356" s="28" t="s">
        <v>37</v>
      </c>
      <c r="H356" s="28" t="s">
        <v>9</v>
      </c>
      <c r="I356" s="49">
        <v>82300</v>
      </c>
      <c r="J356" s="49"/>
      <c r="K356" s="50">
        <f t="shared" ref="K356:M357" si="92">K357</f>
        <v>419000</v>
      </c>
      <c r="L356" s="50">
        <f t="shared" si="92"/>
        <v>419000</v>
      </c>
      <c r="M356" s="50">
        <f t="shared" si="92"/>
        <v>72100</v>
      </c>
      <c r="N356" s="3">
        <f t="shared" si="82"/>
        <v>17.207637231503583</v>
      </c>
    </row>
    <row r="357" spans="2:14" s="72" customFormat="1" ht="25.5" x14ac:dyDescent="0.25">
      <c r="B357" s="78" t="s">
        <v>21</v>
      </c>
      <c r="C357" s="29" t="s">
        <v>92</v>
      </c>
      <c r="D357" s="7" t="s">
        <v>10</v>
      </c>
      <c r="E357" s="7" t="s">
        <v>37</v>
      </c>
      <c r="F357" s="51">
        <v>916</v>
      </c>
      <c r="G357" s="29" t="s">
        <v>37</v>
      </c>
      <c r="H357" s="29" t="s">
        <v>9</v>
      </c>
      <c r="I357" s="51">
        <v>82300</v>
      </c>
      <c r="J357" s="51">
        <v>200</v>
      </c>
      <c r="K357" s="52">
        <f t="shared" si="92"/>
        <v>419000</v>
      </c>
      <c r="L357" s="52">
        <f t="shared" si="92"/>
        <v>419000</v>
      </c>
      <c r="M357" s="52">
        <f t="shared" si="92"/>
        <v>72100</v>
      </c>
      <c r="N357" s="3">
        <f t="shared" si="82"/>
        <v>17.207637231503583</v>
      </c>
    </row>
    <row r="358" spans="2:14" s="72" customFormat="1" ht="29.45" customHeight="1" x14ac:dyDescent="0.25">
      <c r="B358" s="78" t="s">
        <v>23</v>
      </c>
      <c r="C358" s="29" t="s">
        <v>92</v>
      </c>
      <c r="D358" s="7" t="s">
        <v>10</v>
      </c>
      <c r="E358" s="7" t="s">
        <v>37</v>
      </c>
      <c r="F358" s="51">
        <v>916</v>
      </c>
      <c r="G358" s="29" t="s">
        <v>37</v>
      </c>
      <c r="H358" s="29" t="s">
        <v>9</v>
      </c>
      <c r="I358" s="51">
        <v>82300</v>
      </c>
      <c r="J358" s="51">
        <v>240</v>
      </c>
      <c r="K358" s="52">
        <v>419000</v>
      </c>
      <c r="L358" s="52">
        <v>419000</v>
      </c>
      <c r="M358" s="52">
        <v>72100</v>
      </c>
      <c r="N358" s="3">
        <f t="shared" si="82"/>
        <v>17.207637231503583</v>
      </c>
    </row>
    <row r="359" spans="2:14" s="72" customFormat="1" ht="40.5" hidden="1" customHeight="1" x14ac:dyDescent="0.25">
      <c r="B359" s="68" t="s">
        <v>93</v>
      </c>
      <c r="C359" s="28" t="s">
        <v>92</v>
      </c>
      <c r="D359" s="4" t="s">
        <v>10</v>
      </c>
      <c r="E359" s="4" t="s">
        <v>37</v>
      </c>
      <c r="F359" s="49">
        <v>916</v>
      </c>
      <c r="G359" s="28"/>
      <c r="H359" s="28"/>
      <c r="I359" s="49"/>
      <c r="J359" s="49"/>
      <c r="K359" s="50">
        <f t="shared" ref="K359:M360" si="93">K360</f>
        <v>0</v>
      </c>
      <c r="L359" s="50">
        <f t="shared" si="93"/>
        <v>0</v>
      </c>
      <c r="M359" s="50">
        <f t="shared" si="93"/>
        <v>0</v>
      </c>
      <c r="N359" s="3" t="e">
        <f t="shared" si="82"/>
        <v>#DIV/0!</v>
      </c>
    </row>
    <row r="360" spans="2:14" s="72" customFormat="1" ht="28.5" hidden="1" customHeight="1" x14ac:dyDescent="0.25">
      <c r="B360" s="78" t="s">
        <v>21</v>
      </c>
      <c r="C360" s="29" t="s">
        <v>92</v>
      </c>
      <c r="D360" s="7" t="s">
        <v>10</v>
      </c>
      <c r="E360" s="7" t="s">
        <v>37</v>
      </c>
      <c r="F360" s="51">
        <v>916</v>
      </c>
      <c r="G360" s="29"/>
      <c r="H360" s="29"/>
      <c r="I360" s="51"/>
      <c r="J360" s="51">
        <v>200</v>
      </c>
      <c r="K360" s="52">
        <f t="shared" si="93"/>
        <v>0</v>
      </c>
      <c r="L360" s="52">
        <f t="shared" si="93"/>
        <v>0</v>
      </c>
      <c r="M360" s="52">
        <f t="shared" si="93"/>
        <v>0</v>
      </c>
      <c r="N360" s="3" t="e">
        <f t="shared" si="82"/>
        <v>#DIV/0!</v>
      </c>
    </row>
    <row r="361" spans="2:14" s="72" customFormat="1" ht="33" hidden="1" customHeight="1" x14ac:dyDescent="0.25">
      <c r="B361" s="78" t="s">
        <v>23</v>
      </c>
      <c r="C361" s="29" t="s">
        <v>92</v>
      </c>
      <c r="D361" s="7" t="s">
        <v>10</v>
      </c>
      <c r="E361" s="7" t="s">
        <v>37</v>
      </c>
      <c r="F361" s="51">
        <v>916</v>
      </c>
      <c r="G361" s="29"/>
      <c r="H361" s="29"/>
      <c r="I361" s="51"/>
      <c r="J361" s="51">
        <v>240</v>
      </c>
      <c r="K361" s="52"/>
      <c r="L361" s="52"/>
      <c r="M361" s="52"/>
      <c r="N361" s="3" t="e">
        <f t="shared" si="82"/>
        <v>#DIV/0!</v>
      </c>
    </row>
    <row r="362" spans="2:14" s="72" customFormat="1" ht="30" x14ac:dyDescent="0.25">
      <c r="B362" s="76" t="s">
        <v>292</v>
      </c>
      <c r="C362" s="1" t="s">
        <v>57</v>
      </c>
      <c r="D362" s="4" t="s">
        <v>10</v>
      </c>
      <c r="E362" s="7"/>
      <c r="F362" s="26"/>
      <c r="G362" s="26"/>
      <c r="H362" s="26"/>
      <c r="I362" s="26"/>
      <c r="J362" s="26"/>
      <c r="K362" s="27">
        <f>K363</f>
        <v>11205600</v>
      </c>
      <c r="L362" s="27">
        <f>L363</f>
        <v>11205600</v>
      </c>
      <c r="M362" s="27">
        <f>M363</f>
        <v>2646266.4300000002</v>
      </c>
      <c r="N362" s="3">
        <f t="shared" si="82"/>
        <v>23.615571053758835</v>
      </c>
    </row>
    <row r="363" spans="2:14" s="72" customFormat="1" ht="25.5" x14ac:dyDescent="0.25">
      <c r="B363" s="10" t="s">
        <v>95</v>
      </c>
      <c r="C363" s="53" t="s">
        <v>57</v>
      </c>
      <c r="D363" s="4" t="s">
        <v>10</v>
      </c>
      <c r="E363" s="4" t="s">
        <v>12</v>
      </c>
      <c r="F363" s="53" t="s">
        <v>96</v>
      </c>
      <c r="G363" s="53"/>
      <c r="H363" s="53"/>
      <c r="I363" s="53"/>
      <c r="J363" s="54"/>
      <c r="K363" s="55">
        <f>K367+K375+K364+K381+K384+K393+K390+K387+K378</f>
        <v>11205600</v>
      </c>
      <c r="L363" s="55">
        <f>L367+L375+L364+L381+L384+L393+L390+L387+L378+L372</f>
        <v>11205600</v>
      </c>
      <c r="M363" s="55">
        <f>M367+M375+M364+M381+M384+M393+M390+M387+M378</f>
        <v>2646266.4300000002</v>
      </c>
      <c r="N363" s="3">
        <f t="shared" si="82"/>
        <v>23.615571053758835</v>
      </c>
    </row>
    <row r="364" spans="2:14" s="72" customFormat="1" ht="43.5" customHeight="1" x14ac:dyDescent="0.25">
      <c r="B364" s="23" t="s">
        <v>168</v>
      </c>
      <c r="C364" s="4" t="s">
        <v>57</v>
      </c>
      <c r="D364" s="4" t="s">
        <v>10</v>
      </c>
      <c r="E364" s="4" t="s">
        <v>12</v>
      </c>
      <c r="F364" s="5" t="s">
        <v>96</v>
      </c>
      <c r="G364" s="5" t="s">
        <v>102</v>
      </c>
      <c r="H364" s="5" t="s">
        <v>14</v>
      </c>
      <c r="I364" s="5" t="s">
        <v>233</v>
      </c>
      <c r="J364" s="5"/>
      <c r="K364" s="6">
        <f t="shared" ref="K364:M365" si="94">K365</f>
        <v>953000</v>
      </c>
      <c r="L364" s="6">
        <f t="shared" si="94"/>
        <v>953000</v>
      </c>
      <c r="M364" s="6">
        <f t="shared" si="94"/>
        <v>238251</v>
      </c>
      <c r="N364" s="3">
        <f t="shared" si="82"/>
        <v>25.000104931794333</v>
      </c>
    </row>
    <row r="365" spans="2:14" s="72" customFormat="1" ht="16.5" customHeight="1" x14ac:dyDescent="0.25">
      <c r="B365" s="22" t="s">
        <v>103</v>
      </c>
      <c r="C365" s="7" t="s">
        <v>57</v>
      </c>
      <c r="D365" s="7" t="s">
        <v>10</v>
      </c>
      <c r="E365" s="7" t="s">
        <v>12</v>
      </c>
      <c r="F365" s="8" t="s">
        <v>96</v>
      </c>
      <c r="G365" s="8" t="s">
        <v>102</v>
      </c>
      <c r="H365" s="8" t="s">
        <v>14</v>
      </c>
      <c r="I365" s="8" t="s">
        <v>233</v>
      </c>
      <c r="J365" s="8" t="s">
        <v>98</v>
      </c>
      <c r="K365" s="9">
        <f t="shared" si="94"/>
        <v>953000</v>
      </c>
      <c r="L365" s="9">
        <f t="shared" si="94"/>
        <v>953000</v>
      </c>
      <c r="M365" s="9">
        <f t="shared" si="94"/>
        <v>238251</v>
      </c>
      <c r="N365" s="3">
        <f t="shared" si="82"/>
        <v>25.000104931794333</v>
      </c>
    </row>
    <row r="366" spans="2:14" s="72" customFormat="1" ht="18.75" customHeight="1" x14ac:dyDescent="0.25">
      <c r="B366" s="22" t="s">
        <v>104</v>
      </c>
      <c r="C366" s="7" t="s">
        <v>57</v>
      </c>
      <c r="D366" s="7" t="s">
        <v>10</v>
      </c>
      <c r="E366" s="7" t="s">
        <v>12</v>
      </c>
      <c r="F366" s="8" t="s">
        <v>96</v>
      </c>
      <c r="G366" s="8" t="s">
        <v>102</v>
      </c>
      <c r="H366" s="8" t="s">
        <v>14</v>
      </c>
      <c r="I366" s="8" t="s">
        <v>233</v>
      </c>
      <c r="J366" s="8" t="s">
        <v>105</v>
      </c>
      <c r="K366" s="9">
        <v>953000</v>
      </c>
      <c r="L366" s="9">
        <v>953000</v>
      </c>
      <c r="M366" s="9">
        <v>238251</v>
      </c>
      <c r="N366" s="3">
        <f t="shared" si="82"/>
        <v>25.000104931794333</v>
      </c>
    </row>
    <row r="367" spans="2:14" s="72" customFormat="1" ht="30.75" customHeight="1" x14ac:dyDescent="0.25">
      <c r="B367" s="23" t="s">
        <v>20</v>
      </c>
      <c r="C367" s="28" t="s">
        <v>57</v>
      </c>
      <c r="D367" s="4" t="s">
        <v>10</v>
      </c>
      <c r="E367" s="4" t="s">
        <v>12</v>
      </c>
      <c r="F367" s="5" t="s">
        <v>96</v>
      </c>
      <c r="G367" s="5" t="s">
        <v>72</v>
      </c>
      <c r="H367" s="5" t="s">
        <v>73</v>
      </c>
      <c r="I367" s="5" t="s">
        <v>138</v>
      </c>
      <c r="J367" s="5"/>
      <c r="K367" s="6">
        <f>K368+K370+K372</f>
        <v>5052600</v>
      </c>
      <c r="L367" s="6">
        <f>L368+L370</f>
        <v>5048000</v>
      </c>
      <c r="M367" s="6">
        <f>M368+M370+M372</f>
        <v>1264265.4300000002</v>
      </c>
      <c r="N367" s="3">
        <f t="shared" si="82"/>
        <v>25.044877773375596</v>
      </c>
    </row>
    <row r="368" spans="2:14" s="72" customFormat="1" ht="58.5" customHeight="1" x14ac:dyDescent="0.25">
      <c r="B368" s="78" t="s">
        <v>16</v>
      </c>
      <c r="C368" s="7" t="s">
        <v>57</v>
      </c>
      <c r="D368" s="7" t="s">
        <v>10</v>
      </c>
      <c r="E368" s="7" t="s">
        <v>12</v>
      </c>
      <c r="F368" s="8" t="s">
        <v>96</v>
      </c>
      <c r="G368" s="8" t="s">
        <v>14</v>
      </c>
      <c r="H368" s="8" t="s">
        <v>57</v>
      </c>
      <c r="I368" s="8" t="s">
        <v>138</v>
      </c>
      <c r="J368" s="8" t="s">
        <v>17</v>
      </c>
      <c r="K368" s="9">
        <f>K369</f>
        <v>4457100</v>
      </c>
      <c r="L368" s="9">
        <f>L369</f>
        <v>4457100</v>
      </c>
      <c r="M368" s="9">
        <f>M369</f>
        <v>1207139.1200000001</v>
      </c>
      <c r="N368" s="3">
        <f t="shared" si="82"/>
        <v>27.083509905543966</v>
      </c>
    </row>
    <row r="369" spans="2:14" s="72" customFormat="1" ht="25.5" x14ac:dyDescent="0.25">
      <c r="B369" s="78" t="s">
        <v>18</v>
      </c>
      <c r="C369" s="7" t="s">
        <v>57</v>
      </c>
      <c r="D369" s="7" t="s">
        <v>10</v>
      </c>
      <c r="E369" s="7" t="s">
        <v>12</v>
      </c>
      <c r="F369" s="8" t="s">
        <v>96</v>
      </c>
      <c r="G369" s="8" t="s">
        <v>14</v>
      </c>
      <c r="H369" s="8" t="s">
        <v>57</v>
      </c>
      <c r="I369" s="8" t="s">
        <v>138</v>
      </c>
      <c r="J369" s="8" t="s">
        <v>19</v>
      </c>
      <c r="K369" s="9">
        <v>4457100</v>
      </c>
      <c r="L369" s="9">
        <f>3423275+1033825</f>
        <v>4457100</v>
      </c>
      <c r="M369" s="9">
        <v>1207139.1200000001</v>
      </c>
      <c r="N369" s="3">
        <f t="shared" si="82"/>
        <v>27.083509905543966</v>
      </c>
    </row>
    <row r="370" spans="2:14" s="72" customFormat="1" ht="29.25" customHeight="1" x14ac:dyDescent="0.25">
      <c r="B370" s="78" t="s">
        <v>21</v>
      </c>
      <c r="C370" s="7" t="s">
        <v>57</v>
      </c>
      <c r="D370" s="7" t="s">
        <v>10</v>
      </c>
      <c r="E370" s="7" t="s">
        <v>12</v>
      </c>
      <c r="F370" s="8" t="s">
        <v>96</v>
      </c>
      <c r="G370" s="8" t="s">
        <v>14</v>
      </c>
      <c r="H370" s="8" t="s">
        <v>57</v>
      </c>
      <c r="I370" s="8" t="s">
        <v>138</v>
      </c>
      <c r="J370" s="8" t="s">
        <v>22</v>
      </c>
      <c r="K370" s="9">
        <f>K371</f>
        <v>593900</v>
      </c>
      <c r="L370" s="9">
        <f>L371</f>
        <v>590900</v>
      </c>
      <c r="M370" s="9">
        <f>M371</f>
        <v>56026.31</v>
      </c>
      <c r="N370" s="3">
        <f t="shared" si="82"/>
        <v>9.4815214080216617</v>
      </c>
    </row>
    <row r="371" spans="2:14" s="72" customFormat="1" ht="32.25" customHeight="1" x14ac:dyDescent="0.25">
      <c r="B371" s="78" t="s">
        <v>23</v>
      </c>
      <c r="C371" s="7" t="s">
        <v>57</v>
      </c>
      <c r="D371" s="7" t="s">
        <v>10</v>
      </c>
      <c r="E371" s="7" t="s">
        <v>12</v>
      </c>
      <c r="F371" s="8" t="s">
        <v>96</v>
      </c>
      <c r="G371" s="8" t="s">
        <v>14</v>
      </c>
      <c r="H371" s="8" t="s">
        <v>57</v>
      </c>
      <c r="I371" s="8" t="s">
        <v>138</v>
      </c>
      <c r="J371" s="8" t="s">
        <v>24</v>
      </c>
      <c r="K371" s="9">
        <v>593900</v>
      </c>
      <c r="L371" s="9">
        <v>590900</v>
      </c>
      <c r="M371" s="9">
        <v>56026.31</v>
      </c>
      <c r="N371" s="3">
        <f t="shared" si="82"/>
        <v>9.4815214080216617</v>
      </c>
    </row>
    <row r="372" spans="2:14" s="72" customFormat="1" ht="26.25" customHeight="1" x14ac:dyDescent="0.25">
      <c r="B372" s="70" t="s">
        <v>245</v>
      </c>
      <c r="C372" s="4" t="s">
        <v>57</v>
      </c>
      <c r="D372" s="4" t="s">
        <v>10</v>
      </c>
      <c r="E372" s="4" t="s">
        <v>12</v>
      </c>
      <c r="F372" s="5" t="s">
        <v>96</v>
      </c>
      <c r="G372" s="5"/>
      <c r="H372" s="5"/>
      <c r="I372" s="5" t="s">
        <v>246</v>
      </c>
      <c r="J372" s="5"/>
      <c r="K372" s="6">
        <f t="shared" ref="K372:M373" si="95">K373</f>
        <v>1600</v>
      </c>
      <c r="L372" s="6">
        <f t="shared" si="95"/>
        <v>4600</v>
      </c>
      <c r="M372" s="6">
        <f t="shared" si="95"/>
        <v>1100</v>
      </c>
      <c r="N372" s="3">
        <f t="shared" si="82"/>
        <v>23.913043478260871</v>
      </c>
    </row>
    <row r="373" spans="2:14" s="72" customFormat="1" ht="19.5" customHeight="1" x14ac:dyDescent="0.25">
      <c r="B373" s="22" t="s">
        <v>25</v>
      </c>
      <c r="C373" s="7" t="s">
        <v>57</v>
      </c>
      <c r="D373" s="7" t="s">
        <v>10</v>
      </c>
      <c r="E373" s="7" t="s">
        <v>12</v>
      </c>
      <c r="F373" s="8" t="s">
        <v>96</v>
      </c>
      <c r="G373" s="8" t="s">
        <v>14</v>
      </c>
      <c r="H373" s="8" t="s">
        <v>57</v>
      </c>
      <c r="I373" s="8" t="s">
        <v>246</v>
      </c>
      <c r="J373" s="8" t="s">
        <v>26</v>
      </c>
      <c r="K373" s="9">
        <f t="shared" si="95"/>
        <v>1600</v>
      </c>
      <c r="L373" s="9">
        <f t="shared" si="95"/>
        <v>4600</v>
      </c>
      <c r="M373" s="9">
        <f t="shared" si="95"/>
        <v>1100</v>
      </c>
      <c r="N373" s="3">
        <f t="shared" si="82"/>
        <v>23.913043478260871</v>
      </c>
    </row>
    <row r="374" spans="2:14" s="72" customFormat="1" ht="19.5" customHeight="1" x14ac:dyDescent="0.25">
      <c r="B374" s="22" t="s">
        <v>27</v>
      </c>
      <c r="C374" s="7" t="s">
        <v>57</v>
      </c>
      <c r="D374" s="7" t="s">
        <v>10</v>
      </c>
      <c r="E374" s="7" t="s">
        <v>12</v>
      </c>
      <c r="F374" s="8" t="s">
        <v>96</v>
      </c>
      <c r="G374" s="8" t="s">
        <v>14</v>
      </c>
      <c r="H374" s="8" t="s">
        <v>57</v>
      </c>
      <c r="I374" s="8" t="s">
        <v>246</v>
      </c>
      <c r="J374" s="8" t="s">
        <v>28</v>
      </c>
      <c r="K374" s="9">
        <v>1600</v>
      </c>
      <c r="L374" s="9">
        <f>1600+3000</f>
        <v>4600</v>
      </c>
      <c r="M374" s="9">
        <v>1100</v>
      </c>
      <c r="N374" s="3">
        <f t="shared" si="82"/>
        <v>23.913043478260871</v>
      </c>
    </row>
    <row r="375" spans="2:14" s="72" customFormat="1" ht="75.75" hidden="1" customHeight="1" x14ac:dyDescent="0.25">
      <c r="B375" s="23" t="s">
        <v>101</v>
      </c>
      <c r="C375" s="4" t="s">
        <v>57</v>
      </c>
      <c r="D375" s="4" t="s">
        <v>10</v>
      </c>
      <c r="E375" s="7" t="s">
        <v>12</v>
      </c>
      <c r="F375" s="5" t="s">
        <v>96</v>
      </c>
      <c r="G375" s="5" t="s">
        <v>35</v>
      </c>
      <c r="H375" s="5" t="s">
        <v>15</v>
      </c>
      <c r="I375" s="5"/>
      <c r="J375" s="5"/>
      <c r="K375" s="6">
        <f t="shared" ref="K375:M376" si="96">K376</f>
        <v>0</v>
      </c>
      <c r="L375" s="6">
        <f t="shared" si="96"/>
        <v>0</v>
      </c>
      <c r="M375" s="6">
        <f t="shared" si="96"/>
        <v>0</v>
      </c>
      <c r="N375" s="3" t="e">
        <f t="shared" si="82"/>
        <v>#DIV/0!</v>
      </c>
    </row>
    <row r="376" spans="2:14" s="72" customFormat="1" ht="18.75" hidden="1" customHeight="1" x14ac:dyDescent="0.25">
      <c r="B376" s="22" t="s">
        <v>97</v>
      </c>
      <c r="C376" s="7" t="s">
        <v>57</v>
      </c>
      <c r="D376" s="7" t="s">
        <v>10</v>
      </c>
      <c r="E376" s="7" t="s">
        <v>12</v>
      </c>
      <c r="F376" s="8" t="s">
        <v>96</v>
      </c>
      <c r="G376" s="8" t="s">
        <v>35</v>
      </c>
      <c r="H376" s="8" t="s">
        <v>15</v>
      </c>
      <c r="I376" s="8"/>
      <c r="J376" s="8" t="s">
        <v>98</v>
      </c>
      <c r="K376" s="9">
        <f t="shared" si="96"/>
        <v>0</v>
      </c>
      <c r="L376" s="9">
        <f t="shared" si="96"/>
        <v>0</v>
      </c>
      <c r="M376" s="9">
        <f t="shared" si="96"/>
        <v>0</v>
      </c>
      <c r="N376" s="3" t="e">
        <f t="shared" si="82"/>
        <v>#DIV/0!</v>
      </c>
    </row>
    <row r="377" spans="2:14" s="72" customFormat="1" ht="15.75" hidden="1" customHeight="1" x14ac:dyDescent="0.25">
      <c r="B377" s="22" t="s">
        <v>99</v>
      </c>
      <c r="C377" s="7" t="s">
        <v>57</v>
      </c>
      <c r="D377" s="7" t="s">
        <v>10</v>
      </c>
      <c r="E377" s="7" t="s">
        <v>12</v>
      </c>
      <c r="F377" s="8" t="s">
        <v>96</v>
      </c>
      <c r="G377" s="8" t="s">
        <v>35</v>
      </c>
      <c r="H377" s="8" t="s">
        <v>15</v>
      </c>
      <c r="I377" s="8"/>
      <c r="J377" s="8" t="s">
        <v>100</v>
      </c>
      <c r="K377" s="9"/>
      <c r="L377" s="9"/>
      <c r="M377" s="9"/>
      <c r="N377" s="3" t="e">
        <f t="shared" si="82"/>
        <v>#DIV/0!</v>
      </c>
    </row>
    <row r="378" spans="2:14" s="72" customFormat="1" ht="28.9" customHeight="1" x14ac:dyDescent="0.25">
      <c r="B378" s="23" t="s">
        <v>106</v>
      </c>
      <c r="C378" s="4" t="s">
        <v>57</v>
      </c>
      <c r="D378" s="4" t="s">
        <v>10</v>
      </c>
      <c r="E378" s="4" t="s">
        <v>12</v>
      </c>
      <c r="F378" s="5" t="s">
        <v>96</v>
      </c>
      <c r="G378" s="5" t="s">
        <v>102</v>
      </c>
      <c r="H378" s="5" t="s">
        <v>9</v>
      </c>
      <c r="I378" s="5" t="s">
        <v>169</v>
      </c>
      <c r="J378" s="5"/>
      <c r="K378" s="6">
        <f t="shared" ref="K378:M379" si="97">K379</f>
        <v>5200000</v>
      </c>
      <c r="L378" s="6">
        <f t="shared" si="97"/>
        <v>5200000</v>
      </c>
      <c r="M378" s="6">
        <f t="shared" si="97"/>
        <v>1143750</v>
      </c>
      <c r="N378" s="3">
        <f t="shared" si="82"/>
        <v>21.995192307692307</v>
      </c>
    </row>
    <row r="379" spans="2:14" s="72" customFormat="1" ht="18" customHeight="1" x14ac:dyDescent="0.25">
      <c r="B379" s="22" t="s">
        <v>107</v>
      </c>
      <c r="C379" s="7" t="s">
        <v>57</v>
      </c>
      <c r="D379" s="7" t="s">
        <v>10</v>
      </c>
      <c r="E379" s="7" t="s">
        <v>12</v>
      </c>
      <c r="F379" s="8" t="s">
        <v>96</v>
      </c>
      <c r="G379" s="8" t="s">
        <v>102</v>
      </c>
      <c r="H379" s="8" t="s">
        <v>9</v>
      </c>
      <c r="I379" s="8" t="s">
        <v>169</v>
      </c>
      <c r="J379" s="8" t="s">
        <v>98</v>
      </c>
      <c r="K379" s="9">
        <f t="shared" si="97"/>
        <v>5200000</v>
      </c>
      <c r="L379" s="9">
        <f t="shared" si="97"/>
        <v>5200000</v>
      </c>
      <c r="M379" s="9">
        <f t="shared" si="97"/>
        <v>1143750</v>
      </c>
      <c r="N379" s="3">
        <f t="shared" si="82"/>
        <v>21.995192307692307</v>
      </c>
    </row>
    <row r="380" spans="2:14" s="72" customFormat="1" ht="18.600000000000001" customHeight="1" x14ac:dyDescent="0.25">
      <c r="B380" s="22" t="s">
        <v>104</v>
      </c>
      <c r="C380" s="7" t="s">
        <v>57</v>
      </c>
      <c r="D380" s="7" t="s">
        <v>10</v>
      </c>
      <c r="E380" s="7" t="s">
        <v>12</v>
      </c>
      <c r="F380" s="8" t="s">
        <v>96</v>
      </c>
      <c r="G380" s="8" t="s">
        <v>102</v>
      </c>
      <c r="H380" s="8" t="s">
        <v>9</v>
      </c>
      <c r="I380" s="8" t="s">
        <v>169</v>
      </c>
      <c r="J380" s="8" t="s">
        <v>105</v>
      </c>
      <c r="K380" s="9">
        <v>5200000</v>
      </c>
      <c r="L380" s="9">
        <v>5200000</v>
      </c>
      <c r="M380" s="9">
        <v>1143750</v>
      </c>
      <c r="N380" s="3">
        <f t="shared" si="82"/>
        <v>21.995192307692307</v>
      </c>
    </row>
    <row r="381" spans="2:14" s="72" customFormat="1" ht="17.25" hidden="1" customHeight="1" x14ac:dyDescent="0.25">
      <c r="B381" s="84" t="s">
        <v>108</v>
      </c>
      <c r="C381" s="4" t="s">
        <v>57</v>
      </c>
      <c r="D381" s="4" t="s">
        <v>10</v>
      </c>
      <c r="E381" s="4" t="s">
        <v>12</v>
      </c>
      <c r="F381" s="5" t="s">
        <v>96</v>
      </c>
      <c r="G381" s="5"/>
      <c r="H381" s="5"/>
      <c r="I381" s="5"/>
      <c r="J381" s="5"/>
      <c r="K381" s="6">
        <f t="shared" ref="K381:M382" si="98">K382</f>
        <v>0</v>
      </c>
      <c r="L381" s="6">
        <f t="shared" si="98"/>
        <v>0</v>
      </c>
      <c r="M381" s="6">
        <f t="shared" si="98"/>
        <v>0</v>
      </c>
      <c r="N381" s="3" t="e">
        <f t="shared" si="82"/>
        <v>#DIV/0!</v>
      </c>
    </row>
    <row r="382" spans="2:14" s="72" customFormat="1" ht="19.149999999999999" hidden="1" customHeight="1" x14ac:dyDescent="0.25">
      <c r="B382" s="88" t="s">
        <v>107</v>
      </c>
      <c r="C382" s="7" t="s">
        <v>57</v>
      </c>
      <c r="D382" s="7" t="s">
        <v>10</v>
      </c>
      <c r="E382" s="7" t="s">
        <v>12</v>
      </c>
      <c r="F382" s="8" t="s">
        <v>96</v>
      </c>
      <c r="G382" s="8"/>
      <c r="H382" s="8"/>
      <c r="I382" s="8"/>
      <c r="J382" s="8" t="s">
        <v>98</v>
      </c>
      <c r="K382" s="9">
        <f t="shared" si="98"/>
        <v>0</v>
      </c>
      <c r="L382" s="9">
        <f t="shared" si="98"/>
        <v>0</v>
      </c>
      <c r="M382" s="9">
        <f t="shared" si="98"/>
        <v>0</v>
      </c>
      <c r="N382" s="3" t="e">
        <f t="shared" si="82"/>
        <v>#DIV/0!</v>
      </c>
    </row>
    <row r="383" spans="2:14" s="72" customFormat="1" ht="15.6" hidden="1" customHeight="1" x14ac:dyDescent="0.25">
      <c r="B383" s="88" t="s">
        <v>109</v>
      </c>
      <c r="C383" s="7" t="s">
        <v>57</v>
      </c>
      <c r="D383" s="7" t="s">
        <v>10</v>
      </c>
      <c r="E383" s="7" t="s">
        <v>12</v>
      </c>
      <c r="F383" s="8" t="s">
        <v>96</v>
      </c>
      <c r="G383" s="8"/>
      <c r="H383" s="8"/>
      <c r="I383" s="8"/>
      <c r="J383" s="8" t="s">
        <v>110</v>
      </c>
      <c r="K383" s="9"/>
      <c r="L383" s="9"/>
      <c r="M383" s="9"/>
      <c r="N383" s="3" t="e">
        <f t="shared" si="82"/>
        <v>#DIV/0!</v>
      </c>
    </row>
    <row r="384" spans="2:14" s="72" customFormat="1" ht="52.9" hidden="1" customHeight="1" x14ac:dyDescent="0.25">
      <c r="B384" s="23" t="s">
        <v>129</v>
      </c>
      <c r="C384" s="4" t="s">
        <v>57</v>
      </c>
      <c r="D384" s="4" t="s">
        <v>10</v>
      </c>
      <c r="E384" s="4" t="s">
        <v>12</v>
      </c>
      <c r="F384" s="5" t="s">
        <v>96</v>
      </c>
      <c r="G384" s="5"/>
      <c r="H384" s="5"/>
      <c r="I384" s="5"/>
      <c r="J384" s="5"/>
      <c r="K384" s="6">
        <f t="shared" ref="K384:M385" si="99">K385</f>
        <v>0</v>
      </c>
      <c r="L384" s="6">
        <f t="shared" si="99"/>
        <v>0</v>
      </c>
      <c r="M384" s="6">
        <f t="shared" si="99"/>
        <v>0</v>
      </c>
      <c r="N384" s="3" t="e">
        <f t="shared" si="82"/>
        <v>#DIV/0!</v>
      </c>
    </row>
    <row r="385" spans="2:14" s="72" customFormat="1" ht="13.15" hidden="1" customHeight="1" x14ac:dyDescent="0.25">
      <c r="B385" s="22" t="s">
        <v>111</v>
      </c>
      <c r="C385" s="7" t="s">
        <v>57</v>
      </c>
      <c r="D385" s="7" t="s">
        <v>10</v>
      </c>
      <c r="E385" s="7" t="s">
        <v>12</v>
      </c>
      <c r="F385" s="8" t="s">
        <v>96</v>
      </c>
      <c r="G385" s="8"/>
      <c r="H385" s="8"/>
      <c r="I385" s="8"/>
      <c r="J385" s="8" t="s">
        <v>98</v>
      </c>
      <c r="K385" s="9">
        <f t="shared" si="99"/>
        <v>0</v>
      </c>
      <c r="L385" s="9">
        <f t="shared" si="99"/>
        <v>0</v>
      </c>
      <c r="M385" s="9">
        <f t="shared" si="99"/>
        <v>0</v>
      </c>
      <c r="N385" s="3" t="e">
        <f t="shared" si="82"/>
        <v>#DIV/0!</v>
      </c>
    </row>
    <row r="386" spans="2:14" s="72" customFormat="1" ht="13.15" hidden="1" customHeight="1" x14ac:dyDescent="0.25">
      <c r="B386" s="22" t="s">
        <v>109</v>
      </c>
      <c r="C386" s="7" t="s">
        <v>57</v>
      </c>
      <c r="D386" s="7" t="s">
        <v>10</v>
      </c>
      <c r="E386" s="7" t="s">
        <v>12</v>
      </c>
      <c r="F386" s="8" t="s">
        <v>96</v>
      </c>
      <c r="G386" s="8"/>
      <c r="H386" s="8"/>
      <c r="I386" s="8"/>
      <c r="J386" s="8" t="s">
        <v>110</v>
      </c>
      <c r="K386" s="9"/>
      <c r="L386" s="9"/>
      <c r="M386" s="9"/>
      <c r="N386" s="3" t="e">
        <f t="shared" si="82"/>
        <v>#DIV/0!</v>
      </c>
    </row>
    <row r="387" spans="2:14" s="72" customFormat="1" ht="39.6" hidden="1" customHeight="1" x14ac:dyDescent="0.25">
      <c r="B387" s="23" t="s">
        <v>112</v>
      </c>
      <c r="C387" s="4" t="s">
        <v>57</v>
      </c>
      <c r="D387" s="4" t="s">
        <v>10</v>
      </c>
      <c r="E387" s="4" t="s">
        <v>12</v>
      </c>
      <c r="F387" s="5" t="s">
        <v>96</v>
      </c>
      <c r="G387" s="8"/>
      <c r="H387" s="8"/>
      <c r="I387" s="5"/>
      <c r="J387" s="5"/>
      <c r="K387" s="6">
        <f t="shared" ref="K387:M388" si="100">K388</f>
        <v>0</v>
      </c>
      <c r="L387" s="6">
        <f t="shared" si="100"/>
        <v>0</v>
      </c>
      <c r="M387" s="6">
        <f t="shared" si="100"/>
        <v>0</v>
      </c>
      <c r="N387" s="3" t="e">
        <f t="shared" si="82"/>
        <v>#DIV/0!</v>
      </c>
    </row>
    <row r="388" spans="2:14" s="72" customFormat="1" ht="13.15" hidden="1" customHeight="1" x14ac:dyDescent="0.25">
      <c r="B388" s="22" t="s">
        <v>111</v>
      </c>
      <c r="C388" s="7" t="s">
        <v>57</v>
      </c>
      <c r="D388" s="7" t="s">
        <v>10</v>
      </c>
      <c r="E388" s="7" t="s">
        <v>12</v>
      </c>
      <c r="F388" s="8" t="s">
        <v>96</v>
      </c>
      <c r="G388" s="8"/>
      <c r="H388" s="8"/>
      <c r="I388" s="8"/>
      <c r="J388" s="8" t="s">
        <v>98</v>
      </c>
      <c r="K388" s="9">
        <f t="shared" si="100"/>
        <v>0</v>
      </c>
      <c r="L388" s="9">
        <f t="shared" si="100"/>
        <v>0</v>
      </c>
      <c r="M388" s="9">
        <f t="shared" si="100"/>
        <v>0</v>
      </c>
      <c r="N388" s="3" t="e">
        <f t="shared" si="82"/>
        <v>#DIV/0!</v>
      </c>
    </row>
    <row r="389" spans="2:14" s="72" customFormat="1" ht="13.15" hidden="1" customHeight="1" x14ac:dyDescent="0.25">
      <c r="B389" s="22" t="s">
        <v>109</v>
      </c>
      <c r="C389" s="7" t="s">
        <v>57</v>
      </c>
      <c r="D389" s="7" t="s">
        <v>10</v>
      </c>
      <c r="E389" s="7" t="s">
        <v>12</v>
      </c>
      <c r="F389" s="8" t="s">
        <v>96</v>
      </c>
      <c r="G389" s="8"/>
      <c r="H389" s="8"/>
      <c r="I389" s="8"/>
      <c r="J389" s="8" t="s">
        <v>110</v>
      </c>
      <c r="K389" s="9"/>
      <c r="L389" s="9"/>
      <c r="M389" s="9"/>
      <c r="N389" s="3" t="e">
        <f t="shared" si="82"/>
        <v>#DIV/0!</v>
      </c>
    </row>
    <row r="390" spans="2:14" s="72" customFormat="1" ht="13.15" hidden="1" customHeight="1" x14ac:dyDescent="0.25">
      <c r="B390" s="57" t="s">
        <v>62</v>
      </c>
      <c r="C390" s="4" t="s">
        <v>57</v>
      </c>
      <c r="D390" s="4" t="s">
        <v>10</v>
      </c>
      <c r="E390" s="4" t="s">
        <v>12</v>
      </c>
      <c r="F390" s="5" t="s">
        <v>96</v>
      </c>
      <c r="G390" s="8"/>
      <c r="H390" s="8"/>
      <c r="I390" s="5"/>
      <c r="J390" s="5"/>
      <c r="K390" s="6">
        <f t="shared" ref="K390:M391" si="101">K391</f>
        <v>0</v>
      </c>
      <c r="L390" s="6">
        <f t="shared" si="101"/>
        <v>0</v>
      </c>
      <c r="M390" s="6">
        <f t="shared" si="101"/>
        <v>0</v>
      </c>
      <c r="N390" s="3" t="e">
        <f t="shared" si="82"/>
        <v>#DIV/0!</v>
      </c>
    </row>
    <row r="391" spans="2:14" s="72" customFormat="1" ht="13.15" hidden="1" customHeight="1" x14ac:dyDescent="0.25">
      <c r="B391" s="22" t="s">
        <v>111</v>
      </c>
      <c r="C391" s="7" t="s">
        <v>57</v>
      </c>
      <c r="D391" s="7" t="s">
        <v>10</v>
      </c>
      <c r="E391" s="7" t="s">
        <v>12</v>
      </c>
      <c r="F391" s="8" t="s">
        <v>96</v>
      </c>
      <c r="G391" s="8"/>
      <c r="H391" s="8"/>
      <c r="I391" s="8"/>
      <c r="J391" s="8" t="s">
        <v>98</v>
      </c>
      <c r="K391" s="9">
        <f t="shared" si="101"/>
        <v>0</v>
      </c>
      <c r="L391" s="9">
        <f t="shared" si="101"/>
        <v>0</v>
      </c>
      <c r="M391" s="9">
        <f t="shared" si="101"/>
        <v>0</v>
      </c>
      <c r="N391" s="3" t="e">
        <f t="shared" si="82"/>
        <v>#DIV/0!</v>
      </c>
    </row>
    <row r="392" spans="2:14" s="72" customFormat="1" ht="13.15" hidden="1" customHeight="1" x14ac:dyDescent="0.25">
      <c r="B392" s="22" t="s">
        <v>109</v>
      </c>
      <c r="C392" s="7" t="s">
        <v>57</v>
      </c>
      <c r="D392" s="7" t="s">
        <v>10</v>
      </c>
      <c r="E392" s="7" t="s">
        <v>12</v>
      </c>
      <c r="F392" s="8" t="s">
        <v>96</v>
      </c>
      <c r="G392" s="8"/>
      <c r="H392" s="8"/>
      <c r="I392" s="8"/>
      <c r="J392" s="8" t="s">
        <v>110</v>
      </c>
      <c r="K392" s="9">
        <v>0</v>
      </c>
      <c r="L392" s="9">
        <v>0</v>
      </c>
      <c r="M392" s="9">
        <v>0</v>
      </c>
      <c r="N392" s="3" t="e">
        <f t="shared" si="82"/>
        <v>#DIV/0!</v>
      </c>
    </row>
    <row r="393" spans="2:14" s="72" customFormat="1" ht="18.600000000000001" hidden="1" customHeight="1" x14ac:dyDescent="0.25">
      <c r="B393" s="21" t="s">
        <v>62</v>
      </c>
      <c r="C393" s="4" t="s">
        <v>57</v>
      </c>
      <c r="D393" s="4" t="s">
        <v>10</v>
      </c>
      <c r="E393" s="4" t="s">
        <v>12</v>
      </c>
      <c r="F393" s="5" t="s">
        <v>96</v>
      </c>
      <c r="G393" s="5"/>
      <c r="H393" s="5"/>
      <c r="I393" s="5"/>
      <c r="J393" s="5"/>
      <c r="K393" s="6">
        <f t="shared" ref="K393:M394" si="102">K394</f>
        <v>0</v>
      </c>
      <c r="L393" s="6">
        <f t="shared" si="102"/>
        <v>0</v>
      </c>
      <c r="M393" s="6">
        <f t="shared" si="102"/>
        <v>0</v>
      </c>
      <c r="N393" s="3" t="e">
        <f t="shared" ref="N393:N456" si="103">M393/L393*100</f>
        <v>#DIV/0!</v>
      </c>
    </row>
    <row r="394" spans="2:14" s="72" customFormat="1" ht="17.45" hidden="1" customHeight="1" x14ac:dyDescent="0.25">
      <c r="B394" s="22" t="s">
        <v>111</v>
      </c>
      <c r="C394" s="7" t="s">
        <v>57</v>
      </c>
      <c r="D394" s="7" t="s">
        <v>10</v>
      </c>
      <c r="E394" s="7" t="s">
        <v>12</v>
      </c>
      <c r="F394" s="8" t="s">
        <v>96</v>
      </c>
      <c r="G394" s="8"/>
      <c r="H394" s="8"/>
      <c r="I394" s="8"/>
      <c r="J394" s="8" t="s">
        <v>98</v>
      </c>
      <c r="K394" s="9">
        <f t="shared" si="102"/>
        <v>0</v>
      </c>
      <c r="L394" s="9">
        <f t="shared" si="102"/>
        <v>0</v>
      </c>
      <c r="M394" s="9">
        <f t="shared" si="102"/>
        <v>0</v>
      </c>
      <c r="N394" s="3" t="e">
        <f t="shared" si="103"/>
        <v>#DIV/0!</v>
      </c>
    </row>
    <row r="395" spans="2:14" s="72" customFormat="1" ht="18.600000000000001" hidden="1" customHeight="1" x14ac:dyDescent="0.25">
      <c r="B395" s="22" t="s">
        <v>109</v>
      </c>
      <c r="C395" s="7" t="s">
        <v>57</v>
      </c>
      <c r="D395" s="7" t="s">
        <v>10</v>
      </c>
      <c r="E395" s="7" t="s">
        <v>12</v>
      </c>
      <c r="F395" s="8" t="s">
        <v>96</v>
      </c>
      <c r="G395" s="8"/>
      <c r="H395" s="8"/>
      <c r="I395" s="8"/>
      <c r="J395" s="8" t="s">
        <v>110</v>
      </c>
      <c r="K395" s="9">
        <v>0</v>
      </c>
      <c r="L395" s="9">
        <v>0</v>
      </c>
      <c r="M395" s="9">
        <v>0</v>
      </c>
      <c r="N395" s="3" t="e">
        <f t="shared" si="103"/>
        <v>#DIV/0!</v>
      </c>
    </row>
    <row r="396" spans="2:14" s="72" customFormat="1" ht="48.75" customHeight="1" x14ac:dyDescent="0.25">
      <c r="B396" s="76" t="s">
        <v>293</v>
      </c>
      <c r="C396" s="4" t="s">
        <v>72</v>
      </c>
      <c r="D396" s="4" t="s">
        <v>10</v>
      </c>
      <c r="E396" s="7" t="s">
        <v>12</v>
      </c>
      <c r="F396" s="5"/>
      <c r="G396" s="5"/>
      <c r="H396" s="5"/>
      <c r="I396" s="5"/>
      <c r="J396" s="5"/>
      <c r="K396" s="6">
        <f>K397</f>
        <v>2806690</v>
      </c>
      <c r="L396" s="6">
        <f>L397</f>
        <v>2806690</v>
      </c>
      <c r="M396" s="6">
        <f>M397</f>
        <v>481279.36</v>
      </c>
      <c r="N396" s="3">
        <f t="shared" si="103"/>
        <v>17.147578108020479</v>
      </c>
    </row>
    <row r="397" spans="2:14" s="72" customFormat="1" ht="43.5" customHeight="1" x14ac:dyDescent="0.25">
      <c r="B397" s="23" t="s">
        <v>225</v>
      </c>
      <c r="C397" s="4" t="s">
        <v>72</v>
      </c>
      <c r="D397" s="4" t="s">
        <v>10</v>
      </c>
      <c r="E397" s="7" t="s">
        <v>12</v>
      </c>
      <c r="F397" s="5" t="s">
        <v>114</v>
      </c>
      <c r="G397" s="5"/>
      <c r="H397" s="5"/>
      <c r="I397" s="5"/>
      <c r="J397" s="5"/>
      <c r="K397" s="6">
        <f>K409+K414+K398+K417+K406+K420+K403</f>
        <v>2806690</v>
      </c>
      <c r="L397" s="6">
        <f>L409+L414+L398+L417+L406+L420+L403</f>
        <v>2806690</v>
      </c>
      <c r="M397" s="6">
        <f>M409+M414+M398+M417+M406+M420+M403</f>
        <v>481279.36</v>
      </c>
      <c r="N397" s="3">
        <f t="shared" si="103"/>
        <v>17.147578108020479</v>
      </c>
    </row>
    <row r="398" spans="2:14" s="72" customFormat="1" ht="33.75" customHeight="1" x14ac:dyDescent="0.25">
      <c r="B398" s="23" t="s">
        <v>20</v>
      </c>
      <c r="C398" s="4" t="s">
        <v>72</v>
      </c>
      <c r="D398" s="4" t="s">
        <v>10</v>
      </c>
      <c r="E398" s="7" t="s">
        <v>12</v>
      </c>
      <c r="F398" s="5" t="s">
        <v>114</v>
      </c>
      <c r="G398" s="5" t="s">
        <v>14</v>
      </c>
      <c r="H398" s="5" t="s">
        <v>44</v>
      </c>
      <c r="I398" s="5" t="s">
        <v>138</v>
      </c>
      <c r="J398" s="5"/>
      <c r="K398" s="6">
        <f>K399+K401</f>
        <v>2107190</v>
      </c>
      <c r="L398" s="6">
        <f>L399+L401</f>
        <v>2107190</v>
      </c>
      <c r="M398" s="6">
        <f>M399+M401</f>
        <v>425862.49</v>
      </c>
      <c r="N398" s="3">
        <f t="shared" si="103"/>
        <v>20.209971098951684</v>
      </c>
    </row>
    <row r="399" spans="2:14" s="72" customFormat="1" ht="56.25" customHeight="1" x14ac:dyDescent="0.25">
      <c r="B399" s="78" t="s">
        <v>16</v>
      </c>
      <c r="C399" s="7" t="s">
        <v>72</v>
      </c>
      <c r="D399" s="7" t="s">
        <v>10</v>
      </c>
      <c r="E399" s="7" t="s">
        <v>12</v>
      </c>
      <c r="F399" s="8" t="s">
        <v>114</v>
      </c>
      <c r="G399" s="8" t="s">
        <v>14</v>
      </c>
      <c r="H399" s="8" t="s">
        <v>44</v>
      </c>
      <c r="I399" s="8" t="s">
        <v>138</v>
      </c>
      <c r="J399" s="8" t="s">
        <v>17</v>
      </c>
      <c r="K399" s="9">
        <f>K400</f>
        <v>1980050</v>
      </c>
      <c r="L399" s="9">
        <f>L400</f>
        <v>1980050</v>
      </c>
      <c r="M399" s="9">
        <f>M400</f>
        <v>401684.02</v>
      </c>
      <c r="N399" s="3">
        <f t="shared" si="103"/>
        <v>20.286559430317418</v>
      </c>
    </row>
    <row r="400" spans="2:14" s="72" customFormat="1" ht="30.75" customHeight="1" x14ac:dyDescent="0.25">
      <c r="B400" s="78" t="s">
        <v>18</v>
      </c>
      <c r="C400" s="7" t="s">
        <v>72</v>
      </c>
      <c r="D400" s="7" t="s">
        <v>10</v>
      </c>
      <c r="E400" s="7" t="s">
        <v>12</v>
      </c>
      <c r="F400" s="8" t="s">
        <v>114</v>
      </c>
      <c r="G400" s="8" t="s">
        <v>14</v>
      </c>
      <c r="H400" s="8" t="s">
        <v>44</v>
      </c>
      <c r="I400" s="8" t="s">
        <v>138</v>
      </c>
      <c r="J400" s="8" t="s">
        <v>19</v>
      </c>
      <c r="K400" s="9">
        <v>1980050</v>
      </c>
      <c r="L400" s="9">
        <f>1520776+459274</f>
        <v>1980050</v>
      </c>
      <c r="M400" s="9">
        <v>401684.02</v>
      </c>
      <c r="N400" s="3">
        <f t="shared" si="103"/>
        <v>20.286559430317418</v>
      </c>
    </row>
    <row r="401" spans="2:14" s="72" customFormat="1" ht="32.450000000000003" customHeight="1" x14ac:dyDescent="0.25">
      <c r="B401" s="78" t="s">
        <v>21</v>
      </c>
      <c r="C401" s="7" t="s">
        <v>72</v>
      </c>
      <c r="D401" s="7" t="s">
        <v>10</v>
      </c>
      <c r="E401" s="7" t="s">
        <v>12</v>
      </c>
      <c r="F401" s="8" t="s">
        <v>114</v>
      </c>
      <c r="G401" s="8" t="s">
        <v>14</v>
      </c>
      <c r="H401" s="8" t="s">
        <v>44</v>
      </c>
      <c r="I401" s="8" t="s">
        <v>138</v>
      </c>
      <c r="J401" s="8" t="s">
        <v>22</v>
      </c>
      <c r="K401" s="9">
        <f>K402</f>
        <v>127140</v>
      </c>
      <c r="L401" s="9">
        <f>L402</f>
        <v>127140</v>
      </c>
      <c r="M401" s="9">
        <f>M402</f>
        <v>24178.47</v>
      </c>
      <c r="N401" s="3">
        <f t="shared" si="103"/>
        <v>19.017201510146297</v>
      </c>
    </row>
    <row r="402" spans="2:14" s="72" customFormat="1" ht="32.25" customHeight="1" x14ac:dyDescent="0.25">
      <c r="B402" s="78" t="s">
        <v>23</v>
      </c>
      <c r="C402" s="7" t="s">
        <v>72</v>
      </c>
      <c r="D402" s="7" t="s">
        <v>10</v>
      </c>
      <c r="E402" s="7" t="s">
        <v>12</v>
      </c>
      <c r="F402" s="8" t="s">
        <v>114</v>
      </c>
      <c r="G402" s="8" t="s">
        <v>14</v>
      </c>
      <c r="H402" s="8" t="s">
        <v>44</v>
      </c>
      <c r="I402" s="8" t="s">
        <v>138</v>
      </c>
      <c r="J402" s="8" t="s">
        <v>24</v>
      </c>
      <c r="K402" s="9">
        <v>127140</v>
      </c>
      <c r="L402" s="9">
        <v>127140</v>
      </c>
      <c r="M402" s="9">
        <v>24178.47</v>
      </c>
      <c r="N402" s="3">
        <f t="shared" si="103"/>
        <v>19.017201510146297</v>
      </c>
    </row>
    <row r="403" spans="2:14" s="89" customFormat="1" ht="29.25" customHeight="1" x14ac:dyDescent="0.25">
      <c r="B403" s="70" t="s">
        <v>245</v>
      </c>
      <c r="C403" s="4" t="s">
        <v>72</v>
      </c>
      <c r="D403" s="4" t="s">
        <v>10</v>
      </c>
      <c r="E403" s="4" t="s">
        <v>12</v>
      </c>
      <c r="F403" s="5" t="s">
        <v>114</v>
      </c>
      <c r="G403" s="5"/>
      <c r="H403" s="5"/>
      <c r="I403" s="5" t="s">
        <v>246</v>
      </c>
      <c r="J403" s="5"/>
      <c r="K403" s="6">
        <f t="shared" ref="K403:M404" si="104">K404</f>
        <v>4500</v>
      </c>
      <c r="L403" s="6">
        <f t="shared" si="104"/>
        <v>4500</v>
      </c>
      <c r="M403" s="6">
        <f t="shared" si="104"/>
        <v>0</v>
      </c>
      <c r="N403" s="3">
        <f t="shared" si="103"/>
        <v>0</v>
      </c>
    </row>
    <row r="404" spans="2:14" s="72" customFormat="1" ht="18.600000000000001" customHeight="1" x14ac:dyDescent="0.25">
      <c r="B404" s="22" t="s">
        <v>25</v>
      </c>
      <c r="C404" s="7" t="s">
        <v>72</v>
      </c>
      <c r="D404" s="7" t="s">
        <v>10</v>
      </c>
      <c r="E404" s="7" t="s">
        <v>12</v>
      </c>
      <c r="F404" s="8" t="s">
        <v>114</v>
      </c>
      <c r="G404" s="8" t="s">
        <v>14</v>
      </c>
      <c r="H404" s="8" t="s">
        <v>44</v>
      </c>
      <c r="I404" s="8" t="s">
        <v>246</v>
      </c>
      <c r="J404" s="8" t="s">
        <v>26</v>
      </c>
      <c r="K404" s="9">
        <f t="shared" si="104"/>
        <v>4500</v>
      </c>
      <c r="L404" s="9">
        <f t="shared" si="104"/>
        <v>4500</v>
      </c>
      <c r="M404" s="9">
        <f t="shared" si="104"/>
        <v>0</v>
      </c>
      <c r="N404" s="3">
        <f t="shared" si="103"/>
        <v>0</v>
      </c>
    </row>
    <row r="405" spans="2:14" s="72" customFormat="1" ht="18" customHeight="1" x14ac:dyDescent="0.25">
      <c r="B405" s="22" t="s">
        <v>27</v>
      </c>
      <c r="C405" s="7" t="s">
        <v>72</v>
      </c>
      <c r="D405" s="7" t="s">
        <v>10</v>
      </c>
      <c r="E405" s="7" t="s">
        <v>12</v>
      </c>
      <c r="F405" s="8" t="s">
        <v>114</v>
      </c>
      <c r="G405" s="8" t="s">
        <v>14</v>
      </c>
      <c r="H405" s="8" t="s">
        <v>44</v>
      </c>
      <c r="I405" s="8" t="s">
        <v>246</v>
      </c>
      <c r="J405" s="8" t="s">
        <v>28</v>
      </c>
      <c r="K405" s="9">
        <v>4500</v>
      </c>
      <c r="L405" s="9">
        <v>4500</v>
      </c>
      <c r="M405" s="9"/>
      <c r="N405" s="3">
        <f t="shared" si="103"/>
        <v>0</v>
      </c>
    </row>
    <row r="406" spans="2:14" s="72" customFormat="1" ht="30" customHeight="1" x14ac:dyDescent="0.25">
      <c r="B406" s="23" t="s">
        <v>159</v>
      </c>
      <c r="C406" s="4" t="s">
        <v>72</v>
      </c>
      <c r="D406" s="4" t="s">
        <v>10</v>
      </c>
      <c r="E406" s="4" t="s">
        <v>12</v>
      </c>
      <c r="F406" s="5" t="s">
        <v>114</v>
      </c>
      <c r="G406" s="8"/>
      <c r="H406" s="8"/>
      <c r="I406" s="5" t="s">
        <v>160</v>
      </c>
      <c r="J406" s="5"/>
      <c r="K406" s="6">
        <f t="shared" ref="K406:M407" si="105">K407</f>
        <v>200000</v>
      </c>
      <c r="L406" s="6">
        <f t="shared" si="105"/>
        <v>200000</v>
      </c>
      <c r="M406" s="6">
        <f t="shared" si="105"/>
        <v>2788</v>
      </c>
      <c r="N406" s="3">
        <f t="shared" si="103"/>
        <v>1.3939999999999999</v>
      </c>
    </row>
    <row r="407" spans="2:14" s="72" customFormat="1" ht="28.9" customHeight="1" x14ac:dyDescent="0.25">
      <c r="B407" s="78" t="s">
        <v>21</v>
      </c>
      <c r="C407" s="7" t="s">
        <v>72</v>
      </c>
      <c r="D407" s="7" t="s">
        <v>10</v>
      </c>
      <c r="E407" s="7" t="s">
        <v>12</v>
      </c>
      <c r="F407" s="8" t="s">
        <v>114</v>
      </c>
      <c r="G407" s="8"/>
      <c r="H407" s="8"/>
      <c r="I407" s="8" t="s">
        <v>160</v>
      </c>
      <c r="J407" s="8" t="s">
        <v>22</v>
      </c>
      <c r="K407" s="9">
        <f t="shared" si="105"/>
        <v>200000</v>
      </c>
      <c r="L407" s="9">
        <f t="shared" si="105"/>
        <v>200000</v>
      </c>
      <c r="M407" s="9">
        <f t="shared" si="105"/>
        <v>2788</v>
      </c>
      <c r="N407" s="3">
        <f t="shared" si="103"/>
        <v>1.3939999999999999</v>
      </c>
    </row>
    <row r="408" spans="2:14" s="72" customFormat="1" ht="28.15" customHeight="1" x14ac:dyDescent="0.25">
      <c r="B408" s="78" t="s">
        <v>23</v>
      </c>
      <c r="C408" s="7" t="s">
        <v>72</v>
      </c>
      <c r="D408" s="7" t="s">
        <v>10</v>
      </c>
      <c r="E408" s="7" t="s">
        <v>12</v>
      </c>
      <c r="F408" s="8" t="s">
        <v>114</v>
      </c>
      <c r="G408" s="8"/>
      <c r="H408" s="8"/>
      <c r="I408" s="8" t="s">
        <v>160</v>
      </c>
      <c r="J408" s="8" t="s">
        <v>24</v>
      </c>
      <c r="K408" s="9">
        <v>200000</v>
      </c>
      <c r="L408" s="9">
        <v>200000</v>
      </c>
      <c r="M408" s="9">
        <v>2788</v>
      </c>
      <c r="N408" s="3">
        <f t="shared" si="103"/>
        <v>1.3939999999999999</v>
      </c>
    </row>
    <row r="409" spans="2:14" s="72" customFormat="1" ht="39.6" customHeight="1" x14ac:dyDescent="0.25">
      <c r="B409" s="10" t="s">
        <v>115</v>
      </c>
      <c r="C409" s="4" t="s">
        <v>72</v>
      </c>
      <c r="D409" s="4" t="s">
        <v>10</v>
      </c>
      <c r="E409" s="4" t="s">
        <v>12</v>
      </c>
      <c r="F409" s="5" t="s">
        <v>114</v>
      </c>
      <c r="G409" s="5"/>
      <c r="H409" s="5"/>
      <c r="I409" s="5" t="s">
        <v>163</v>
      </c>
      <c r="J409" s="5"/>
      <c r="K409" s="6">
        <f t="shared" ref="K409:M410" si="106">K410</f>
        <v>210000</v>
      </c>
      <c r="L409" s="6">
        <f t="shared" si="106"/>
        <v>210000</v>
      </c>
      <c r="M409" s="6">
        <f t="shared" si="106"/>
        <v>39000</v>
      </c>
      <c r="N409" s="3">
        <f t="shared" si="103"/>
        <v>18.571428571428573</v>
      </c>
    </row>
    <row r="410" spans="2:14" s="72" customFormat="1" ht="26.25" customHeight="1" x14ac:dyDescent="0.25">
      <c r="B410" s="78" t="s">
        <v>21</v>
      </c>
      <c r="C410" s="7" t="s">
        <v>72</v>
      </c>
      <c r="D410" s="7" t="s">
        <v>10</v>
      </c>
      <c r="E410" s="7" t="s">
        <v>12</v>
      </c>
      <c r="F410" s="8" t="s">
        <v>114</v>
      </c>
      <c r="G410" s="8"/>
      <c r="H410" s="8"/>
      <c r="I410" s="8" t="s">
        <v>163</v>
      </c>
      <c r="J410" s="8" t="s">
        <v>22</v>
      </c>
      <c r="K410" s="9">
        <f t="shared" si="106"/>
        <v>210000</v>
      </c>
      <c r="L410" s="9">
        <f t="shared" si="106"/>
        <v>210000</v>
      </c>
      <c r="M410" s="9">
        <f t="shared" si="106"/>
        <v>39000</v>
      </c>
      <c r="N410" s="3">
        <f t="shared" si="103"/>
        <v>18.571428571428573</v>
      </c>
    </row>
    <row r="411" spans="2:14" s="72" customFormat="1" ht="34.15" customHeight="1" x14ac:dyDescent="0.25">
      <c r="B411" s="78" t="s">
        <v>23</v>
      </c>
      <c r="C411" s="7" t="s">
        <v>72</v>
      </c>
      <c r="D411" s="7" t="s">
        <v>10</v>
      </c>
      <c r="E411" s="7" t="s">
        <v>12</v>
      </c>
      <c r="F411" s="8" t="s">
        <v>114</v>
      </c>
      <c r="G411" s="8"/>
      <c r="H411" s="8"/>
      <c r="I411" s="8" t="s">
        <v>163</v>
      </c>
      <c r="J411" s="8" t="s">
        <v>24</v>
      </c>
      <c r="K411" s="9">
        <v>210000</v>
      </c>
      <c r="L411" s="9">
        <v>210000</v>
      </c>
      <c r="M411" s="9">
        <v>39000</v>
      </c>
      <c r="N411" s="3">
        <f t="shared" si="103"/>
        <v>18.571428571428573</v>
      </c>
    </row>
    <row r="412" spans="2:14" s="72" customFormat="1" ht="18" hidden="1" customHeight="1" x14ac:dyDescent="0.25">
      <c r="B412" s="22" t="s">
        <v>25</v>
      </c>
      <c r="C412" s="7" t="s">
        <v>72</v>
      </c>
      <c r="D412" s="7" t="s">
        <v>10</v>
      </c>
      <c r="E412" s="7" t="s">
        <v>12</v>
      </c>
      <c r="F412" s="8" t="s">
        <v>114</v>
      </c>
      <c r="G412" s="8"/>
      <c r="H412" s="8"/>
      <c r="I412" s="8" t="s">
        <v>164</v>
      </c>
      <c r="J412" s="8" t="s">
        <v>26</v>
      </c>
      <c r="K412" s="9"/>
      <c r="L412" s="9"/>
      <c r="M412" s="9"/>
      <c r="N412" s="3" t="e">
        <f t="shared" si="103"/>
        <v>#DIV/0!</v>
      </c>
    </row>
    <row r="413" spans="2:14" s="72" customFormat="1" ht="21.75" hidden="1" customHeight="1" x14ac:dyDescent="0.25">
      <c r="B413" s="22" t="s">
        <v>27</v>
      </c>
      <c r="C413" s="7" t="s">
        <v>72</v>
      </c>
      <c r="D413" s="7" t="s">
        <v>10</v>
      </c>
      <c r="E413" s="7" t="s">
        <v>12</v>
      </c>
      <c r="F413" s="8" t="s">
        <v>114</v>
      </c>
      <c r="G413" s="8"/>
      <c r="H413" s="8"/>
      <c r="I413" s="8" t="s">
        <v>164</v>
      </c>
      <c r="J413" s="8" t="s">
        <v>28</v>
      </c>
      <c r="K413" s="9"/>
      <c r="L413" s="9"/>
      <c r="M413" s="9"/>
      <c r="N413" s="3" t="e">
        <f t="shared" si="103"/>
        <v>#DIV/0!</v>
      </c>
    </row>
    <row r="414" spans="2:14" s="72" customFormat="1" ht="42.75" hidden="1" customHeight="1" x14ac:dyDescent="0.25">
      <c r="B414" s="10" t="s">
        <v>116</v>
      </c>
      <c r="C414" s="4" t="s">
        <v>72</v>
      </c>
      <c r="D414" s="4" t="s">
        <v>10</v>
      </c>
      <c r="E414" s="4" t="s">
        <v>12</v>
      </c>
      <c r="F414" s="5" t="s">
        <v>114</v>
      </c>
      <c r="G414" s="5"/>
      <c r="H414" s="5"/>
      <c r="I414" s="5"/>
      <c r="J414" s="5"/>
      <c r="K414" s="6">
        <f t="shared" ref="K414:M415" si="107">K415</f>
        <v>0</v>
      </c>
      <c r="L414" s="6">
        <f t="shared" si="107"/>
        <v>0</v>
      </c>
      <c r="M414" s="6">
        <f t="shared" si="107"/>
        <v>0</v>
      </c>
      <c r="N414" s="3" t="e">
        <f t="shared" si="103"/>
        <v>#DIV/0!</v>
      </c>
    </row>
    <row r="415" spans="2:14" s="72" customFormat="1" ht="30" hidden="1" customHeight="1" x14ac:dyDescent="0.25">
      <c r="B415" s="78" t="s">
        <v>21</v>
      </c>
      <c r="C415" s="7" t="s">
        <v>72</v>
      </c>
      <c r="D415" s="7" t="s">
        <v>10</v>
      </c>
      <c r="E415" s="7" t="s">
        <v>12</v>
      </c>
      <c r="F415" s="8" t="s">
        <v>114</v>
      </c>
      <c r="G415" s="8"/>
      <c r="H415" s="8"/>
      <c r="I415" s="8"/>
      <c r="J415" s="8" t="s">
        <v>22</v>
      </c>
      <c r="K415" s="9">
        <f t="shared" si="107"/>
        <v>0</v>
      </c>
      <c r="L415" s="9">
        <f t="shared" si="107"/>
        <v>0</v>
      </c>
      <c r="M415" s="9">
        <f t="shared" si="107"/>
        <v>0</v>
      </c>
      <c r="N415" s="3" t="e">
        <f t="shared" si="103"/>
        <v>#DIV/0!</v>
      </c>
    </row>
    <row r="416" spans="2:14" s="72" customFormat="1" ht="28.9" hidden="1" customHeight="1" x14ac:dyDescent="0.25">
      <c r="B416" s="78" t="s">
        <v>23</v>
      </c>
      <c r="C416" s="7" t="s">
        <v>72</v>
      </c>
      <c r="D416" s="7" t="s">
        <v>10</v>
      </c>
      <c r="E416" s="7" t="s">
        <v>12</v>
      </c>
      <c r="F416" s="8" t="s">
        <v>114</v>
      </c>
      <c r="G416" s="8"/>
      <c r="H416" s="8"/>
      <c r="I416" s="8"/>
      <c r="J416" s="8" t="s">
        <v>24</v>
      </c>
      <c r="K416" s="9">
        <v>0</v>
      </c>
      <c r="L416" s="9">
        <v>0</v>
      </c>
      <c r="M416" s="9">
        <v>0</v>
      </c>
      <c r="N416" s="3" t="e">
        <f t="shared" si="103"/>
        <v>#DIV/0!</v>
      </c>
    </row>
    <row r="417" spans="2:14" s="72" customFormat="1" ht="28.9" customHeight="1" x14ac:dyDescent="0.25">
      <c r="B417" s="10" t="s">
        <v>117</v>
      </c>
      <c r="C417" s="4" t="s">
        <v>72</v>
      </c>
      <c r="D417" s="4" t="s">
        <v>10</v>
      </c>
      <c r="E417" s="4" t="s">
        <v>12</v>
      </c>
      <c r="F417" s="5" t="s">
        <v>114</v>
      </c>
      <c r="G417" s="5"/>
      <c r="H417" s="5"/>
      <c r="I417" s="5" t="s">
        <v>165</v>
      </c>
      <c r="J417" s="5"/>
      <c r="K417" s="6">
        <f t="shared" ref="K417:M418" si="108">K418</f>
        <v>210000</v>
      </c>
      <c r="L417" s="6">
        <f t="shared" si="108"/>
        <v>210000</v>
      </c>
      <c r="M417" s="6">
        <f t="shared" si="108"/>
        <v>0</v>
      </c>
      <c r="N417" s="3">
        <f t="shared" si="103"/>
        <v>0</v>
      </c>
    </row>
    <row r="418" spans="2:14" s="72" customFormat="1" ht="33" customHeight="1" x14ac:dyDescent="0.25">
      <c r="B418" s="78" t="s">
        <v>21</v>
      </c>
      <c r="C418" s="7" t="s">
        <v>72</v>
      </c>
      <c r="D418" s="7" t="s">
        <v>10</v>
      </c>
      <c r="E418" s="7" t="s">
        <v>12</v>
      </c>
      <c r="F418" s="8" t="s">
        <v>114</v>
      </c>
      <c r="G418" s="8"/>
      <c r="H418" s="8"/>
      <c r="I418" s="8" t="s">
        <v>165</v>
      </c>
      <c r="J418" s="8" t="s">
        <v>22</v>
      </c>
      <c r="K418" s="9">
        <f t="shared" si="108"/>
        <v>210000</v>
      </c>
      <c r="L418" s="9">
        <f t="shared" si="108"/>
        <v>210000</v>
      </c>
      <c r="M418" s="9">
        <f t="shared" si="108"/>
        <v>0</v>
      </c>
      <c r="N418" s="3">
        <f t="shared" si="103"/>
        <v>0</v>
      </c>
    </row>
    <row r="419" spans="2:14" s="72" customFormat="1" ht="33" customHeight="1" x14ac:dyDescent="0.25">
      <c r="B419" s="78" t="s">
        <v>23</v>
      </c>
      <c r="C419" s="7" t="s">
        <v>72</v>
      </c>
      <c r="D419" s="7" t="s">
        <v>10</v>
      </c>
      <c r="E419" s="7" t="s">
        <v>12</v>
      </c>
      <c r="F419" s="8" t="s">
        <v>114</v>
      </c>
      <c r="G419" s="8"/>
      <c r="H419" s="8"/>
      <c r="I419" s="8" t="s">
        <v>165</v>
      </c>
      <c r="J419" s="8" t="s">
        <v>24</v>
      </c>
      <c r="K419" s="9">
        <v>210000</v>
      </c>
      <c r="L419" s="9">
        <v>210000</v>
      </c>
      <c r="M419" s="9"/>
      <c r="N419" s="3">
        <f t="shared" si="103"/>
        <v>0</v>
      </c>
    </row>
    <row r="420" spans="2:14" s="72" customFormat="1" ht="46.5" customHeight="1" x14ac:dyDescent="0.25">
      <c r="B420" s="68" t="s">
        <v>161</v>
      </c>
      <c r="C420" s="4" t="s">
        <v>72</v>
      </c>
      <c r="D420" s="4" t="s">
        <v>10</v>
      </c>
      <c r="E420" s="4" t="s">
        <v>12</v>
      </c>
      <c r="F420" s="5" t="s">
        <v>114</v>
      </c>
      <c r="G420" s="5"/>
      <c r="H420" s="5"/>
      <c r="I420" s="5" t="s">
        <v>162</v>
      </c>
      <c r="J420" s="5"/>
      <c r="K420" s="6">
        <f t="shared" ref="K420:M421" si="109">K421</f>
        <v>75000</v>
      </c>
      <c r="L420" s="6">
        <f t="shared" si="109"/>
        <v>75000</v>
      </c>
      <c r="M420" s="6">
        <f t="shared" si="109"/>
        <v>13628.87</v>
      </c>
      <c r="N420" s="3">
        <f t="shared" si="103"/>
        <v>18.171826666666668</v>
      </c>
    </row>
    <row r="421" spans="2:14" s="72" customFormat="1" ht="33" customHeight="1" x14ac:dyDescent="0.25">
      <c r="B421" s="78" t="s">
        <v>21</v>
      </c>
      <c r="C421" s="7" t="s">
        <v>72</v>
      </c>
      <c r="D421" s="7" t="s">
        <v>10</v>
      </c>
      <c r="E421" s="7" t="s">
        <v>12</v>
      </c>
      <c r="F421" s="8" t="s">
        <v>114</v>
      </c>
      <c r="G421" s="8"/>
      <c r="H421" s="8"/>
      <c r="I421" s="8" t="s">
        <v>162</v>
      </c>
      <c r="J421" s="8" t="s">
        <v>22</v>
      </c>
      <c r="K421" s="9">
        <f t="shared" si="109"/>
        <v>75000</v>
      </c>
      <c r="L421" s="9">
        <f t="shared" si="109"/>
        <v>75000</v>
      </c>
      <c r="M421" s="9">
        <f t="shared" si="109"/>
        <v>13628.87</v>
      </c>
      <c r="N421" s="3">
        <f t="shared" si="103"/>
        <v>18.171826666666668</v>
      </c>
    </row>
    <row r="422" spans="2:14" s="72" customFormat="1" ht="33" customHeight="1" x14ac:dyDescent="0.25">
      <c r="B422" s="78" t="s">
        <v>23</v>
      </c>
      <c r="C422" s="7" t="s">
        <v>72</v>
      </c>
      <c r="D422" s="7" t="s">
        <v>10</v>
      </c>
      <c r="E422" s="7" t="s">
        <v>12</v>
      </c>
      <c r="F422" s="8" t="s">
        <v>114</v>
      </c>
      <c r="G422" s="8"/>
      <c r="H422" s="8"/>
      <c r="I422" s="8" t="s">
        <v>162</v>
      </c>
      <c r="J422" s="8" t="s">
        <v>24</v>
      </c>
      <c r="K422" s="9">
        <v>75000</v>
      </c>
      <c r="L422" s="9">
        <v>75000</v>
      </c>
      <c r="M422" s="9">
        <v>13628.87</v>
      </c>
      <c r="N422" s="3">
        <f t="shared" si="103"/>
        <v>18.171826666666668</v>
      </c>
    </row>
    <row r="423" spans="2:14" s="72" customFormat="1" ht="18.75" customHeight="1" x14ac:dyDescent="0.25">
      <c r="B423" s="90" t="s">
        <v>118</v>
      </c>
      <c r="C423" s="36" t="s">
        <v>119</v>
      </c>
      <c r="D423" s="4" t="s">
        <v>10</v>
      </c>
      <c r="E423" s="4" t="s">
        <v>12</v>
      </c>
      <c r="F423" s="47"/>
      <c r="G423" s="47"/>
      <c r="H423" s="47"/>
      <c r="I423" s="47"/>
      <c r="J423" s="47"/>
      <c r="K423" s="48">
        <f>K424+K435+K444+K465+K455</f>
        <v>2970366</v>
      </c>
      <c r="L423" s="48">
        <f>L424+L435+L444+L465+L455</f>
        <v>3548345.32</v>
      </c>
      <c r="M423" s="48">
        <f>M424+M435+M444+M465+M455</f>
        <v>929358.83000000007</v>
      </c>
      <c r="N423" s="3">
        <f t="shared" si="103"/>
        <v>26.19132993515975</v>
      </c>
    </row>
    <row r="424" spans="2:14" s="72" customFormat="1" ht="30" customHeight="1" x14ac:dyDescent="0.25">
      <c r="B424" s="23" t="s">
        <v>120</v>
      </c>
      <c r="C424" s="28" t="s">
        <v>119</v>
      </c>
      <c r="D424" s="4" t="s">
        <v>10</v>
      </c>
      <c r="E424" s="4" t="s">
        <v>12</v>
      </c>
      <c r="F424" s="5" t="s">
        <v>121</v>
      </c>
      <c r="G424" s="5"/>
      <c r="H424" s="5"/>
      <c r="I424" s="5"/>
      <c r="J424" s="5"/>
      <c r="K424" s="6">
        <f>K428+K425</f>
        <v>1409488</v>
      </c>
      <c r="L424" s="6">
        <f>L428+L425</f>
        <v>1409488</v>
      </c>
      <c r="M424" s="6">
        <f>M428+M425</f>
        <v>413766.89</v>
      </c>
      <c r="N424" s="3">
        <f t="shared" si="103"/>
        <v>29.355829208904225</v>
      </c>
    </row>
    <row r="425" spans="2:14" s="72" customFormat="1" ht="30" customHeight="1" x14ac:dyDescent="0.25">
      <c r="B425" s="23" t="s">
        <v>295</v>
      </c>
      <c r="C425" s="28" t="s">
        <v>119</v>
      </c>
      <c r="D425" s="4" t="s">
        <v>10</v>
      </c>
      <c r="E425" s="4" t="s">
        <v>12</v>
      </c>
      <c r="F425" s="5" t="s">
        <v>121</v>
      </c>
      <c r="G425" s="5"/>
      <c r="H425" s="5"/>
      <c r="I425" s="5" t="s">
        <v>296</v>
      </c>
      <c r="J425" s="5"/>
      <c r="K425" s="6">
        <f t="shared" ref="K425:M426" si="110">K426</f>
        <v>397611</v>
      </c>
      <c r="L425" s="6">
        <f t="shared" si="110"/>
        <v>397611</v>
      </c>
      <c r="M425" s="6">
        <f t="shared" si="110"/>
        <v>98345.279999999999</v>
      </c>
      <c r="N425" s="3">
        <f t="shared" si="103"/>
        <v>24.734044078257391</v>
      </c>
    </row>
    <row r="426" spans="2:14" s="72" customFormat="1" ht="25.5" x14ac:dyDescent="0.25">
      <c r="B426" s="88" t="s">
        <v>137</v>
      </c>
      <c r="C426" s="29" t="s">
        <v>119</v>
      </c>
      <c r="D426" s="7" t="s">
        <v>10</v>
      </c>
      <c r="E426" s="7" t="s">
        <v>12</v>
      </c>
      <c r="F426" s="8" t="s">
        <v>121</v>
      </c>
      <c r="G426" s="8"/>
      <c r="H426" s="8"/>
      <c r="I426" s="8" t="s">
        <v>296</v>
      </c>
      <c r="J426" s="8" t="s">
        <v>17</v>
      </c>
      <c r="K426" s="9">
        <f t="shared" si="110"/>
        <v>397611</v>
      </c>
      <c r="L426" s="9">
        <f t="shared" si="110"/>
        <v>397611</v>
      </c>
      <c r="M426" s="9">
        <f t="shared" si="110"/>
        <v>98345.279999999999</v>
      </c>
      <c r="N426" s="3">
        <f t="shared" si="103"/>
        <v>24.734044078257391</v>
      </c>
    </row>
    <row r="427" spans="2:14" s="72" customFormat="1" ht="51" x14ac:dyDescent="0.25">
      <c r="B427" s="81" t="s">
        <v>16</v>
      </c>
      <c r="C427" s="29" t="s">
        <v>119</v>
      </c>
      <c r="D427" s="7" t="s">
        <v>10</v>
      </c>
      <c r="E427" s="7" t="s">
        <v>12</v>
      </c>
      <c r="F427" s="8" t="s">
        <v>121</v>
      </c>
      <c r="G427" s="8"/>
      <c r="H427" s="8"/>
      <c r="I427" s="8" t="s">
        <v>296</v>
      </c>
      <c r="J427" s="8" t="s">
        <v>19</v>
      </c>
      <c r="K427" s="9">
        <v>397611</v>
      </c>
      <c r="L427" s="9">
        <f>397611</f>
        <v>397611</v>
      </c>
      <c r="M427" s="9">
        <v>98345.279999999999</v>
      </c>
      <c r="N427" s="3">
        <f t="shared" si="103"/>
        <v>24.734044078257391</v>
      </c>
    </row>
    <row r="428" spans="2:14" s="72" customFormat="1" ht="31.5" customHeight="1" x14ac:dyDescent="0.25">
      <c r="B428" s="84" t="s">
        <v>137</v>
      </c>
      <c r="C428" s="28" t="s">
        <v>119</v>
      </c>
      <c r="D428" s="4" t="s">
        <v>10</v>
      </c>
      <c r="E428" s="4" t="s">
        <v>12</v>
      </c>
      <c r="F428" s="5" t="s">
        <v>121</v>
      </c>
      <c r="G428" s="5"/>
      <c r="H428" s="5"/>
      <c r="I428" s="5" t="s">
        <v>138</v>
      </c>
      <c r="J428" s="5"/>
      <c r="K428" s="6">
        <f>K429+K431+K433</f>
        <v>1011877</v>
      </c>
      <c r="L428" s="6">
        <f>L429+L431+L433</f>
        <v>1011877</v>
      </c>
      <c r="M428" s="6">
        <f>M429+M431+M433</f>
        <v>315421.61</v>
      </c>
      <c r="N428" s="3">
        <f t="shared" si="103"/>
        <v>31.171931964062829</v>
      </c>
    </row>
    <row r="429" spans="2:14" s="72" customFormat="1" ht="66.75" customHeight="1" x14ac:dyDescent="0.25">
      <c r="B429" s="81" t="s">
        <v>16</v>
      </c>
      <c r="C429" s="29" t="s">
        <v>119</v>
      </c>
      <c r="D429" s="7" t="s">
        <v>10</v>
      </c>
      <c r="E429" s="7" t="s">
        <v>12</v>
      </c>
      <c r="F429" s="8" t="s">
        <v>121</v>
      </c>
      <c r="G429" s="8"/>
      <c r="H429" s="8"/>
      <c r="I429" s="8" t="s">
        <v>138</v>
      </c>
      <c r="J429" s="8" t="s">
        <v>17</v>
      </c>
      <c r="K429" s="9">
        <f>K430</f>
        <v>890287</v>
      </c>
      <c r="L429" s="9">
        <f>L430</f>
        <v>890287</v>
      </c>
      <c r="M429" s="9">
        <f>M430</f>
        <v>302724.09000000003</v>
      </c>
      <c r="N429" s="3">
        <f t="shared" si="103"/>
        <v>34.002977691463542</v>
      </c>
    </row>
    <row r="430" spans="2:14" s="72" customFormat="1" ht="25.5" x14ac:dyDescent="0.25">
      <c r="B430" s="81" t="s">
        <v>18</v>
      </c>
      <c r="C430" s="29" t="s">
        <v>119</v>
      </c>
      <c r="D430" s="7" t="s">
        <v>10</v>
      </c>
      <c r="E430" s="7" t="s">
        <v>12</v>
      </c>
      <c r="F430" s="8" t="s">
        <v>121</v>
      </c>
      <c r="G430" s="8"/>
      <c r="H430" s="8"/>
      <c r="I430" s="8" t="s">
        <v>138</v>
      </c>
      <c r="J430" s="8" t="s">
        <v>19</v>
      </c>
      <c r="K430" s="9">
        <v>890287</v>
      </c>
      <c r="L430" s="9">
        <f>685640+204647</f>
        <v>890287</v>
      </c>
      <c r="M430" s="9">
        <v>302724.09000000003</v>
      </c>
      <c r="N430" s="3">
        <f t="shared" si="103"/>
        <v>34.002977691463542</v>
      </c>
    </row>
    <row r="431" spans="2:14" s="72" customFormat="1" ht="27.75" customHeight="1" x14ac:dyDescent="0.25">
      <c r="B431" s="81" t="s">
        <v>21</v>
      </c>
      <c r="C431" s="29" t="s">
        <v>119</v>
      </c>
      <c r="D431" s="7" t="s">
        <v>10</v>
      </c>
      <c r="E431" s="7" t="s">
        <v>12</v>
      </c>
      <c r="F431" s="8" t="s">
        <v>121</v>
      </c>
      <c r="G431" s="8"/>
      <c r="H431" s="8"/>
      <c r="I431" s="8" t="s">
        <v>138</v>
      </c>
      <c r="J431" s="8" t="s">
        <v>22</v>
      </c>
      <c r="K431" s="9">
        <f>K432</f>
        <v>121590</v>
      </c>
      <c r="L431" s="9">
        <f>L432</f>
        <v>120590</v>
      </c>
      <c r="M431" s="9">
        <f>M432</f>
        <v>12668.85</v>
      </c>
      <c r="N431" s="3">
        <f t="shared" si="103"/>
        <v>10.505721867484866</v>
      </c>
    </row>
    <row r="432" spans="2:14" s="72" customFormat="1" ht="30" customHeight="1" x14ac:dyDescent="0.25">
      <c r="B432" s="81" t="s">
        <v>23</v>
      </c>
      <c r="C432" s="29" t="s">
        <v>119</v>
      </c>
      <c r="D432" s="7" t="s">
        <v>10</v>
      </c>
      <c r="E432" s="7" t="s">
        <v>12</v>
      </c>
      <c r="F432" s="8" t="s">
        <v>121</v>
      </c>
      <c r="G432" s="8"/>
      <c r="H432" s="8"/>
      <c r="I432" s="8" t="s">
        <v>138</v>
      </c>
      <c r="J432" s="8" t="s">
        <v>24</v>
      </c>
      <c r="K432" s="9">
        <v>121590</v>
      </c>
      <c r="L432" s="9">
        <v>120590</v>
      </c>
      <c r="M432" s="9">
        <v>12668.85</v>
      </c>
      <c r="N432" s="3">
        <f t="shared" si="103"/>
        <v>10.505721867484866</v>
      </c>
    </row>
    <row r="433" spans="2:14" s="72" customFormat="1" ht="17.25" customHeight="1" x14ac:dyDescent="0.25">
      <c r="B433" s="56" t="s">
        <v>40</v>
      </c>
      <c r="C433" s="29" t="s">
        <v>119</v>
      </c>
      <c r="D433" s="7" t="s">
        <v>10</v>
      </c>
      <c r="E433" s="7" t="s">
        <v>12</v>
      </c>
      <c r="F433" s="8" t="s">
        <v>121</v>
      </c>
      <c r="G433" s="8"/>
      <c r="H433" s="8"/>
      <c r="I433" s="8" t="s">
        <v>246</v>
      </c>
      <c r="J433" s="8" t="s">
        <v>26</v>
      </c>
      <c r="K433" s="9">
        <f>K434</f>
        <v>0</v>
      </c>
      <c r="L433" s="9">
        <f>L434</f>
        <v>1000</v>
      </c>
      <c r="M433" s="9">
        <f>M434</f>
        <v>28.67</v>
      </c>
      <c r="N433" s="3">
        <f t="shared" si="103"/>
        <v>2.867</v>
      </c>
    </row>
    <row r="434" spans="2:14" s="72" customFormat="1" ht="25.5" customHeight="1" x14ac:dyDescent="0.25">
      <c r="B434" s="56" t="s">
        <v>27</v>
      </c>
      <c r="C434" s="29" t="s">
        <v>119</v>
      </c>
      <c r="D434" s="7" t="s">
        <v>10</v>
      </c>
      <c r="E434" s="7" t="s">
        <v>12</v>
      </c>
      <c r="F434" s="8" t="s">
        <v>121</v>
      </c>
      <c r="G434" s="5"/>
      <c r="H434" s="5"/>
      <c r="I434" s="8" t="s">
        <v>246</v>
      </c>
      <c r="J434" s="8" t="s">
        <v>28</v>
      </c>
      <c r="K434" s="9"/>
      <c r="L434" s="9">
        <v>1000</v>
      </c>
      <c r="M434" s="9">
        <v>28.67</v>
      </c>
      <c r="N434" s="3">
        <f t="shared" si="103"/>
        <v>2.867</v>
      </c>
    </row>
    <row r="435" spans="2:14" s="72" customFormat="1" ht="30" customHeight="1" x14ac:dyDescent="0.25">
      <c r="B435" s="10" t="s">
        <v>95</v>
      </c>
      <c r="C435" s="28" t="s">
        <v>119</v>
      </c>
      <c r="D435" s="4" t="s">
        <v>10</v>
      </c>
      <c r="E435" s="4" t="s">
        <v>12</v>
      </c>
      <c r="F435" s="5" t="s">
        <v>96</v>
      </c>
      <c r="G435" s="8"/>
      <c r="H435" s="8"/>
      <c r="I435" s="8"/>
      <c r="J435" s="8"/>
      <c r="K435" s="50">
        <f>K439+K436</f>
        <v>450000</v>
      </c>
      <c r="L435" s="50">
        <f>L439+L436</f>
        <v>150000</v>
      </c>
      <c r="M435" s="50">
        <f>M439+M436</f>
        <v>0</v>
      </c>
      <c r="N435" s="3">
        <f t="shared" si="103"/>
        <v>0</v>
      </c>
    </row>
    <row r="436" spans="2:14" s="72" customFormat="1" ht="23.25" hidden="1" customHeight="1" x14ac:dyDescent="0.25">
      <c r="B436" s="10" t="s">
        <v>282</v>
      </c>
      <c r="C436" s="28" t="s">
        <v>119</v>
      </c>
      <c r="D436" s="4" t="s">
        <v>10</v>
      </c>
      <c r="E436" s="4" t="s">
        <v>12</v>
      </c>
      <c r="F436" s="5" t="s">
        <v>96</v>
      </c>
      <c r="G436" s="8"/>
      <c r="H436" s="8"/>
      <c r="I436" s="5" t="s">
        <v>283</v>
      </c>
      <c r="J436" s="8"/>
      <c r="K436" s="50"/>
      <c r="L436" s="50"/>
      <c r="M436" s="50"/>
      <c r="N436" s="3" t="e">
        <f t="shared" si="103"/>
        <v>#DIV/0!</v>
      </c>
    </row>
    <row r="437" spans="2:14" s="72" customFormat="1" ht="20.25" hidden="1" customHeight="1" x14ac:dyDescent="0.25">
      <c r="B437" s="56" t="s">
        <v>282</v>
      </c>
      <c r="C437" s="29" t="s">
        <v>119</v>
      </c>
      <c r="D437" s="7" t="s">
        <v>10</v>
      </c>
      <c r="E437" s="7" t="s">
        <v>12</v>
      </c>
      <c r="F437" s="8" t="s">
        <v>96</v>
      </c>
      <c r="G437" s="8"/>
      <c r="H437" s="8"/>
      <c r="I437" s="8" t="s">
        <v>283</v>
      </c>
      <c r="J437" s="8" t="s">
        <v>284</v>
      </c>
      <c r="K437" s="52"/>
      <c r="L437" s="52"/>
      <c r="M437" s="52"/>
      <c r="N437" s="3" t="e">
        <f t="shared" si="103"/>
        <v>#DIV/0!</v>
      </c>
    </row>
    <row r="438" spans="2:14" s="72" customFormat="1" ht="21.75" hidden="1" customHeight="1" x14ac:dyDescent="0.25">
      <c r="B438" s="56" t="s">
        <v>282</v>
      </c>
      <c r="C438" s="29" t="s">
        <v>119</v>
      </c>
      <c r="D438" s="7" t="s">
        <v>10</v>
      </c>
      <c r="E438" s="7" t="s">
        <v>12</v>
      </c>
      <c r="F438" s="8" t="s">
        <v>96</v>
      </c>
      <c r="G438" s="8"/>
      <c r="H438" s="8"/>
      <c r="I438" s="8" t="s">
        <v>283</v>
      </c>
      <c r="J438" s="8" t="s">
        <v>285</v>
      </c>
      <c r="K438" s="52"/>
      <c r="L438" s="52"/>
      <c r="M438" s="52"/>
      <c r="N438" s="3" t="e">
        <f t="shared" si="103"/>
        <v>#DIV/0!</v>
      </c>
    </row>
    <row r="439" spans="2:14" s="72" customFormat="1" ht="20.25" customHeight="1" x14ac:dyDescent="0.25">
      <c r="B439" s="23" t="s">
        <v>122</v>
      </c>
      <c r="C439" s="28" t="s">
        <v>119</v>
      </c>
      <c r="D439" s="4" t="s">
        <v>10</v>
      </c>
      <c r="E439" s="4" t="s">
        <v>12</v>
      </c>
      <c r="F439" s="5" t="s">
        <v>96</v>
      </c>
      <c r="G439" s="5" t="s">
        <v>14</v>
      </c>
      <c r="H439" s="5" t="s">
        <v>37</v>
      </c>
      <c r="I439" s="5" t="s">
        <v>166</v>
      </c>
      <c r="J439" s="5"/>
      <c r="K439" s="6">
        <f>K442+K440</f>
        <v>450000</v>
      </c>
      <c r="L439" s="6">
        <f>L442+L440</f>
        <v>150000</v>
      </c>
      <c r="M439" s="6">
        <f>M442+M440</f>
        <v>0</v>
      </c>
      <c r="N439" s="3">
        <f t="shared" si="103"/>
        <v>0</v>
      </c>
    </row>
    <row r="440" spans="2:14" s="72" customFormat="1" ht="19.5" hidden="1" customHeight="1" x14ac:dyDescent="0.25">
      <c r="B440" s="22" t="s">
        <v>111</v>
      </c>
      <c r="C440" s="29" t="s">
        <v>119</v>
      </c>
      <c r="D440" s="7" t="s">
        <v>10</v>
      </c>
      <c r="E440" s="7" t="s">
        <v>12</v>
      </c>
      <c r="F440" s="8" t="s">
        <v>96</v>
      </c>
      <c r="G440" s="8" t="s">
        <v>14</v>
      </c>
      <c r="H440" s="8" t="s">
        <v>37</v>
      </c>
      <c r="I440" s="8" t="s">
        <v>166</v>
      </c>
      <c r="J440" s="8" t="s">
        <v>98</v>
      </c>
      <c r="K440" s="9">
        <f>K441</f>
        <v>0</v>
      </c>
      <c r="L440" s="9">
        <f>L441</f>
        <v>0</v>
      </c>
      <c r="M440" s="9">
        <f>M441</f>
        <v>0</v>
      </c>
      <c r="N440" s="3" t="e">
        <f t="shared" si="103"/>
        <v>#DIV/0!</v>
      </c>
    </row>
    <row r="441" spans="2:14" s="72" customFormat="1" ht="21" hidden="1" customHeight="1" x14ac:dyDescent="0.25">
      <c r="B441" s="22" t="s">
        <v>109</v>
      </c>
      <c r="C441" s="29" t="s">
        <v>119</v>
      </c>
      <c r="D441" s="7" t="s">
        <v>10</v>
      </c>
      <c r="E441" s="7" t="s">
        <v>12</v>
      </c>
      <c r="F441" s="8" t="s">
        <v>96</v>
      </c>
      <c r="G441" s="8" t="s">
        <v>14</v>
      </c>
      <c r="H441" s="8" t="s">
        <v>37</v>
      </c>
      <c r="I441" s="8" t="s">
        <v>166</v>
      </c>
      <c r="J441" s="8" t="s">
        <v>110</v>
      </c>
      <c r="K441" s="9"/>
      <c r="L441" s="9"/>
      <c r="M441" s="9"/>
      <c r="N441" s="3" t="e">
        <f t="shared" si="103"/>
        <v>#DIV/0!</v>
      </c>
    </row>
    <row r="442" spans="2:14" s="72" customFormat="1" ht="18" customHeight="1" x14ac:dyDescent="0.25">
      <c r="B442" s="22" t="s">
        <v>123</v>
      </c>
      <c r="C442" s="29" t="s">
        <v>119</v>
      </c>
      <c r="D442" s="7" t="s">
        <v>10</v>
      </c>
      <c r="E442" s="7" t="s">
        <v>12</v>
      </c>
      <c r="F442" s="8" t="s">
        <v>96</v>
      </c>
      <c r="G442" s="8" t="s">
        <v>14</v>
      </c>
      <c r="H442" s="8" t="s">
        <v>37</v>
      </c>
      <c r="I442" s="8" t="s">
        <v>166</v>
      </c>
      <c r="J442" s="8" t="s">
        <v>26</v>
      </c>
      <c r="K442" s="9">
        <f>K443</f>
        <v>450000</v>
      </c>
      <c r="L442" s="9">
        <f>L443</f>
        <v>150000</v>
      </c>
      <c r="M442" s="9">
        <f>M443</f>
        <v>0</v>
      </c>
      <c r="N442" s="3">
        <f t="shared" si="103"/>
        <v>0</v>
      </c>
    </row>
    <row r="443" spans="2:14" s="72" customFormat="1" ht="18" customHeight="1" x14ac:dyDescent="0.25">
      <c r="B443" s="22" t="s">
        <v>124</v>
      </c>
      <c r="C443" s="29" t="s">
        <v>119</v>
      </c>
      <c r="D443" s="7" t="s">
        <v>10</v>
      </c>
      <c r="E443" s="7" t="s">
        <v>12</v>
      </c>
      <c r="F443" s="8" t="s">
        <v>96</v>
      </c>
      <c r="G443" s="8" t="s">
        <v>14</v>
      </c>
      <c r="H443" s="8" t="s">
        <v>37</v>
      </c>
      <c r="I443" s="8" t="s">
        <v>166</v>
      </c>
      <c r="J443" s="8" t="s">
        <v>125</v>
      </c>
      <c r="K443" s="9">
        <v>450000</v>
      </c>
      <c r="L443" s="9">
        <v>150000</v>
      </c>
      <c r="M443" s="9"/>
      <c r="N443" s="3">
        <f t="shared" si="103"/>
        <v>0</v>
      </c>
    </row>
    <row r="444" spans="2:14" s="72" customFormat="1" ht="25.5" hidden="1" customHeight="1" x14ac:dyDescent="0.25">
      <c r="B444" s="91" t="s">
        <v>11</v>
      </c>
      <c r="C444" s="32" t="s">
        <v>119</v>
      </c>
      <c r="D444" s="7" t="s">
        <v>10</v>
      </c>
      <c r="E444" s="7" t="s">
        <v>12</v>
      </c>
      <c r="F444" s="32" t="s">
        <v>13</v>
      </c>
      <c r="G444" s="32"/>
      <c r="H444" s="32"/>
      <c r="I444" s="32"/>
      <c r="J444" s="32"/>
      <c r="K444" s="25">
        <f>K448+K445</f>
        <v>0</v>
      </c>
      <c r="L444" s="25">
        <f>L448+L445</f>
        <v>0</v>
      </c>
      <c r="M444" s="25">
        <f>M448+M445</f>
        <v>0</v>
      </c>
      <c r="N444" s="3" t="e">
        <f t="shared" si="103"/>
        <v>#DIV/0!</v>
      </c>
    </row>
    <row r="445" spans="2:14" s="72" customFormat="1" ht="18" hidden="1" customHeight="1" x14ac:dyDescent="0.25">
      <c r="B445" s="83" t="s">
        <v>132</v>
      </c>
      <c r="C445" s="65" t="s">
        <v>119</v>
      </c>
      <c r="D445" s="60" t="s">
        <v>10</v>
      </c>
      <c r="E445" s="60" t="s">
        <v>12</v>
      </c>
      <c r="F445" s="65" t="s">
        <v>13</v>
      </c>
      <c r="G445" s="65"/>
      <c r="H445" s="65"/>
      <c r="I445" s="65" t="s">
        <v>167</v>
      </c>
      <c r="J445" s="65"/>
      <c r="K445" s="25">
        <f t="shared" ref="K445:M446" si="111">K446</f>
        <v>0</v>
      </c>
      <c r="L445" s="25">
        <f t="shared" si="111"/>
        <v>0</v>
      </c>
      <c r="M445" s="25">
        <f t="shared" si="111"/>
        <v>0</v>
      </c>
      <c r="N445" s="3" t="e">
        <f t="shared" si="103"/>
        <v>#DIV/0!</v>
      </c>
    </row>
    <row r="446" spans="2:14" s="72" customFormat="1" ht="17.25" hidden="1" customHeight="1" x14ac:dyDescent="0.25">
      <c r="B446" s="85" t="s">
        <v>25</v>
      </c>
      <c r="C446" s="64" t="s">
        <v>119</v>
      </c>
      <c r="D446" s="58" t="s">
        <v>10</v>
      </c>
      <c r="E446" s="58" t="s">
        <v>12</v>
      </c>
      <c r="F446" s="64" t="s">
        <v>13</v>
      </c>
      <c r="G446" s="65"/>
      <c r="H446" s="65"/>
      <c r="I446" s="64" t="s">
        <v>167</v>
      </c>
      <c r="J446" s="64" t="s">
        <v>26</v>
      </c>
      <c r="K446" s="24">
        <f t="shared" si="111"/>
        <v>0</v>
      </c>
      <c r="L446" s="24">
        <f t="shared" si="111"/>
        <v>0</v>
      </c>
      <c r="M446" s="24">
        <f t="shared" si="111"/>
        <v>0</v>
      </c>
      <c r="N446" s="3" t="e">
        <f t="shared" si="103"/>
        <v>#DIV/0!</v>
      </c>
    </row>
    <row r="447" spans="2:14" s="72" customFormat="1" ht="20.25" hidden="1" customHeight="1" x14ac:dyDescent="0.25">
      <c r="B447" s="85" t="s">
        <v>133</v>
      </c>
      <c r="C447" s="64" t="s">
        <v>119</v>
      </c>
      <c r="D447" s="58" t="s">
        <v>10</v>
      </c>
      <c r="E447" s="58" t="s">
        <v>12</v>
      </c>
      <c r="F447" s="64" t="s">
        <v>13</v>
      </c>
      <c r="G447" s="65"/>
      <c r="H447" s="65"/>
      <c r="I447" s="64" t="s">
        <v>167</v>
      </c>
      <c r="J447" s="64" t="s">
        <v>134</v>
      </c>
      <c r="K447" s="24"/>
      <c r="L447" s="24"/>
      <c r="M447" s="24"/>
      <c r="N447" s="3" t="e">
        <f t="shared" si="103"/>
        <v>#DIV/0!</v>
      </c>
    </row>
    <row r="448" spans="2:14" s="72" customFormat="1" ht="15.75" hidden="1" customHeight="1" x14ac:dyDescent="0.25">
      <c r="B448" s="23" t="s">
        <v>122</v>
      </c>
      <c r="C448" s="32" t="s">
        <v>119</v>
      </c>
      <c r="D448" s="4" t="s">
        <v>10</v>
      </c>
      <c r="E448" s="7" t="s">
        <v>12</v>
      </c>
      <c r="F448" s="32" t="s">
        <v>13</v>
      </c>
      <c r="G448" s="32" t="s">
        <v>14</v>
      </c>
      <c r="H448" s="32" t="s">
        <v>44</v>
      </c>
      <c r="I448" s="5" t="s">
        <v>166</v>
      </c>
      <c r="J448" s="32"/>
      <c r="K448" s="25">
        <f>K449+K451+K453</f>
        <v>0</v>
      </c>
      <c r="L448" s="25">
        <f>L449+L451+L453</f>
        <v>0</v>
      </c>
      <c r="M448" s="25">
        <f>M449+M451+M453</f>
        <v>0</v>
      </c>
      <c r="N448" s="3" t="e">
        <f t="shared" si="103"/>
        <v>#DIV/0!</v>
      </c>
    </row>
    <row r="449" spans="2:14" s="72" customFormat="1" ht="26.45" hidden="1" customHeight="1" x14ac:dyDescent="0.25">
      <c r="B449" s="78" t="s">
        <v>21</v>
      </c>
      <c r="C449" s="33" t="s">
        <v>119</v>
      </c>
      <c r="D449" s="7" t="s">
        <v>10</v>
      </c>
      <c r="E449" s="7" t="s">
        <v>12</v>
      </c>
      <c r="F449" s="33" t="s">
        <v>13</v>
      </c>
      <c r="G449" s="33" t="s">
        <v>14</v>
      </c>
      <c r="H449" s="33" t="s">
        <v>44</v>
      </c>
      <c r="I449" s="8" t="s">
        <v>166</v>
      </c>
      <c r="J449" s="8" t="s">
        <v>22</v>
      </c>
      <c r="K449" s="24">
        <f>K450</f>
        <v>0</v>
      </c>
      <c r="L449" s="24">
        <f>L450</f>
        <v>0</v>
      </c>
      <c r="M449" s="24">
        <f>M450</f>
        <v>0</v>
      </c>
      <c r="N449" s="3" t="e">
        <f t="shared" si="103"/>
        <v>#DIV/0!</v>
      </c>
    </row>
    <row r="450" spans="2:14" s="72" customFormat="1" ht="30" hidden="1" customHeight="1" x14ac:dyDescent="0.25">
      <c r="B450" s="78" t="s">
        <v>23</v>
      </c>
      <c r="C450" s="33" t="s">
        <v>119</v>
      </c>
      <c r="D450" s="7" t="s">
        <v>10</v>
      </c>
      <c r="E450" s="7" t="s">
        <v>12</v>
      </c>
      <c r="F450" s="33" t="s">
        <v>13</v>
      </c>
      <c r="G450" s="33" t="s">
        <v>14</v>
      </c>
      <c r="H450" s="33" t="s">
        <v>44</v>
      </c>
      <c r="I450" s="8" t="s">
        <v>166</v>
      </c>
      <c r="J450" s="8" t="s">
        <v>24</v>
      </c>
      <c r="K450" s="24"/>
      <c r="L450" s="24"/>
      <c r="M450" s="24"/>
      <c r="N450" s="3" t="e">
        <f t="shared" si="103"/>
        <v>#DIV/0!</v>
      </c>
    </row>
    <row r="451" spans="2:14" s="72" customFormat="1" ht="17.25" hidden="1" customHeight="1" x14ac:dyDescent="0.25">
      <c r="B451" s="22" t="s">
        <v>58</v>
      </c>
      <c r="C451" s="33" t="s">
        <v>119</v>
      </c>
      <c r="D451" s="7" t="s">
        <v>10</v>
      </c>
      <c r="E451" s="7" t="s">
        <v>12</v>
      </c>
      <c r="F451" s="33" t="s">
        <v>13</v>
      </c>
      <c r="G451" s="33" t="s">
        <v>14</v>
      </c>
      <c r="H451" s="33" t="s">
        <v>44</v>
      </c>
      <c r="I451" s="8" t="s">
        <v>166</v>
      </c>
      <c r="J451" s="8" t="s">
        <v>51</v>
      </c>
      <c r="K451" s="24">
        <f>K452</f>
        <v>0</v>
      </c>
      <c r="L451" s="24">
        <f>L452</f>
        <v>0</v>
      </c>
      <c r="M451" s="24">
        <f>M452</f>
        <v>0</v>
      </c>
      <c r="N451" s="3" t="e">
        <f t="shared" si="103"/>
        <v>#DIV/0!</v>
      </c>
    </row>
    <row r="452" spans="2:14" s="72" customFormat="1" ht="26.45" hidden="1" customHeight="1" x14ac:dyDescent="0.25">
      <c r="B452" s="20" t="s">
        <v>52</v>
      </c>
      <c r="C452" s="33" t="s">
        <v>119</v>
      </c>
      <c r="D452" s="7" t="s">
        <v>10</v>
      </c>
      <c r="E452" s="7" t="s">
        <v>12</v>
      </c>
      <c r="F452" s="33" t="s">
        <v>13</v>
      </c>
      <c r="G452" s="33" t="s">
        <v>14</v>
      </c>
      <c r="H452" s="33" t="s">
        <v>44</v>
      </c>
      <c r="I452" s="8" t="s">
        <v>166</v>
      </c>
      <c r="J452" s="8" t="s">
        <v>53</v>
      </c>
      <c r="K452" s="24"/>
      <c r="L452" s="24"/>
      <c r="M452" s="24"/>
      <c r="N452" s="3" t="e">
        <f t="shared" si="103"/>
        <v>#DIV/0!</v>
      </c>
    </row>
    <row r="453" spans="2:14" s="72" customFormat="1" ht="20.45" hidden="1" customHeight="1" x14ac:dyDescent="0.25">
      <c r="B453" s="22" t="s">
        <v>123</v>
      </c>
      <c r="C453" s="33" t="s">
        <v>119</v>
      </c>
      <c r="D453" s="7" t="s">
        <v>10</v>
      </c>
      <c r="E453" s="7" t="s">
        <v>12</v>
      </c>
      <c r="F453" s="33" t="s">
        <v>13</v>
      </c>
      <c r="G453" s="33" t="s">
        <v>14</v>
      </c>
      <c r="H453" s="33" t="s">
        <v>44</v>
      </c>
      <c r="I453" s="8" t="s">
        <v>166</v>
      </c>
      <c r="J453" s="8" t="s">
        <v>26</v>
      </c>
      <c r="K453" s="24">
        <f>K454</f>
        <v>0</v>
      </c>
      <c r="L453" s="24">
        <f>L454</f>
        <v>0</v>
      </c>
      <c r="M453" s="24">
        <f>M454</f>
        <v>0</v>
      </c>
      <c r="N453" s="3" t="e">
        <f t="shared" si="103"/>
        <v>#DIV/0!</v>
      </c>
    </row>
    <row r="454" spans="2:14" s="72" customFormat="1" ht="17.25" hidden="1" customHeight="1" x14ac:dyDescent="0.25">
      <c r="B454" s="22" t="s">
        <v>136</v>
      </c>
      <c r="C454" s="33" t="s">
        <v>119</v>
      </c>
      <c r="D454" s="7" t="s">
        <v>10</v>
      </c>
      <c r="E454" s="7" t="s">
        <v>12</v>
      </c>
      <c r="F454" s="33" t="s">
        <v>13</v>
      </c>
      <c r="G454" s="33" t="s">
        <v>14</v>
      </c>
      <c r="H454" s="33" t="s">
        <v>44</v>
      </c>
      <c r="I454" s="8" t="s">
        <v>166</v>
      </c>
      <c r="J454" s="8" t="s">
        <v>135</v>
      </c>
      <c r="K454" s="24"/>
      <c r="L454" s="24"/>
      <c r="M454" s="24"/>
      <c r="N454" s="3" t="e">
        <f t="shared" si="103"/>
        <v>#DIV/0!</v>
      </c>
    </row>
    <row r="455" spans="2:14" s="72" customFormat="1" ht="36.75" customHeight="1" x14ac:dyDescent="0.25">
      <c r="B455" s="23" t="s">
        <v>11</v>
      </c>
      <c r="C455" s="32" t="s">
        <v>119</v>
      </c>
      <c r="D455" s="4" t="s">
        <v>10</v>
      </c>
      <c r="E455" s="4" t="s">
        <v>12</v>
      </c>
      <c r="F455" s="32" t="s">
        <v>13</v>
      </c>
      <c r="G455" s="32"/>
      <c r="H455" s="32"/>
      <c r="I455" s="5"/>
      <c r="J455" s="5"/>
      <c r="K455" s="25"/>
      <c r="L455" s="25">
        <f>L456+L459+L462</f>
        <v>877979.32</v>
      </c>
      <c r="M455" s="25">
        <f>M456+M459+M462</f>
        <v>300000</v>
      </c>
      <c r="N455" s="3">
        <f t="shared" si="103"/>
        <v>34.169369729574044</v>
      </c>
    </row>
    <row r="456" spans="2:14" s="72" customFormat="1" ht="96.75" customHeight="1" x14ac:dyDescent="0.25">
      <c r="B456" s="83" t="s">
        <v>299</v>
      </c>
      <c r="C456" s="28" t="s">
        <v>119</v>
      </c>
      <c r="D456" s="4" t="s">
        <v>10</v>
      </c>
      <c r="E456" s="4" t="s">
        <v>12</v>
      </c>
      <c r="F456" s="32" t="s">
        <v>13</v>
      </c>
      <c r="G456" s="32"/>
      <c r="H456" s="32"/>
      <c r="I456" s="5" t="s">
        <v>300</v>
      </c>
      <c r="J456" s="5"/>
      <c r="K456" s="25"/>
      <c r="L456" s="25">
        <f>L457</f>
        <v>1479.32</v>
      </c>
      <c r="M456" s="25"/>
      <c r="N456" s="3">
        <f t="shared" si="103"/>
        <v>0</v>
      </c>
    </row>
    <row r="457" spans="2:14" s="72" customFormat="1" ht="17.25" customHeight="1" x14ac:dyDescent="0.25">
      <c r="B457" s="22" t="s">
        <v>40</v>
      </c>
      <c r="C457" s="29" t="s">
        <v>119</v>
      </c>
      <c r="D457" s="7" t="s">
        <v>10</v>
      </c>
      <c r="E457" s="7" t="s">
        <v>12</v>
      </c>
      <c r="F457" s="33" t="s">
        <v>13</v>
      </c>
      <c r="G457" s="33"/>
      <c r="H457" s="33"/>
      <c r="I457" s="8" t="s">
        <v>300</v>
      </c>
      <c r="J457" s="8" t="s">
        <v>26</v>
      </c>
      <c r="K457" s="24"/>
      <c r="L457" s="24">
        <f>L458</f>
        <v>1479.32</v>
      </c>
      <c r="M457" s="24"/>
      <c r="N457" s="3">
        <f t="shared" ref="N457:N475" si="112">M457/L457*100</f>
        <v>0</v>
      </c>
    </row>
    <row r="458" spans="2:14" s="72" customFormat="1" ht="17.25" customHeight="1" x14ac:dyDescent="0.25">
      <c r="B458" s="77" t="s">
        <v>136</v>
      </c>
      <c r="C458" s="29" t="s">
        <v>119</v>
      </c>
      <c r="D458" s="7" t="s">
        <v>10</v>
      </c>
      <c r="E458" s="7" t="s">
        <v>12</v>
      </c>
      <c r="F458" s="33" t="s">
        <v>13</v>
      </c>
      <c r="G458" s="33"/>
      <c r="H458" s="33"/>
      <c r="I458" s="8" t="s">
        <v>300</v>
      </c>
      <c r="J458" s="8" t="s">
        <v>135</v>
      </c>
      <c r="K458" s="24"/>
      <c r="L458" s="24">
        <v>1479.32</v>
      </c>
      <c r="M458" s="24"/>
      <c r="N458" s="3">
        <f t="shared" si="112"/>
        <v>0</v>
      </c>
    </row>
    <row r="459" spans="2:14" s="72" customFormat="1" ht="17.25" customHeight="1" x14ac:dyDescent="0.25">
      <c r="B459" s="23" t="s">
        <v>132</v>
      </c>
      <c r="C459" s="28" t="s">
        <v>119</v>
      </c>
      <c r="D459" s="4" t="s">
        <v>10</v>
      </c>
      <c r="E459" s="4" t="s">
        <v>12</v>
      </c>
      <c r="F459" s="32" t="s">
        <v>13</v>
      </c>
      <c r="G459" s="32"/>
      <c r="H459" s="32"/>
      <c r="I459" s="5" t="s">
        <v>167</v>
      </c>
      <c r="J459" s="5"/>
      <c r="K459" s="25"/>
      <c r="L459" s="25">
        <f>L460</f>
        <v>576500</v>
      </c>
      <c r="M459" s="25"/>
      <c r="N459" s="3">
        <f t="shared" si="112"/>
        <v>0</v>
      </c>
    </row>
    <row r="460" spans="2:14" s="72" customFormat="1" ht="17.25" customHeight="1" x14ac:dyDescent="0.25">
      <c r="B460" s="22" t="s">
        <v>40</v>
      </c>
      <c r="C460" s="29" t="s">
        <v>119</v>
      </c>
      <c r="D460" s="7" t="s">
        <v>10</v>
      </c>
      <c r="E460" s="7" t="s">
        <v>12</v>
      </c>
      <c r="F460" s="33" t="s">
        <v>13</v>
      </c>
      <c r="G460" s="33"/>
      <c r="H460" s="33"/>
      <c r="I460" s="8" t="s">
        <v>167</v>
      </c>
      <c r="J460" s="8" t="s">
        <v>26</v>
      </c>
      <c r="K460" s="24"/>
      <c r="L460" s="24">
        <f>L461</f>
        <v>576500</v>
      </c>
      <c r="M460" s="24"/>
      <c r="N460" s="3">
        <f t="shared" si="112"/>
        <v>0</v>
      </c>
    </row>
    <row r="461" spans="2:14" s="72" customFormat="1" ht="17.25" customHeight="1" x14ac:dyDescent="0.25">
      <c r="B461" s="22" t="s">
        <v>133</v>
      </c>
      <c r="C461" s="33" t="s">
        <v>119</v>
      </c>
      <c r="D461" s="7" t="s">
        <v>10</v>
      </c>
      <c r="E461" s="7" t="s">
        <v>12</v>
      </c>
      <c r="F461" s="33" t="s">
        <v>13</v>
      </c>
      <c r="G461" s="33"/>
      <c r="H461" s="33"/>
      <c r="I461" s="8" t="s">
        <v>167</v>
      </c>
      <c r="J461" s="8" t="s">
        <v>134</v>
      </c>
      <c r="K461" s="24"/>
      <c r="L461" s="24">
        <v>576500</v>
      </c>
      <c r="M461" s="24"/>
      <c r="N461" s="3">
        <f t="shared" si="112"/>
        <v>0</v>
      </c>
    </row>
    <row r="462" spans="2:14" s="72" customFormat="1" ht="17.25" customHeight="1" x14ac:dyDescent="0.25">
      <c r="B462" s="23" t="s">
        <v>122</v>
      </c>
      <c r="C462" s="28" t="s">
        <v>119</v>
      </c>
      <c r="D462" s="4" t="s">
        <v>10</v>
      </c>
      <c r="E462" s="4" t="s">
        <v>12</v>
      </c>
      <c r="F462" s="32" t="s">
        <v>13</v>
      </c>
      <c r="G462" s="33"/>
      <c r="H462" s="33"/>
      <c r="I462" s="5" t="s">
        <v>166</v>
      </c>
      <c r="J462" s="5"/>
      <c r="K462" s="25"/>
      <c r="L462" s="25">
        <f>L463</f>
        <v>300000</v>
      </c>
      <c r="M462" s="25">
        <f>M463</f>
        <v>300000</v>
      </c>
      <c r="N462" s="3">
        <f t="shared" si="112"/>
        <v>100</v>
      </c>
    </row>
    <row r="463" spans="2:14" s="72" customFormat="1" ht="17.25" customHeight="1" x14ac:dyDescent="0.25">
      <c r="B463" s="22" t="s">
        <v>123</v>
      </c>
      <c r="C463" s="29" t="s">
        <v>119</v>
      </c>
      <c r="D463" s="7" t="s">
        <v>10</v>
      </c>
      <c r="E463" s="7" t="s">
        <v>12</v>
      </c>
      <c r="F463" s="33" t="s">
        <v>13</v>
      </c>
      <c r="G463" s="33"/>
      <c r="H463" s="33"/>
      <c r="I463" s="8" t="s">
        <v>166</v>
      </c>
      <c r="J463" s="8" t="s">
        <v>26</v>
      </c>
      <c r="K463" s="24"/>
      <c r="L463" s="24">
        <f>L464</f>
        <v>300000</v>
      </c>
      <c r="M463" s="24">
        <f>M464</f>
        <v>300000</v>
      </c>
      <c r="N463" s="3">
        <f t="shared" si="112"/>
        <v>100</v>
      </c>
    </row>
    <row r="464" spans="2:14" s="72" customFormat="1" ht="17.25" customHeight="1" x14ac:dyDescent="0.25">
      <c r="B464" s="77" t="s">
        <v>136</v>
      </c>
      <c r="C464" s="33" t="s">
        <v>119</v>
      </c>
      <c r="D464" s="7" t="s">
        <v>10</v>
      </c>
      <c r="E464" s="7" t="s">
        <v>12</v>
      </c>
      <c r="F464" s="33" t="s">
        <v>13</v>
      </c>
      <c r="G464" s="33"/>
      <c r="H464" s="33"/>
      <c r="I464" s="8" t="s">
        <v>166</v>
      </c>
      <c r="J464" s="8" t="s">
        <v>135</v>
      </c>
      <c r="K464" s="24"/>
      <c r="L464" s="24">
        <f>50000+250000</f>
        <v>300000</v>
      </c>
      <c r="M464" s="24">
        <v>300000</v>
      </c>
      <c r="N464" s="3">
        <f t="shared" si="112"/>
        <v>100</v>
      </c>
    </row>
    <row r="465" spans="2:14" s="72" customFormat="1" ht="27" customHeight="1" x14ac:dyDescent="0.25">
      <c r="B465" s="10" t="s">
        <v>126</v>
      </c>
      <c r="C465" s="28" t="s">
        <v>119</v>
      </c>
      <c r="D465" s="4" t="s">
        <v>10</v>
      </c>
      <c r="E465" s="4" t="s">
        <v>12</v>
      </c>
      <c r="F465" s="5" t="s">
        <v>127</v>
      </c>
      <c r="G465" s="5"/>
      <c r="H465" s="5"/>
      <c r="I465" s="5"/>
      <c r="J465" s="5"/>
      <c r="K465" s="6">
        <f>K471+K466</f>
        <v>1110878</v>
      </c>
      <c r="L465" s="6">
        <f>L471+L466+L474</f>
        <v>1110878</v>
      </c>
      <c r="M465" s="6">
        <f>M471+M466+M474</f>
        <v>215591.94</v>
      </c>
      <c r="N465" s="3">
        <f t="shared" si="112"/>
        <v>19.40734626124561</v>
      </c>
    </row>
    <row r="466" spans="2:14" s="72" customFormat="1" ht="27" customHeight="1" x14ac:dyDescent="0.25">
      <c r="B466" s="23" t="s">
        <v>20</v>
      </c>
      <c r="C466" s="28" t="s">
        <v>119</v>
      </c>
      <c r="D466" s="4" t="s">
        <v>10</v>
      </c>
      <c r="E466" s="4" t="s">
        <v>12</v>
      </c>
      <c r="F466" s="5" t="s">
        <v>127</v>
      </c>
      <c r="G466" s="5"/>
      <c r="H466" s="5"/>
      <c r="I466" s="5" t="s">
        <v>138</v>
      </c>
      <c r="J466" s="5"/>
      <c r="K466" s="6">
        <f>K467+K469+K475</f>
        <v>394148</v>
      </c>
      <c r="L466" s="6">
        <f>L467+L469</f>
        <v>393148</v>
      </c>
      <c r="M466" s="6">
        <f>M467+M469</f>
        <v>68935.98000000001</v>
      </c>
      <c r="N466" s="3">
        <f t="shared" si="112"/>
        <v>17.534358562169974</v>
      </c>
    </row>
    <row r="467" spans="2:14" s="72" customFormat="1" ht="72" customHeight="1" x14ac:dyDescent="0.25">
      <c r="B467" s="78" t="s">
        <v>16</v>
      </c>
      <c r="C467" s="29" t="s">
        <v>119</v>
      </c>
      <c r="D467" s="7" t="s">
        <v>10</v>
      </c>
      <c r="E467" s="7" t="s">
        <v>12</v>
      </c>
      <c r="F467" s="8" t="s">
        <v>127</v>
      </c>
      <c r="G467" s="8"/>
      <c r="H467" s="8"/>
      <c r="I467" s="8" t="s">
        <v>138</v>
      </c>
      <c r="J467" s="8" t="s">
        <v>17</v>
      </c>
      <c r="K467" s="9">
        <f>K468</f>
        <v>333968</v>
      </c>
      <c r="L467" s="9">
        <f>L468</f>
        <v>333968</v>
      </c>
      <c r="M467" s="9">
        <f>M468</f>
        <v>64371.66</v>
      </c>
      <c r="N467" s="3">
        <f t="shared" si="112"/>
        <v>19.274798783116946</v>
      </c>
    </row>
    <row r="468" spans="2:14" s="72" customFormat="1" ht="27" customHeight="1" x14ac:dyDescent="0.25">
      <c r="B468" s="78" t="s">
        <v>18</v>
      </c>
      <c r="C468" s="29" t="s">
        <v>119</v>
      </c>
      <c r="D468" s="7" t="s">
        <v>10</v>
      </c>
      <c r="E468" s="7" t="s">
        <v>12</v>
      </c>
      <c r="F468" s="8" t="s">
        <v>127</v>
      </c>
      <c r="G468" s="8"/>
      <c r="H468" s="8"/>
      <c r="I468" s="8" t="s">
        <v>138</v>
      </c>
      <c r="J468" s="8" t="s">
        <v>19</v>
      </c>
      <c r="K468" s="9">
        <v>333968</v>
      </c>
      <c r="L468" s="9">
        <f>257432+76536</f>
        <v>333968</v>
      </c>
      <c r="M468" s="9">
        <v>64371.66</v>
      </c>
      <c r="N468" s="3">
        <f t="shared" si="112"/>
        <v>19.274798783116946</v>
      </c>
    </row>
    <row r="469" spans="2:14" s="72" customFormat="1" ht="27" customHeight="1" x14ac:dyDescent="0.25">
      <c r="B469" s="78" t="s">
        <v>21</v>
      </c>
      <c r="C469" s="29" t="s">
        <v>119</v>
      </c>
      <c r="D469" s="7" t="s">
        <v>10</v>
      </c>
      <c r="E469" s="7" t="s">
        <v>12</v>
      </c>
      <c r="F469" s="8" t="s">
        <v>127</v>
      </c>
      <c r="G469" s="8"/>
      <c r="H469" s="8"/>
      <c r="I469" s="8" t="s">
        <v>138</v>
      </c>
      <c r="J469" s="8" t="s">
        <v>22</v>
      </c>
      <c r="K469" s="9">
        <f>K470</f>
        <v>60180</v>
      </c>
      <c r="L469" s="9">
        <f>L470</f>
        <v>59180</v>
      </c>
      <c r="M469" s="9">
        <f>M470</f>
        <v>4564.32</v>
      </c>
      <c r="N469" s="3">
        <f t="shared" si="112"/>
        <v>7.7126056100033784</v>
      </c>
    </row>
    <row r="470" spans="2:14" s="72" customFormat="1" ht="27" customHeight="1" x14ac:dyDescent="0.25">
      <c r="B470" s="78" t="s">
        <v>23</v>
      </c>
      <c r="C470" s="29" t="s">
        <v>119</v>
      </c>
      <c r="D470" s="7" t="s">
        <v>10</v>
      </c>
      <c r="E470" s="7" t="s">
        <v>12</v>
      </c>
      <c r="F470" s="8" t="s">
        <v>127</v>
      </c>
      <c r="G470" s="8"/>
      <c r="H470" s="8"/>
      <c r="I470" s="8" t="s">
        <v>138</v>
      </c>
      <c r="J470" s="8" t="s">
        <v>24</v>
      </c>
      <c r="K470" s="9">
        <v>60180</v>
      </c>
      <c r="L470" s="9">
        <v>59180</v>
      </c>
      <c r="M470" s="9">
        <v>4564.32</v>
      </c>
      <c r="N470" s="3">
        <f t="shared" si="112"/>
        <v>7.7126056100033784</v>
      </c>
    </row>
    <row r="471" spans="2:14" s="72" customFormat="1" ht="38.25" x14ac:dyDescent="0.25">
      <c r="B471" s="23" t="s">
        <v>237</v>
      </c>
      <c r="C471" s="28" t="s">
        <v>119</v>
      </c>
      <c r="D471" s="4" t="s">
        <v>10</v>
      </c>
      <c r="E471" s="4" t="s">
        <v>12</v>
      </c>
      <c r="F471" s="5" t="s">
        <v>127</v>
      </c>
      <c r="G471" s="5"/>
      <c r="H471" s="5"/>
      <c r="I471" s="5" t="s">
        <v>224</v>
      </c>
      <c r="J471" s="5"/>
      <c r="K471" s="6">
        <f t="shared" ref="K471:M472" si="113">K472</f>
        <v>716730</v>
      </c>
      <c r="L471" s="6">
        <f>L472</f>
        <v>716730</v>
      </c>
      <c r="M471" s="6">
        <f>M472</f>
        <v>146418.69</v>
      </c>
      <c r="N471" s="3">
        <f t="shared" si="112"/>
        <v>20.428709555899712</v>
      </c>
    </row>
    <row r="472" spans="2:14" s="72" customFormat="1" ht="64.5" customHeight="1" x14ac:dyDescent="0.25">
      <c r="B472" s="78" t="s">
        <v>16</v>
      </c>
      <c r="C472" s="29" t="s">
        <v>119</v>
      </c>
      <c r="D472" s="7" t="s">
        <v>10</v>
      </c>
      <c r="E472" s="7" t="s">
        <v>12</v>
      </c>
      <c r="F472" s="8" t="s">
        <v>127</v>
      </c>
      <c r="G472" s="8"/>
      <c r="H472" s="8"/>
      <c r="I472" s="8" t="s">
        <v>224</v>
      </c>
      <c r="J472" s="8" t="s">
        <v>17</v>
      </c>
      <c r="K472" s="9">
        <f t="shared" si="113"/>
        <v>716730</v>
      </c>
      <c r="L472" s="9">
        <f t="shared" si="113"/>
        <v>716730</v>
      </c>
      <c r="M472" s="9">
        <f t="shared" si="113"/>
        <v>146418.69</v>
      </c>
      <c r="N472" s="3">
        <f t="shared" si="112"/>
        <v>20.428709555899712</v>
      </c>
    </row>
    <row r="473" spans="2:14" s="72" customFormat="1" ht="30" customHeight="1" x14ac:dyDescent="0.25">
      <c r="B473" s="78" t="s">
        <v>18</v>
      </c>
      <c r="C473" s="29" t="s">
        <v>119</v>
      </c>
      <c r="D473" s="7" t="s">
        <v>10</v>
      </c>
      <c r="E473" s="7" t="s">
        <v>12</v>
      </c>
      <c r="F473" s="8" t="s">
        <v>127</v>
      </c>
      <c r="G473" s="5"/>
      <c r="H473" s="5"/>
      <c r="I473" s="8" t="s">
        <v>224</v>
      </c>
      <c r="J473" s="8" t="s">
        <v>19</v>
      </c>
      <c r="K473" s="9">
        <v>716730</v>
      </c>
      <c r="L473" s="9">
        <f>551412+165318</f>
        <v>716730</v>
      </c>
      <c r="M473" s="9">
        <v>146418.69</v>
      </c>
      <c r="N473" s="3">
        <f t="shared" si="112"/>
        <v>20.428709555899712</v>
      </c>
    </row>
    <row r="474" spans="2:14" s="72" customFormat="1" ht="19.5" customHeight="1" x14ac:dyDescent="0.25">
      <c r="B474" s="70" t="s">
        <v>245</v>
      </c>
      <c r="C474" s="28" t="s">
        <v>119</v>
      </c>
      <c r="D474" s="4" t="s">
        <v>10</v>
      </c>
      <c r="E474" s="4" t="s">
        <v>12</v>
      </c>
      <c r="F474" s="5" t="s">
        <v>127</v>
      </c>
      <c r="G474" s="5"/>
      <c r="H474" s="5"/>
      <c r="I474" s="5" t="s">
        <v>246</v>
      </c>
      <c r="J474" s="5"/>
      <c r="K474" s="6"/>
      <c r="L474" s="6">
        <f>L475</f>
        <v>1000</v>
      </c>
      <c r="M474" s="6">
        <f>M475</f>
        <v>237.27</v>
      </c>
      <c r="N474" s="3">
        <f t="shared" si="112"/>
        <v>23.727</v>
      </c>
    </row>
    <row r="475" spans="2:14" s="72" customFormat="1" ht="18" customHeight="1" x14ac:dyDescent="0.25">
      <c r="B475" s="22" t="s">
        <v>40</v>
      </c>
      <c r="C475" s="29" t="s">
        <v>119</v>
      </c>
      <c r="D475" s="7" t="s">
        <v>10</v>
      </c>
      <c r="E475" s="7" t="s">
        <v>12</v>
      </c>
      <c r="F475" s="8" t="s">
        <v>127</v>
      </c>
      <c r="G475" s="8"/>
      <c r="H475" s="8"/>
      <c r="I475" s="8" t="s">
        <v>246</v>
      </c>
      <c r="J475" s="8" t="s">
        <v>26</v>
      </c>
      <c r="K475" s="9">
        <f>K476</f>
        <v>0</v>
      </c>
      <c r="L475" s="9">
        <f>L476</f>
        <v>1000</v>
      </c>
      <c r="M475" s="9">
        <f>M476</f>
        <v>237.27</v>
      </c>
      <c r="N475" s="3">
        <f t="shared" si="112"/>
        <v>23.727</v>
      </c>
    </row>
    <row r="476" spans="2:14" s="72" customFormat="1" ht="19.5" customHeight="1" x14ac:dyDescent="0.25">
      <c r="B476" s="19" t="s">
        <v>27</v>
      </c>
      <c r="C476" s="29" t="s">
        <v>119</v>
      </c>
      <c r="D476" s="7" t="s">
        <v>10</v>
      </c>
      <c r="E476" s="7" t="s">
        <v>12</v>
      </c>
      <c r="F476" s="8" t="s">
        <v>127</v>
      </c>
      <c r="G476" s="8"/>
      <c r="H476" s="8"/>
      <c r="I476" s="8" t="s">
        <v>246</v>
      </c>
      <c r="J476" s="8" t="s">
        <v>28</v>
      </c>
      <c r="K476" s="9"/>
      <c r="L476" s="9">
        <v>1000</v>
      </c>
      <c r="M476" s="9">
        <v>237.27</v>
      </c>
      <c r="N476" s="3">
        <f>M476/L476*100</f>
        <v>23.727</v>
      </c>
    </row>
    <row r="477" spans="2:14" s="72" customFormat="1" ht="23.25" customHeight="1" x14ac:dyDescent="0.25">
      <c r="B477" s="92" t="s">
        <v>128</v>
      </c>
      <c r="C477" s="51"/>
      <c r="D477" s="51"/>
      <c r="E477" s="51"/>
      <c r="F477" s="51"/>
      <c r="G477" s="51"/>
      <c r="H477" s="51"/>
      <c r="I477" s="51"/>
      <c r="J477" s="51"/>
      <c r="K477" s="50">
        <f>K9+K247+K341+K347+K362+K396+K423</f>
        <v>458452906.74000001</v>
      </c>
      <c r="L477" s="50">
        <f t="shared" ref="L477:M477" si="114">L9+L247+L341+L347+L362+L396+L423</f>
        <v>469609670.61000001</v>
      </c>
      <c r="M477" s="50">
        <f t="shared" si="114"/>
        <v>103179654.18000001</v>
      </c>
      <c r="N477" s="3">
        <f t="shared" ref="N477" si="115">M477/L477*100</f>
        <v>21.971364866906313</v>
      </c>
    </row>
    <row r="478" spans="2:14" s="72" customFormat="1" x14ac:dyDescent="0.25"/>
    <row r="479" spans="2:14" s="72" customFormat="1" x14ac:dyDescent="0.25">
      <c r="L479" s="93"/>
    </row>
    <row r="480" spans="2:14" s="72" customFormat="1" x14ac:dyDescent="0.25">
      <c r="L480" s="93"/>
      <c r="M480" s="93"/>
      <c r="N480" s="93"/>
    </row>
    <row r="481" s="72" customFormat="1" x14ac:dyDescent="0.25"/>
    <row r="482" s="72" customFormat="1" x14ac:dyDescent="0.25"/>
    <row r="483" s="72" customFormat="1" x14ac:dyDescent="0.25"/>
    <row r="484" s="72" customFormat="1" x14ac:dyDescent="0.25"/>
    <row r="485" s="72" customFormat="1" x14ac:dyDescent="0.25"/>
    <row r="486" s="72" customFormat="1" x14ac:dyDescent="0.25"/>
    <row r="487" s="72" customFormat="1" x14ac:dyDescent="0.25"/>
    <row r="488" s="72" customFormat="1" x14ac:dyDescent="0.25"/>
    <row r="489" s="72" customFormat="1" x14ac:dyDescent="0.25"/>
    <row r="490" s="72" customFormat="1" x14ac:dyDescent="0.25"/>
    <row r="491" s="72" customFormat="1" x14ac:dyDescent="0.25"/>
    <row r="492" s="72" customFormat="1" x14ac:dyDescent="0.25"/>
    <row r="493" s="72" customFormat="1" x14ac:dyDescent="0.25"/>
    <row r="494" s="72" customFormat="1" x14ac:dyDescent="0.25"/>
    <row r="495" s="72" customFormat="1" x14ac:dyDescent="0.25"/>
  </sheetData>
  <autoFilter ref="B8:L398"/>
  <mergeCells count="14">
    <mergeCell ref="E7:E8"/>
    <mergeCell ref="F7:F8"/>
    <mergeCell ref="G7:G8"/>
    <mergeCell ref="B5:N5"/>
    <mergeCell ref="H7:H8"/>
    <mergeCell ref="M7:M8"/>
    <mergeCell ref="N7:N8"/>
    <mergeCell ref="I7:I8"/>
    <mergeCell ref="J7:J8"/>
    <mergeCell ref="L7:L8"/>
    <mergeCell ref="B7:B8"/>
    <mergeCell ref="C7:C8"/>
    <mergeCell ref="D7:D8"/>
    <mergeCell ref="K7:K8"/>
  </mergeCells>
  <pageMargins left="0.59055118110236227" right="0.35433070866141736" top="0.19685039370078741" bottom="0.23622047244094491" header="0.15748031496062992" footer="0.2362204724409449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9</vt:lpstr>
      <vt:lpstr>'приложение 9'!Заголовки_для_печати</vt:lpstr>
      <vt:lpstr>'приложение 9'!Область_печати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2019-05-30T14:22:28Z</cp:lastPrinted>
  <dcterms:created xsi:type="dcterms:W3CDTF">2016-11-19T18:06:42Z</dcterms:created>
  <dcterms:modified xsi:type="dcterms:W3CDTF">2019-06-04T06:56:17Z</dcterms:modified>
</cp:coreProperties>
</file>