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10770" tabRatio="948" activeTab="0"/>
  </bookViews>
  <sheets>
    <sheet name="решение" sheetId="1" r:id="rId1"/>
    <sheet name="Приложение 2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(3)" sheetId="7" r:id="rId7"/>
    <sheet name="приложение 8(5)" sheetId="8" r:id="rId8"/>
  </sheets>
  <definedNames>
    <definedName name="_xlnm._FilterDatabase" localSheetId="2" hidden="1">'приложение 4'!$B$26:$H$413</definedName>
    <definedName name="_xlnm.Print_Titles" localSheetId="1">'Приложение 2'!$24:$27</definedName>
    <definedName name="_xlnm.Print_Titles" localSheetId="2">'приложение 4'!$23:$27</definedName>
    <definedName name="_xlnm.Print_Titles" localSheetId="4">'Приложение 6'!$25:$27</definedName>
    <definedName name="_xlnm.Print_Area" localSheetId="2">'приложение 4'!$B$1:$H$834</definedName>
  </definedNames>
  <calcPr fullCalcOnLoad="1"/>
</workbook>
</file>

<file path=xl/sharedStrings.xml><?xml version="1.0" encoding="utf-8"?>
<sst xmlns="http://schemas.openxmlformats.org/spreadsheetml/2006/main" count="15534" uniqueCount="1127">
  <si>
    <t xml:space="preserve">                                                       </t>
  </si>
  <si>
    <t>Российская Федерация</t>
  </si>
  <si>
    <t>Погарский районный Совет народных депутатов</t>
  </si>
  <si>
    <t>Брянской области</t>
  </si>
  <si>
    <t>РЕШЕНИЕ</t>
  </si>
  <si>
    <t>р.п. Погар</t>
  </si>
  <si>
    <t>"О внесении изменений и дополнений</t>
  </si>
  <si>
    <t>в решение Погарского районного Совета</t>
  </si>
  <si>
    <t xml:space="preserve">народных депутатов №4-421 от 25.12.2013г. </t>
  </si>
  <si>
    <t>«О бюджете Погарского района на 2014 год</t>
  </si>
  <si>
    <t xml:space="preserve"> и на плановый период 2015 и 2016 годов»</t>
  </si>
  <si>
    <t xml:space="preserve">       Рассмотрев предложения администрации Погарского района о внесении изменений и дополнений в решение Погарского районного Совета народных депутатов от 25.12.2013 №4-421 "О бюджете Погарского района на 2014 год и на плановый период 2015 и 2016 г",  в целях приведения бюджета Погарского района на 2014 год и на плановый период 2015 и 2016 годов в соответствии с действующим законодательством, Погарский районный Совет народных депутатов </t>
  </si>
  <si>
    <t>РЕШИЛ:</t>
  </si>
  <si>
    <t xml:space="preserve">                   1.Утвердить   основные  характеристики  бюджета  Погарского  района на 2014 год:</t>
  </si>
  <si>
    <t xml:space="preserve">                   прогнозируемый    общий  объем  доходов  бюджета  в сумме</t>
  </si>
  <si>
    <t xml:space="preserve">                   общий  объем  расходов  бюджета в сумме </t>
  </si>
  <si>
    <t xml:space="preserve">                   верхний предел муниципального внутреннего долга Погарского района на 1 января 2015 года в сумме  0 тыс. рублей.</t>
  </si>
  <si>
    <t xml:space="preserve">                  1.2. Утвердить   основные  характеристики  бюджета  Погарского  района на 2015  и 2016 год:</t>
  </si>
  <si>
    <t xml:space="preserve">      прогнозируемый общий объем доходов  районного  бюджета на     2015 год в сумме   391 388,57600  тыс. рублей      и    на   2016 год в сумме 401 899,56700    тыс. рублей; </t>
  </si>
  <si>
    <t xml:space="preserve">     общий объем расходов районного  бюджета на 2015год в сумме  391 388,57600 тыс. рублей, в том числе условно утвержденные расходы  в сумме  11341 тыс. рублей, и  на 2016 год в сумме  401 899,56700  тыс. рублей, в том числе условно утвержденные расходы в сумме 21 143 тыс. рублей;</t>
  </si>
  <si>
    <t>верхний предел муниципального внутреннего долга Погарского района на 1 января 2016 года в сумме  0 тыс. рублей и на 1 января 2017 года  в сумме  0 тыс. рублей.</t>
  </si>
  <si>
    <r>
      <t xml:space="preserve">                  3.</t>
    </r>
    <r>
      <rPr>
        <sz val="14"/>
        <color indexed="25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Установить, перечень главных администраторов доходов районного бюджета согласно приложению </t>
    </r>
    <r>
      <rPr>
        <sz val="11"/>
        <color indexed="8"/>
        <rFont val="Calibri"/>
        <family val="0"/>
      </rPr>
      <t>1</t>
    </r>
    <r>
      <rPr>
        <sz val="14"/>
        <color indexed="8"/>
        <rFont val="Times New Roman"/>
        <family val="1"/>
      </rPr>
      <t xml:space="preserve"> к настоящему решению. </t>
    </r>
  </si>
  <si>
    <r>
      <t xml:space="preserve">   Установить источники доходов бюджетов поселений, закрепленные за главными администраторами доходов бюджета - органами местного самоуправления Погарского муниципального района  и созданными ими бюджетными учреждениями, согласно приложению </t>
    </r>
    <r>
      <rPr>
        <sz val="11"/>
        <color indexed="8"/>
        <rFont val="Calibri"/>
        <family val="0"/>
      </rPr>
      <t>1.1</t>
    </r>
    <r>
      <rPr>
        <sz val="14"/>
        <color indexed="8"/>
        <rFont val="Times New Roman"/>
        <family val="1"/>
      </rPr>
      <t xml:space="preserve"> к настоящему решению.         </t>
    </r>
  </si>
  <si>
    <r>
      <t xml:space="preserve">     В соответствии с пунктом 2 статьи 184.1 Бюджетного кодекса Российской Федерации утвердить нормативы распределения доходов на 2014 год и на плановый период 2015 и 2016 годов  между бюджетами муниципальных образований  согласно приложению </t>
    </r>
    <r>
      <rPr>
        <sz val="11"/>
        <color indexed="8"/>
        <rFont val="Calibri"/>
        <family val="0"/>
      </rPr>
      <t>1.2</t>
    </r>
    <r>
      <rPr>
        <sz val="14"/>
        <color indexed="8"/>
        <rFont val="Times New Roman"/>
        <family val="1"/>
      </rPr>
      <t xml:space="preserve"> к настоящему решению.</t>
    </r>
  </si>
  <si>
    <r>
      <t xml:space="preserve">      Установить, перечень главных администраторов доходов районного бюджета  - органов государственной власти Российской Федерации согласно приложению </t>
    </r>
    <r>
      <rPr>
        <sz val="11"/>
        <color indexed="8"/>
        <rFont val="Calibri"/>
        <family val="0"/>
      </rPr>
      <t>1.3</t>
    </r>
    <r>
      <rPr>
        <sz val="14"/>
        <color indexed="8"/>
        <rFont val="Times New Roman"/>
        <family val="1"/>
      </rPr>
      <t xml:space="preserve"> к настоящему решению. </t>
    </r>
  </si>
  <si>
    <r>
      <t xml:space="preserve">      Установить, перечень главных администраторов доходов районного бюджета  - органов государственной власти Брянской области  согласно приложению </t>
    </r>
    <r>
      <rPr>
        <sz val="11"/>
        <color indexed="8"/>
        <rFont val="Calibri"/>
        <family val="0"/>
      </rPr>
      <t>1.4</t>
    </r>
    <r>
      <rPr>
        <sz val="14"/>
        <color indexed="8"/>
        <rFont val="Times New Roman"/>
        <family val="1"/>
      </rPr>
      <t xml:space="preserve"> к настоящему решению. </t>
    </r>
  </si>
  <si>
    <r>
      <t xml:space="preserve">      Установить перечень главных  администраторов  источников  финансирования  дефицита районного бюджета  согласно приложению</t>
    </r>
    <r>
      <rPr>
        <sz val="11"/>
        <color indexed="8"/>
        <rFont val="Calibri"/>
        <family val="0"/>
      </rPr>
      <t xml:space="preserve"> 1.5</t>
    </r>
    <r>
      <rPr>
        <sz val="14"/>
        <color indexed="8"/>
        <rFont val="Times New Roman"/>
        <family val="1"/>
      </rPr>
      <t xml:space="preserve"> к настоящему  решению. </t>
    </r>
  </si>
  <si>
    <t xml:space="preserve">    В случаях  изменения в 2014 году состава и (или) функций главных администраторов районного бюджета или главных администраторов источников финансирования дефицита районного бюджета, а также изменения принципов  назначения и присвоения, структуры кодов классификации доходов бюджетов Российской Федерации и классификации источников финансирования дефицитов бюджетов внесение изменений в утвержденный перечень главных администраторов доходов районного бюджета и перечень главных администраторов источников финансирования дефицита районного бюджета, а также в состав закрепленных за ними кодов классификации доходов бюджетов или классификации источников финансирования дефицита районного бюджета  осуществляется нормативным правовым актом финансового управления администрации Погарского района без внесения изменений в решение о бюджете.</t>
  </si>
  <si>
    <t xml:space="preserve"> Установить, что 5% прибыли муниципальных унитарных предприятий, остающейся после уплаты ими налогов и иных обязательных платежей, зачисляются в соответствии с действующим законодательством в бюджет Погарского муниципального района.</t>
  </si>
  <si>
    <t xml:space="preserve">       4. Учесть, что балансодержатели недвижимого имущества, находящегося в муниципальной собственности Погарского района, предоставляют указанное имущество районным муниципальным учреждениям на условиях безвозмездного пользования.</t>
  </si>
  <si>
    <t xml:space="preserve">       5.  Утвердить  прогнозируемые доходы  районного  бюджета :</t>
  </si>
  <si>
    <r>
      <t xml:space="preserve">на 2014 год   согласно  </t>
    </r>
    <r>
      <rPr>
        <sz val="11"/>
        <color indexed="8"/>
        <rFont val="Calibri"/>
        <family val="0"/>
      </rPr>
      <t>приложению  2</t>
    </r>
    <r>
      <rPr>
        <sz val="14"/>
        <color indexed="35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 к настоящему Решению;</t>
    </r>
  </si>
  <si>
    <r>
      <t xml:space="preserve">на плановый период 2015 и 2016 годов согласно </t>
    </r>
    <r>
      <rPr>
        <sz val="11"/>
        <color indexed="8"/>
        <rFont val="Calibri"/>
        <family val="0"/>
      </rPr>
      <t>приложению 3</t>
    </r>
    <r>
      <rPr>
        <sz val="14"/>
        <color indexed="8"/>
        <rFont val="Times New Roman"/>
        <family val="1"/>
      </rPr>
      <t xml:space="preserve">  к настоящему  решению.</t>
    </r>
  </si>
  <si>
    <t xml:space="preserve">       6. Установить, ведомственную структуру расходов районного  бюджета:</t>
  </si>
  <si>
    <r>
      <t xml:space="preserve"> на 2014 год и  согласно </t>
    </r>
    <r>
      <rPr>
        <sz val="11"/>
        <color indexed="8"/>
        <rFont val="Calibri"/>
        <family val="0"/>
      </rPr>
      <t>приложению 4</t>
    </r>
    <r>
      <rPr>
        <sz val="14"/>
        <color indexed="8"/>
        <rFont val="Times New Roman"/>
        <family val="1"/>
      </rPr>
      <t xml:space="preserve"> к настоящему  решению;</t>
    </r>
  </si>
  <si>
    <r>
      <t xml:space="preserve"> на плановый период 2015 и 2016 годов  согласно </t>
    </r>
    <r>
      <rPr>
        <sz val="11"/>
        <color indexed="8"/>
        <rFont val="Calibri"/>
        <family val="0"/>
      </rPr>
      <t>приложению  5</t>
    </r>
    <r>
      <rPr>
        <sz val="14"/>
        <color indexed="8"/>
        <rFont val="Times New Roman"/>
        <family val="1"/>
      </rPr>
      <t xml:space="preserve">  к настоящему решению.</t>
    </r>
  </si>
  <si>
    <t xml:space="preserve">      7.Установить распределение расходов районного бюджета  по целевым  статьям (муниципальным  программам  и непрограммным направлениям деятельности), группам видов  расходов:</t>
  </si>
  <si>
    <r>
      <t xml:space="preserve">на  2014 год согласно </t>
    </r>
    <r>
      <rPr>
        <sz val="11"/>
        <color indexed="8"/>
        <rFont val="Calibri"/>
        <family val="0"/>
      </rPr>
      <t xml:space="preserve">приложению 6 </t>
    </r>
    <r>
      <rPr>
        <sz val="14"/>
        <color indexed="8"/>
        <rFont val="Times New Roman"/>
        <family val="1"/>
      </rPr>
      <t>к настоящему решению;</t>
    </r>
  </si>
  <si>
    <r>
      <t xml:space="preserve">на плановый  период 2015 и 2016 годов   согласно </t>
    </r>
    <r>
      <rPr>
        <sz val="11"/>
        <color indexed="8"/>
        <rFont val="Calibri"/>
        <family val="0"/>
      </rPr>
      <t>приложению 7</t>
    </r>
    <r>
      <rPr>
        <sz val="14"/>
        <color indexed="8"/>
        <rFont val="Times New Roman"/>
        <family val="1"/>
      </rPr>
      <t xml:space="preserve"> к настоящему  решению.</t>
    </r>
  </si>
  <si>
    <t xml:space="preserve">      9. Субвенции, субсидии, иные межбюджетные трансферты, бюджетные кредиты, предусмотренные настоящим решением, предоставляются в порядке, установленном законами Брянской области и нормативными правовыми актами администрации Брянской области, Погарского района.</t>
  </si>
  <si>
    <t xml:space="preserve">      10. Установить,  что  в ходе исполнения настоящего   решения  финансовое управление  администрации Погарского района  по представлению главных распорядителей   средств  районного  бюджета вправе по основаниям и в порядке, установленным законодательством,  вносить изменения в сводную бюджетную роспись с последующим утверждением    районного Совета  народных  депутатов в случае необходимости  уточнения кодов  бюджетной классификации  расходов в рамках требований  казначейского исполнения районного бюджета, а также изменения Министерством финансов  Российской  Федерации порядка применения  бюджетной классификации. </t>
  </si>
  <si>
    <t xml:space="preserve">        14.Утвердить  распределение  дотаций, субвенций   бюджетам  поселений </t>
  </si>
  <si>
    <r>
      <t xml:space="preserve">             на  2014 год  согласно </t>
    </r>
    <r>
      <rPr>
        <sz val="11"/>
        <color indexed="8"/>
        <rFont val="Calibri"/>
        <family val="0"/>
      </rPr>
      <t>приложению 8</t>
    </r>
    <r>
      <rPr>
        <sz val="14"/>
        <color indexed="8"/>
        <rFont val="Times New Roman"/>
        <family val="1"/>
      </rPr>
      <t xml:space="preserve">  к настоящему решению;</t>
    </r>
  </si>
  <si>
    <r>
      <t xml:space="preserve">             на плановый период 2015 и 2016 годов  согласно </t>
    </r>
    <r>
      <rPr>
        <sz val="11"/>
        <color indexed="8"/>
        <rFont val="Calibri"/>
        <family val="0"/>
      </rPr>
      <t>приложению 9</t>
    </r>
    <r>
      <rPr>
        <sz val="14"/>
        <color indexed="8"/>
        <rFont val="Times New Roman"/>
        <family val="1"/>
      </rPr>
      <t xml:space="preserve"> </t>
    </r>
  </si>
  <si>
    <t>к настоящему решению.</t>
  </si>
  <si>
    <t xml:space="preserve">      Распределение  межбюджетных    трансфертов  бюджетам  муниципальных  образований, за  исключением  межбюджетных  трансфертов, распределение  которых утверждено  положениями  8,9  к настоящему  решению, устанавливается нормативными  правовыми  актами  администрации Погарского  района.</t>
  </si>
  <si>
    <r>
      <t xml:space="preserve">         16. 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на безвозмездной и безвозвратной основе в целях возмещения затрат или недополученных доходов в связи с производством (реализацией) товаров, выполнением работ, оказанием услуг в  объемах, предусмотренных  </t>
    </r>
    <r>
      <rPr>
        <sz val="11"/>
        <color indexed="8"/>
        <rFont val="Calibri"/>
        <family val="0"/>
      </rPr>
      <t xml:space="preserve">приложениями 4 и 5  </t>
    </r>
    <r>
      <rPr>
        <sz val="14"/>
        <color indexed="8"/>
        <rFont val="Times New Roman"/>
        <family val="1"/>
      </rPr>
      <t>к  настоящему  решению.</t>
    </r>
  </si>
  <si>
    <t xml:space="preserve">          Порядок предоставления указанных субсидий устанавливается нормативными правовыми актами администрации Погарского района. Нормативные правовые акты, регулирующие предоставление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услуг, должны определить:</t>
  </si>
  <si>
    <t xml:space="preserve">          категории и (или) критерии отбора юридических лиц, любых организационно-правовых форм и индивидуальных предпринимателей, физических лиц, производителей товаров, работ, услуг, имеющих право на получение субсидий;</t>
  </si>
  <si>
    <t xml:space="preserve">          цели, условия и порядок предоставления субсидий;</t>
  </si>
  <si>
    <t xml:space="preserve">          порядок возврата субсидий в случае нарушения условий, установленных при их предоставлении;</t>
  </si>
  <si>
    <t xml:space="preserve">     17. Установить, что руководители исполнительных органов местного самоуправления  Погарского района, муниципальных  учреждений не вправе принимать в 2014 году решения, приводящие к увеличению штатной численности  муниципальных   служащих, работников муниципальных  учреждений, за исключением случаев принятия решений о наделении исполнительных органов  муниципальной   власти Погарского района  дополнительными   полномочиями, муниципальных учреждений дополнительными функциями, требующими увеличения штатной численности персонала.</t>
  </si>
  <si>
    <t xml:space="preserve">       18. Установить, что   Администрации Погарского района в 2014 году  вправе  получать     бюджетные  кредиты  из областного бюджета    на  покрытие временных  кассовых  разрывов,  возникших  при  исполнении  бюджетов муниципальных  образований, на частичное  покрытие дефицитов  бюджетов муниципальных образования    в размере две трети ставки рефинансирования Центрального банка Российской Федерации, действующей на день заключения договора о предоставлении бюджетного кредита.</t>
  </si>
  <si>
    <t xml:space="preserve">          Условия и порядок предоставления, использования и возврата муниципальными образованиями бюджетных кредитов, полученных из областного бюджета, устанавливаются нормативными правовыми актами администрации Брянской области.</t>
  </si>
  <si>
    <t xml:space="preserve">       19. Установить объем и структуру  источников  внутреннего  финансирования    дефицита районного  бюджета:</t>
  </si>
  <si>
    <r>
      <t xml:space="preserve">           на    2014 год   согласно </t>
    </r>
    <r>
      <rPr>
        <sz val="11"/>
        <color indexed="8"/>
        <rFont val="Calibri"/>
        <family val="0"/>
      </rPr>
      <t>приложению 10</t>
    </r>
    <r>
      <rPr>
        <sz val="14"/>
        <color indexed="8"/>
        <rFont val="Times New Roman"/>
        <family val="1"/>
      </rPr>
      <t xml:space="preserve"> к настоящему решению;</t>
    </r>
  </si>
  <si>
    <r>
      <t xml:space="preserve">на  плановый  период 2015 и 2016  годов  согласно </t>
    </r>
    <r>
      <rPr>
        <sz val="11"/>
        <color indexed="8"/>
        <rFont val="Calibri"/>
        <family val="0"/>
      </rPr>
      <t>приложению 11</t>
    </r>
    <r>
      <rPr>
        <sz val="14"/>
        <color indexed="8"/>
        <rFont val="Times New Roman"/>
        <family val="1"/>
      </rPr>
      <t xml:space="preserve"> к настоящему решению.</t>
    </r>
  </si>
  <si>
    <t xml:space="preserve">      20. Финансовому управлению   администрации Погарского  района  представлять в районный  Совет  народных  депутатов и контрольно –счетную палату Погарского района ежеквартально  информацию об исполнении  районного  бюджета.</t>
  </si>
  <si>
    <t xml:space="preserve">      21 .Ввести в  действие   с 1января  по 31декабря 2014 года:</t>
  </si>
  <si>
    <t xml:space="preserve">     Решение районного Совета  народных  депутатов №4-244 от 15.12.2011 года « О разрешении на передачу  части полномочий муниципального  образования Погарский  район по  организации библиотечного  обслуживания населения  межпоселенческими  библиотеками, комплектование  и  обеспечение сохранности их библиотечных фондов из муниципального образования «Погарский район» Погарскому  городскому  поселению Брянской  области».</t>
  </si>
  <si>
    <t xml:space="preserve">      22.Настоящее Решение вступает в силу с 1 января 2014 года.</t>
  </si>
  <si>
    <t xml:space="preserve">                                                        Приложение 1</t>
  </si>
  <si>
    <t xml:space="preserve">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</si>
  <si>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</si>
  <si>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"О внесении изменений и дополнений</t>
  </si>
  <si>
    <t xml:space="preserve">                                                        в решение Погарского районного</t>
  </si>
  <si>
    <t xml:space="preserve">                                                        №4-421 от 25.12.2013</t>
  </si>
  <si>
    <t xml:space="preserve">                                                        "О бюджете Погарского района на 2014 год</t>
  </si>
  <si>
    <t xml:space="preserve">                                                        и на плановый период 2015 и 2016 годов"</t>
  </si>
  <si>
    <t xml:space="preserve">  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</si>
  <si>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</si>
  <si>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№4-421 от 25.12.2013 года</t>
  </si>
  <si>
    <t xml:space="preserve">                                                                                                         "О бюджете Погарского района на 2014 год</t>
  </si>
  <si>
    <t xml:space="preserve">                                                                                                          и на плановый период 2015 и 2016 годов" </t>
  </si>
  <si>
    <t>Изменение прогнозируемых доходов районного бюджета на 2014  год, предусмотренного приложением 2 к решению Погарского районного Совета народных депутатов "О бюджете Погарского района  на 2014 год и на плановый период 2015 и 2016 годов"</t>
  </si>
  <si>
    <t>(тыс. рублей)</t>
  </si>
  <si>
    <t>Код бюджетной классификации Российской Федерации</t>
  </si>
  <si>
    <t>Наименование</t>
  </si>
  <si>
    <t>Сумма на 2014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</si>
  <si>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</si>
  <si>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</si>
  <si>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</si>
  <si>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</si>
  <si>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</si>
  <si>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</si>
  <si>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</si>
  <si>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</si>
  <si>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</si>
  <si>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</si>
  <si>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</si>
  <si>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</si>
  <si>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</si>
  <si>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</si>
  <si>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</si>
  <si>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</si>
  <si>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</si>
  <si>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</si>
  <si>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</si>
  <si>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</si>
  <si>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1 05 00000 00 0000 000</t>
  </si>
  <si>
    <t>НАЛОГИ 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</si>
  <si>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</si>
  <si>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</si>
  <si>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</si>
  <si>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</si>
  <si>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</si>
  <si>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</si>
  <si>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</si>
  <si>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сприменением патентной системы налогообложения</t>
  </si>
  <si>
    <t>1 05 04020 02 0000 110</t>
  </si>
  <si>
    <t>Налог, взимаемый в связи сприменением патентной системы налогообложения, зачисляемый в бюджеты муниципальных районов</t>
  </si>
  <si>
    <t>1 03 00000 00 0000 000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</si>
  <si>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</si>
  <si>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</si>
  <si>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</si>
  <si>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</si>
  <si>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</si>
  <si>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</si>
  <si>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</si>
  <si>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</si>
  <si>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</si>
  <si>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</si>
  <si>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</si>
  <si>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</si>
  <si>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</si>
  <si>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</si>
  <si>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</si>
  <si>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</si>
  <si>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</si>
  <si>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</si>
  <si>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</si>
  <si>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</si>
  <si>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</si>
  <si>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</si>
  <si>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</si>
  <si>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</si>
  <si>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</si>
  <si>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</si>
  <si>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</si>
  <si>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</si>
  <si>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</si>
  <si>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</si>
  <si>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</si>
  <si>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</si>
  <si>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</si>
  <si>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</si>
  <si>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</si>
  <si>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</si>
  <si>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</si>
  <si>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</si>
  <si>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</si>
  <si>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</si>
  <si>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</si>
  <si>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</si>
  <si>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</si>
  <si>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</si>
  <si>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</si>
  <si>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</si>
  <si>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</si>
  <si>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</si>
  <si>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</si>
  <si>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</si>
  <si>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</si>
  <si>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</si>
  <si>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</si>
  <si>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</si>
  <si>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</si>
  <si>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1 09 00000 00 0000 000</t>
  </si>
  <si>
    <t>1 09 03000 00 0000 110</t>
  </si>
  <si>
    <t>1 09 03020 00 0000 110</t>
  </si>
  <si>
    <t>1 09 03023 01 0000 110</t>
  </si>
  <si>
    <t>1 16 00000 00 0000 000</t>
  </si>
  <si>
    <t>ШТРАФЫ, САНКЦИИ, ВОЗМЕЩЕНИЕ УЩЕРБА</t>
  </si>
  <si>
    <t>1 09 03025 01 0000 110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</si>
  <si>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</si>
  <si>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</si>
  <si>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</si>
  <si>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i/>
        <sz val="10"/>
        <color indexed="8"/>
        <rFont val="Arial"/>
        <family val="2"/>
      </rPr>
      <t>¹</t>
    </r>
    <r>
      <rPr>
        <i/>
        <sz val="10"/>
        <color indexed="8"/>
        <rFont val="Times New Roman"/>
        <family val="1"/>
      </rPr>
      <t xml:space="preserve"> , пунктами 1и2 статьи 120, статьями 125,126,128,129,129</t>
    </r>
    <r>
      <rPr>
        <sz val="10"/>
        <color indexed="8"/>
        <rFont val="Arial"/>
        <family val="2"/>
      </rPr>
      <t>¹</t>
    </r>
    <r>
      <rPr>
        <i/>
        <sz val="10"/>
        <color indexed="8"/>
        <rFont val="Times New Roman"/>
        <family val="1"/>
      </rPr>
      <t>,132,133,134, 135, 135</t>
    </r>
    <r>
      <rPr>
        <sz val="10"/>
        <color indexed="8"/>
        <rFont val="Arial"/>
        <family val="2"/>
      </rPr>
      <t>¹</t>
    </r>
    <r>
      <rPr>
        <i/>
        <sz val="10"/>
        <color indexed="8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</si>
  <si>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</si>
  <si>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</si>
  <si>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1 09 03080 01 0000 110</t>
  </si>
  <si>
    <t>1 09 03083 02 0000 110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</si>
  <si>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</si>
  <si>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</si>
  <si>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</si>
  <si>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</si>
  <si>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</si>
  <si>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</si>
  <si>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</si>
  <si>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</si>
  <si>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</si>
  <si>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</si>
  <si>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</si>
  <si>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</si>
  <si>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</si>
  <si>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</si>
  <si>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</si>
  <si>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</si>
  <si>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</si>
  <si>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</si>
  <si>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</si>
  <si>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</si>
  <si>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</si>
  <si>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</si>
  <si>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</si>
  <si>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</si>
  <si>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</si>
  <si>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</si>
  <si>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</si>
  <si>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</si>
  <si>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 бюджетной обеспеченности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</si>
  <si>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</si>
  <si>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</si>
  <si>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</si>
  <si>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</si>
  <si>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</si>
  <si>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 xml:space="preserve">Дотации бюджетам муниципальных районов на поддержку мер по обеспечению сбалансированности бюджетов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</si>
  <si>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</si>
  <si>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</si>
  <si>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2 02 02008 05 0000 151</t>
  </si>
  <si>
    <t>Субсидия бюджетам муниципальных районов и городских округов на приобретение жилья молодым семьям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</si>
  <si>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</si>
  <si>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</si>
  <si>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2 02 02999 00 0000 151</t>
  </si>
  <si>
    <t>Прочие субсидии</t>
  </si>
  <si>
    <t>2 02 02999 05 0000 151</t>
  </si>
  <si>
    <t>Субсидия бюджетам муниципальных районов на мероприятия по проведению оздоровительной кампании детей</t>
  </si>
  <si>
    <t>Субсидии бюджетам муниципальных районов на  реализацию отдельных мероприятий по развитию образования</t>
  </si>
  <si>
    <t>Субсидии бюджетам муниципальных районов на организацию отдыха  детей в каникулярное время</t>
  </si>
  <si>
    <t>Субсидия бюджетам муниципальных районов и городских округов на дополнительные меры государственной поддержки обучающихся</t>
  </si>
  <si>
    <t>2 02 03000 00 0000 151</t>
  </si>
  <si>
    <t>Субвенции бюджетам субъектов Российской Федерации и муниципальных районов</t>
  </si>
  <si>
    <t>202 03007 00 0000 151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</si>
  <si>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</si>
  <si>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202 03007 05 0000 151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</si>
  <si>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</si>
  <si>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</si>
  <si>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</si>
  <si>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</si>
  <si>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2 02 03020 00 0000 151</t>
  </si>
  <si>
    <t>Субвенции бюджетам муниципальных образований на выплату единовременных пособий при всех формах устройства детей, лишенных родительского попечения, в семью  в рамках подпрограммы "Совершенствование  социальной  поддержки  семьи  и  детей"  государственной  программы Российской  Федерации "Социальная  поддержка  граждан"</t>
  </si>
  <si>
    <t>2 02 02004 00 0000 151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</si>
  <si>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</si>
  <si>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 в  рамках  подпрограммы "Совершенствование социальной  поддержки семьи и детей" государственной  программы  Российской  Федерации "Социальной  поддержка  граждан"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</si>
  <si>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</si>
  <si>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</si>
  <si>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</si>
  <si>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</si>
  <si>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</si>
  <si>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Субвенции местным бюджетам на выполнение передаваемых полномочий субъектов РФ</t>
  </si>
  <si>
    <t>2 02 02006 00 0000 151</t>
  </si>
  <si>
    <t>2 02 03024 05 0000 151</t>
  </si>
  <si>
    <t>Субвенции бюджетам муниципальных районов на предоставление мер социальной поддержки  работникам  образовательных  организаций,работающим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</si>
  <si>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области( в сфере  образования)</t>
  </si>
  <si>
    <t>2 02 02007 00 0000 151</t>
  </si>
  <si>
    <t>Субвенции бюджетам муниципальных районов на финансовое обеспечение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</si>
  <si>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муниципальных районов  по профилактике  безнадзорности  и правонарушений  несовершеннолетних , организации деятельности административных комиссий и определению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</si>
  <si>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</si>
  <si>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</si>
  <si>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</si>
  <si>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для осуществления  отдельных  государственных полномочий Брянской области в области охраны труда и уведомительной  регистрации  террриториальных  соглашений  и  коллективных  договоров</t>
  </si>
  <si>
    <t>Субвенции бюджетам муниципальных районов на организацию и  осуществления  деятельности по  опеке и попечительству , выплата ежемесячных денежных  средств на  содержание и проезд ребенка, переданного  на  воспитание в семью  опекуна(попечителя),приемную  семью, а также  вознаграждение  приемным родителям</t>
  </si>
  <si>
    <t>2 02 03027 05 0000 151</t>
  </si>
  <si>
    <t>Субвенции бюджетам муниципальных районов на выплату ежемесячных денежных  средств на  содержание и проезд ребенка ,переданного  на  воспитание в семью  опекуна(попечителя),приемную  семью, а также  вознаграждение  приемным родителям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</si>
  <si>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</si>
  <si>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</si>
  <si>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2 02 03029 00 0000 151</t>
  </si>
  <si>
    <t>Субвенции бюджетам муниципальных  образований на выплату компенсации части родительской платы  за содержание ребенка  в образовательных  учреждениях , реализующих  основную  общеобразовательную  программу дошкольного  образования</t>
  </si>
  <si>
    <t>2 02 03029 05 0000 151</t>
  </si>
  <si>
    <t>Субвенции бюджетам муниципальных  районов на выплату компенсации части родительской платы  за содержание ребенка  в образовательных  учреждениях , реализующих  основную  общеобразовательную  программу дошкольного  образования</t>
  </si>
  <si>
    <t>2 02 03119 00 0000 151</t>
  </si>
  <si>
    <t>Субвенции бюджетам муниципальных образований   на обеспечение предоставления  жилых  помещений  детям - сиротам и детям  оставшимся  без попечения  родителей ,лицам  из  их  числа  по договорам  найма  специализированных  жилых  помещений</t>
  </si>
  <si>
    <t>2 02 03119 05 0000 151</t>
  </si>
  <si>
    <t>Субвенции бюджетам муниципальных районов  на  обеспечение  предоставления  жилых  помещений  детям - сиротам и детям,  оставшимся  без попечения  родителей ,лицам  из  их  числа  по договорам  найма  специализированных  жилых 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</si>
  <si>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</si>
  <si>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</si>
  <si>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</si>
  <si>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</si>
  <si>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2 02 03999 05 0000 151</t>
  </si>
  <si>
    <t>2 02 04000 00 0000 151</t>
  </si>
  <si>
    <t>Иные межбюджетные трансферты</t>
  </si>
  <si>
    <t>2 02 04999 00 0000 151</t>
  </si>
  <si>
    <t>2 02 04999 05 0000 151</t>
  </si>
  <si>
    <t>Прочие межбюджетные трансферты, передаваемые бюджетам муниципальных районов</t>
  </si>
  <si>
    <t>БЕЗВОЗМЕЗДНЫЕ ПОСТУПЛЕНИЯ В БЮДЖЕТЫ ПОСЕЛЕНИЙ</t>
  </si>
  <si>
    <t>Субвенции бюджетам субъектов Российской Федерации и муниципальных образований</t>
  </si>
  <si>
    <t>2 02 02030 02 0000 151</t>
  </si>
  <si>
    <t>2 02 02038 00 0000 151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</si>
  <si>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</si>
  <si>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</si>
  <si>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</si>
  <si>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образований   на осуществление  первичного  воинского учета на территориях, где отсутствуют военные комиссариаты в  рамках непрограммных  расходов  федеральных  органов  исполнительной  власти</t>
  </si>
  <si>
    <t>2 02 02040 00 0000 151</t>
  </si>
  <si>
    <t>2 02 02048 00 0000 151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</si>
  <si>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</si>
  <si>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</si>
  <si>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</si>
  <si>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2 02 04005 00 0000 151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</si>
  <si>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</si>
  <si>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</si>
  <si>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</si>
  <si>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Субвенции бюджетам муниципальных районов для предоставления субвенций бюджетам городских поселений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</si>
  <si>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</si>
  <si>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</si>
  <si>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</si>
  <si>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</si>
  <si>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2</t>
  </si>
  <si>
    <t>к решению Погарского районного</t>
  </si>
  <si>
    <t>Совета народных депутатов</t>
  </si>
  <si>
    <t>в решение Погарского районного</t>
  </si>
  <si>
    <t>№4-421 от 25.12.2013</t>
  </si>
  <si>
    <t>"О бюджете Погарского района на 2014 год</t>
  </si>
  <si>
    <t>и на плановый период 2015 и 2016 годов"</t>
  </si>
  <si>
    <t xml:space="preserve">Совета народных депутатов </t>
  </si>
  <si>
    <t>№4-421 от 25.12.2013 года.</t>
  </si>
  <si>
    <t>"О бюджете Погарского района на 2014год</t>
  </si>
  <si>
    <t>Изменение распределения бюджетных ассигнований на 2014 год по ведомственной структуре расходов районного бюджета, предусмотренного приложением 4 к решению Погарского районного Совета народных депутатов "О бюджете Погарского района  на 2014 год и на плановый период 2015 и 2016 годов"</t>
  </si>
  <si>
    <t xml:space="preserve">                    (тыс. рублей)</t>
  </si>
  <si>
    <t>КВСР</t>
  </si>
  <si>
    <t>Рз</t>
  </si>
  <si>
    <t>Пр</t>
  </si>
  <si>
    <t>ЦСР</t>
  </si>
  <si>
    <t>ВР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</si>
  <si>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</si>
  <si>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</si>
  <si>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</si>
  <si>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</si>
  <si>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</si>
  <si>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</si>
  <si>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</si>
  <si>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</si>
  <si>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</si>
  <si>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002 03 00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</si>
  <si>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</si>
  <si>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</si>
  <si>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</si>
  <si>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</si>
  <si>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</si>
  <si>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</si>
  <si>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главы законодательного (представительного) органа муниципального образования</t>
  </si>
  <si>
    <t>15 0 1005</t>
  </si>
  <si>
    <t>Центральный аппарат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</si>
  <si>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</si>
  <si>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</si>
  <si>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</si>
  <si>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</si>
  <si>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 xml:space="preserve">Иные бюджетные  ассигнования </t>
  </si>
  <si>
    <t>800</t>
  </si>
  <si>
    <t xml:space="preserve">Уплата налога на имущество организаций   и земельног налога </t>
  </si>
  <si>
    <t>851</t>
  </si>
  <si>
    <t xml:space="preserve">Уплата прочих налогов,сборов и иных   платежей </t>
  </si>
  <si>
    <t xml:space="preserve">03 </t>
  </si>
  <si>
    <t>852</t>
  </si>
  <si>
    <t>Депутаты представительного органа муниципального образования</t>
  </si>
  <si>
    <t>УПРАВЛЕНИЕ ОБРАЗОВАНИЯ АДМИНИСТРАЦИИ ПОГАРСКОГО РАЙОНА</t>
  </si>
  <si>
    <t>003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</si>
  <si>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</si>
  <si>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</si>
  <si>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</si>
  <si>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795 00 00</t>
  </si>
  <si>
    <t>Районная целевая программа "Комплексные меры противодействия злоупотреблению наркотикам и их незаконному обороту " (2007-2009 годы)</t>
  </si>
  <si>
    <t>795 00 02</t>
  </si>
  <si>
    <t>Выполнение функций органами местного самоуправления</t>
  </si>
  <si>
    <t>500</t>
  </si>
  <si>
    <t>Национальная экономика</t>
  </si>
  <si>
    <t>04</t>
  </si>
  <si>
    <t>Общеэкономические вопросы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</si>
  <si>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</si>
  <si>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 xml:space="preserve">003 </t>
  </si>
  <si>
    <t xml:space="preserve">04 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</si>
  <si>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</si>
  <si>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795 00 16</t>
  </si>
  <si>
    <t>Образование</t>
  </si>
  <si>
    <t>07</t>
  </si>
  <si>
    <t>Дошкольное образование</t>
  </si>
  <si>
    <t>Детские дошкольные учреждения</t>
  </si>
  <si>
    <t>Дошкольные образовательные организации</t>
  </si>
  <si>
    <t xml:space="preserve">07 </t>
  </si>
  <si>
    <t>03 0 1063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</si>
  <si>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</si>
  <si>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</si>
  <si>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</si>
  <si>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</si>
  <si>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Финансовое обеспечение  получения  дошкольного  образования  в дошкольных образовательных  организациях</t>
  </si>
  <si>
    <t>03 0 1471</t>
  </si>
  <si>
    <t>Межбюджетные трансферты</t>
  </si>
  <si>
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</t>
  </si>
  <si>
    <t>03 0 5059</t>
  </si>
  <si>
    <t>Субсидии бюджетным учреждениям на иные цели</t>
  </si>
  <si>
    <t>612</t>
  </si>
  <si>
    <t>Компенсация  расходов на предоставление мер социальной  поддержки по оплате жилых помещений с отоплением и освещением педагогическим работникам образовательных учреждений, работающим и проживающим в сельской местности или пгт</t>
  </si>
  <si>
    <t>521 02 13</t>
  </si>
  <si>
    <t>Социальное обеспечение и иные выплаты населению</t>
  </si>
  <si>
    <t>300</t>
  </si>
  <si>
    <t>Пособия и компенсационные выплаты гражданам  и иные социальные выплаты, кроме публичных нормативных обязательств</t>
  </si>
  <si>
    <t>321</t>
  </si>
  <si>
    <t>Предоставление  мер  поддержки по оплате жилья и коммунальных услуг отдельным категориям граждан, работающим в сельской местности или пгт</t>
  </si>
  <si>
    <t>521 02 14</t>
  </si>
  <si>
    <t>Меры социальной поддержки населения по публичным нормативным олбязательствам</t>
  </si>
  <si>
    <t>314</t>
  </si>
  <si>
    <t>Общее образование</t>
  </si>
  <si>
    <t>Общеобразовательные организации</t>
  </si>
  <si>
    <t>03 0 1064</t>
  </si>
  <si>
    <t xml:space="preserve">Уплата прочих налогов,сборов и иных  платежей </t>
  </si>
  <si>
    <t>Организации дополнительного образования</t>
  </si>
  <si>
    <t>03 0 1066</t>
  </si>
  <si>
    <t>Предоставление субсидий муниципальным бюджетным, автономным учреждениям и иным некоммерческим организациям(ДЮСШ)</t>
  </si>
  <si>
    <t>Иные бюджетные ассигнования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</si>
  <si>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</si>
  <si>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</si>
  <si>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Выполнение функций бюджетными учреждениями(Д.тв.)</t>
  </si>
  <si>
    <t>Предоставление субсидий муниципальным бюджетным, автономным учреждениям и иным некоммерческим организациям(Д.тв.)</t>
  </si>
  <si>
    <t>Выполнение функций бюджетными учреждениями(ДШИ)</t>
  </si>
  <si>
    <t>Предоставление субсидий муниципальным бюджетным, автономным учреждениям и иным некоммерческим организациям(ДШИ)</t>
  </si>
  <si>
    <t>423 99 30</t>
  </si>
  <si>
    <t>Обеспечение деятельности подведомственных учреждений</t>
  </si>
  <si>
    <t>423 99 00</t>
  </si>
  <si>
    <t>Выполнение функций бюджетными учреждениями(ДЮСШ)</t>
  </si>
  <si>
    <t>03 0 1068</t>
  </si>
  <si>
    <t>03 0 1069</t>
  </si>
  <si>
    <t>Иные 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</si>
  <si>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</si>
  <si>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</si>
  <si>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</si>
  <si>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Финансовое обеспечение  деятельности  муниципальных  общеобразовательных  организаций,имеющих  госдарственную  аккредитацию  негосударственных общеобразовательных  организаций  в части  реализации  ими  государственного  стандарта  общего  образования</t>
  </si>
  <si>
    <t>03 0 1470</t>
  </si>
  <si>
    <t>Межбюджетные  трансферты</t>
  </si>
  <si>
    <t xml:space="preserve">Финансирование общеобразовательных учреждений в части обеспечения реализации основных общеобразовательных программ </t>
  </si>
  <si>
    <t>Предоставление дополнительных мер государственной поддержки обучающихся</t>
  </si>
  <si>
    <t xml:space="preserve">03 0 1473 </t>
  </si>
  <si>
    <t>03 0 1473</t>
  </si>
  <si>
    <t>Отдельные мероприятия по развитию образования</t>
  </si>
  <si>
    <t>03 0 1482</t>
  </si>
  <si>
    <t>Субсидии бюджетам муниципальных районов на выплату ежемесячного денежного вознаграждения за классное руководство</t>
  </si>
  <si>
    <t>03 0 5087</t>
  </si>
  <si>
    <t>03 0 5097</t>
  </si>
  <si>
    <t>Компенсация   расходов на предоставление мер социальной  поддержки по оплате жилых помещений с отоплением и освещением педагогическим работникам образовательных учреждений, работающим и проживающим в сельской местности или пгт</t>
  </si>
  <si>
    <t>Меры социальной поддержки  населения по  публичным нормативным обязательствам</t>
  </si>
  <si>
    <t>Молодежная политика и оздоровление детей</t>
  </si>
  <si>
    <t>Софинансирование на мероприятия по проведению оздоровительной кампании детей</t>
  </si>
  <si>
    <t>03 0 1079</t>
  </si>
  <si>
    <t>Мероприятия по проведению оздоровительной кампании детей</t>
  </si>
  <si>
    <t>03 0 1479</t>
  </si>
  <si>
    <t xml:space="preserve">795 00 16 </t>
  </si>
  <si>
    <t>Другие вопросы в области образования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</si>
  <si>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</si>
  <si>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</si>
  <si>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03 0 1010</t>
  </si>
  <si>
    <t>Обеспечение деятельности аппарата  управления</t>
  </si>
  <si>
    <t>020 04 00</t>
  </si>
  <si>
    <t xml:space="preserve">Учреждения  психолого-медико-социального  сопровождения </t>
  </si>
  <si>
    <t>03 0 1067</t>
  </si>
  <si>
    <t>435 99 00</t>
  </si>
  <si>
    <t>521 00 00</t>
  </si>
  <si>
    <t>Финансовое обеспечение  расходных  обязательств муниципальных  образований,возникающих  при  выполнении государственных  полномочий  Российской  Федерации ,субъектов  Российской  Федерации,переданных для  осуществления  органам  местного  самоуправления в установленном порядке</t>
  </si>
  <si>
    <t>521 02 00</t>
  </si>
  <si>
    <t>Пособия и компенсации гражданам  и иные социальные выплаты, кроме публичных нормативных обязательств</t>
  </si>
  <si>
    <t>Учреждения, обеспечивающие  оказание  услуг в сфере  образования</t>
  </si>
  <si>
    <t>Обеспечение деятельности подведомственных учреждений(бухгалтерия)</t>
  </si>
  <si>
    <t>03 0 1074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</si>
  <si>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фондами(бухг.)</t>
  </si>
  <si>
    <t xml:space="preserve">03 0 1074 </t>
  </si>
  <si>
    <t>Выполнение функций бюджетными учреждениями(Центр мат сн.)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</si>
  <si>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фондами(Центр. Мат снаб.)</t>
  </si>
  <si>
    <t>Обеспечение деятельности подведомственных учреждений(уч.методич.каб)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</si>
  <si>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(учеб.методкабинет)</t>
  </si>
  <si>
    <t>452 99 30</t>
  </si>
  <si>
    <t>Учреждения, обеспечивающие  оказание  услуг в сфере  образования (бухгалтерия)</t>
  </si>
  <si>
    <t>030 1074</t>
  </si>
  <si>
    <t>Учреждения, обеспечивающие  оказание  услуг в сфере  образования (центр материального снабжения)</t>
  </si>
  <si>
    <t xml:space="preserve">03 0 1075 </t>
  </si>
  <si>
    <t>Учреждения, обеспечивающие  оказание  услуг в сфере  образования (учебно-методический кабинет)</t>
  </si>
  <si>
    <t xml:space="preserve">03 0 1076 </t>
  </si>
  <si>
    <t>03 0 1477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</si>
  <si>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</si>
  <si>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Муниципальные программы и реализация отдельных мероприятий в различных сферах муниципального образования</t>
  </si>
  <si>
    <t>03 0 7500</t>
  </si>
  <si>
    <t>Мероприятия по противодействию  злоупотребления наркотикам их незаконному обороту</t>
  </si>
  <si>
    <t>03 0 75 01</t>
  </si>
  <si>
    <t>Мероприятия по обеспечению пожарной безопасности  объектов образования Погарского района</t>
  </si>
  <si>
    <t>03 0 75 02</t>
  </si>
  <si>
    <t>Мероприятия по поддержке одаренных детей</t>
  </si>
  <si>
    <t>03 0 75 03</t>
  </si>
  <si>
    <t>Мероприятия по поддержке детей-сирот</t>
  </si>
  <si>
    <t>795 00 10</t>
  </si>
  <si>
    <t>Публичные нормативные выплаты гражданам несоциального характера</t>
  </si>
  <si>
    <t>330</t>
  </si>
  <si>
    <t>03 0 75 04</t>
  </si>
  <si>
    <t>Мероприятия в сфере героико-патриотического воспитания граждан</t>
  </si>
  <si>
    <t>03 0 75 05</t>
  </si>
  <si>
    <t>Мероприятия по повышению безопасности  дорожного движения в Погарском районе</t>
  </si>
  <si>
    <t>03 0 75 06</t>
  </si>
  <si>
    <t>Мероприятия  по развитию туристско-краеведческого направления  воспитания  шкльников</t>
  </si>
  <si>
    <t>03 0 75 07</t>
  </si>
  <si>
    <t>Социальная политика</t>
  </si>
  <si>
    <t>10</t>
  </si>
  <si>
    <t>Социальное обеспечение населения</t>
  </si>
  <si>
    <t>Социальная  помощь</t>
  </si>
  <si>
    <t>505 00 00</t>
  </si>
  <si>
    <t xml:space="preserve">Обеспечение жилыми  помещениям  детей-сирот,детей,оставшихся  без  попечения  родителей,а также  детей, находящихся  под  опекой (попечительством),не  имеющих  закрепленного  жилого  помещения </t>
  </si>
  <si>
    <t>505 36 00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</si>
  <si>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</si>
  <si>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505 83 00</t>
  </si>
  <si>
    <t>Социальное обеспечение и иные выплаты  населению</t>
  </si>
  <si>
    <t>Меры социальной  поддержки  населения  по  публичным  нормативным  обязательствам</t>
  </si>
  <si>
    <t xml:space="preserve">Охрана семьи и детства </t>
  </si>
  <si>
    <t>Социальная помощь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</si>
  <si>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</si>
  <si>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</si>
  <si>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Социальное  обеспечение и иные  выплаты  населению</t>
  </si>
  <si>
    <t>Пособия  и  компенсации  по  публичным  нормативным  обязательствам</t>
  </si>
  <si>
    <t>313</t>
  </si>
  <si>
    <t>Иные  безвозмездные  и  безвозвратные  перечисления</t>
  </si>
  <si>
    <t>Компенсация  части родительской  платы за  содержание  ребенка  в образовательных  учреждениях, реализующих основную общеобразовательную  программу дошкольного  образования</t>
  </si>
  <si>
    <t>03 0 1478</t>
  </si>
  <si>
    <t xml:space="preserve">03 0 1478 </t>
  </si>
  <si>
    <t>Пособия и компенсации гражданам и иные социальные  выплаты кроме  публичных нормативных  обязательств</t>
  </si>
  <si>
    <t>Содержание ребенка в семье опекуна и приемной семье, а также  вознаграждение  причитающееся приемному родителю</t>
  </si>
  <si>
    <t>520 13 01</t>
  </si>
  <si>
    <t>Социальная поддержка и социальное обслуживание детей-сирот и детей, оставшихся без попечения родителей, находящихся на воспитании в приемных семьях</t>
  </si>
  <si>
    <t>Пособия  и компенсации  гражданам  и иные  социальные  выплаты , кроме публичных  нормативных  обязательств</t>
  </si>
  <si>
    <t>Содержание ребенка в семье опекуна (попечителя)</t>
  </si>
  <si>
    <t>520 13 02</t>
  </si>
  <si>
    <t>Другие вопросы в области социальной политики</t>
  </si>
  <si>
    <t>06</t>
  </si>
  <si>
    <t>Мероприятия по профилактике безнадзорности  и правонарушений несовершеннолетних</t>
  </si>
  <si>
    <t>795 00 12</t>
  </si>
  <si>
    <t>КОМИТЕТ ПО УПРАВЛЕНИЮ МУНИЦИПАЛЬНЫМ ИМУЩЕСТВОМ</t>
  </si>
  <si>
    <t>006</t>
  </si>
  <si>
    <t>Другие общегосударственные вопросы</t>
  </si>
  <si>
    <t>13</t>
  </si>
  <si>
    <t>Руководство и управление в сфере установленных функций</t>
  </si>
  <si>
    <t>02 0 1010</t>
  </si>
  <si>
    <t>end</t>
  </si>
  <si>
    <t>Оценка имущества, признание прав и регулирование отношений муниципальной собственности</t>
  </si>
  <si>
    <t>02 0 1740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</si>
  <si>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</si>
  <si>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02 0 1741</t>
  </si>
  <si>
    <t>ФИНАНСОВОЕ  УПРАВЛЕНИЕ  АДМИНИСТРАЦИИ  ПОГАРСКОГО  РАЙОНА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</si>
  <si>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</si>
  <si>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</si>
  <si>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06 0 1010</t>
  </si>
  <si>
    <t>002 04 00</t>
  </si>
  <si>
    <t>Расходы на выплаты персоналу в целях  обеспечения  выполнения  функций муниципальных органов,казенных  учреждений</t>
  </si>
  <si>
    <t>Другие  общегосударственные  вопросы</t>
  </si>
  <si>
    <t>06 0 1202</t>
  </si>
  <si>
    <t>Предоставление субвенций бюджетам поселений  для  осуществления отдельных  государственных  полномочий  по  определению  перечня  должностных лиц  органов  местного самоуправления ,упономоченных  составлять  протоколы  об  административных  правонарушениях</t>
  </si>
  <si>
    <t>Межбюжетные  трансферты</t>
  </si>
  <si>
    <t>Субвенции</t>
  </si>
  <si>
    <t>530</t>
  </si>
  <si>
    <t>Резервные фонды</t>
  </si>
  <si>
    <t>11</t>
  </si>
  <si>
    <t>15 0 1012</t>
  </si>
  <si>
    <t>Резервные фонды местных администраций</t>
  </si>
  <si>
    <t xml:space="preserve">Иные бюджетные ассигнования </t>
  </si>
  <si>
    <t>Резервные  средства</t>
  </si>
  <si>
    <t>870</t>
  </si>
  <si>
    <t>Национальная  оборона</t>
  </si>
  <si>
    <t xml:space="preserve">009 </t>
  </si>
  <si>
    <t>Мобилизационная  и вневойсковая  подготовка</t>
  </si>
  <si>
    <t xml:space="preserve">Руководство и управление в сфере установленных функций </t>
  </si>
  <si>
    <t>06 0 5118</t>
  </si>
  <si>
    <t>Осуществление первичного воинского учета  на территориях,где отсутствуют военные комиссариаты</t>
  </si>
  <si>
    <t>Предоставление субвенций  бюджетам  поселений  на осуществление отдельных  государственных  полномочий  по  первисному  воинскому  учету на  территориях ,где  отсутствуют военные  комиссариаты</t>
  </si>
  <si>
    <t xml:space="preserve">Межбюджетные  трансферты </t>
  </si>
  <si>
    <t>Дорожное хозяйство (дорожные фонды)</t>
  </si>
  <si>
    <t xml:space="preserve">Финансовое  обеспечение расходных  обязательств   муниципальныхт  образований ,возникших при выполнении государственных полномочий Российской  Федерации  ,субъектов  Российской  Федерации ,переданных  для  осуществления  органам  местного самоуправления в установленном  порядке </t>
  </si>
  <si>
    <t>Ремонт и содержание автомобильных  дорог  общего пользования  местного значения  поселений</t>
  </si>
  <si>
    <t>521 02 05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</si>
  <si>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</si>
  <si>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</si>
  <si>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Ремонт автомобильных дорог общего  пользования местного значения поселений</t>
  </si>
  <si>
    <t>521 02 06</t>
  </si>
  <si>
    <t>Культура, кинематография</t>
  </si>
  <si>
    <t>08</t>
  </si>
  <si>
    <t>Культура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</si>
  <si>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</si>
  <si>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06 0 5146</t>
  </si>
  <si>
    <t>540</t>
  </si>
  <si>
    <t>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</si>
  <si>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06 0 1058</t>
  </si>
  <si>
    <t>Межбюджетные транферты</t>
  </si>
  <si>
    <t>06 0 1421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</si>
  <si>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</si>
  <si>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Межбюджетные  трансферты бюджетам поселений на передаваемые полномочия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</si>
  <si>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</si>
  <si>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</si>
  <si>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</si>
  <si>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</si>
  <si>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</si>
  <si>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 xml:space="preserve">Обслуживание внутреннего  долга </t>
  </si>
  <si>
    <t>700</t>
  </si>
  <si>
    <t>Обслуживание муниципального  долга</t>
  </si>
  <si>
    <t>720</t>
  </si>
  <si>
    <t>Межбюджетные  трансферты общего характера  бюджета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</si>
  <si>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</si>
  <si>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</si>
  <si>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06 0 1584</t>
  </si>
  <si>
    <t>Осуществление отдельных  полномочий органов  государственной  власти Брянской  области по  расчету   и предоставлению  дотаций поселениям  на выравнивание бюджетной  обеспеченности</t>
  </si>
  <si>
    <t>Дотации на выравнивание бюджетной  обеспеченности поселений</t>
  </si>
  <si>
    <t>511</t>
  </si>
  <si>
    <t>Иные дотации</t>
  </si>
  <si>
    <t>06 0 1586</t>
  </si>
  <si>
    <t>Поддержка мер по обеспечению сбалансированности бюджетов поселений</t>
  </si>
  <si>
    <t>Дотации на сбалансированность бюджетов поселений</t>
  </si>
  <si>
    <t>512</t>
  </si>
  <si>
    <t>521 02 02</t>
  </si>
  <si>
    <t>АДМИНИСТРАЦИЯ ПОГАРСКОГО РАЙОНА                                             БРЯНСКОЙ ОБЛАСТИ</t>
  </si>
  <si>
    <t>916</t>
  </si>
  <si>
    <t xml:space="preserve">Глава  местной  администрации </t>
  </si>
  <si>
    <t>02 0 1001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</si>
  <si>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</si>
  <si>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</si>
  <si>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</si>
  <si>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02 0 5120</t>
  </si>
  <si>
    <t>Организация и проведение выборов и референдумов</t>
  </si>
  <si>
    <t>15 0 1011</t>
  </si>
  <si>
    <t>Иные  бюджетные  ассигнования</t>
  </si>
  <si>
    <t xml:space="preserve">Специальные  расходы </t>
  </si>
  <si>
    <t>880</t>
  </si>
  <si>
    <t>Многофункциональный центр</t>
  </si>
  <si>
    <t>02 0 1111</t>
  </si>
  <si>
    <t xml:space="preserve">Профилактика безнадзорности и правонарушений  несовершеннолетних , организация  деятельности  административных комиссий   и определение  перечня должностных лиц  органов  местного  самоуправления ,уполномоченных  составлять протоколы  об  административных правонарушениях </t>
  </si>
  <si>
    <t>02 0 1202</t>
  </si>
  <si>
    <t>Организация  деятельности  административных  комиссий и определение перечня должностных  лиц органов местного самоуправления,уполномоченных составлять  протоколы  об  административных  правонарушениях</t>
  </si>
  <si>
    <t>Расходы на выплату персоналу в целях обеспечения выполнения функций муниципальными органами, казенными учреждениями</t>
  </si>
  <si>
    <t>521 02 04</t>
  </si>
  <si>
    <t xml:space="preserve">Уплата прочих налогов,сборов и иных  обязательных платежей </t>
  </si>
  <si>
    <t xml:space="preserve">Осуществление отдельных государственных полнамочий  по  определению  перечня  должностных лиц органов  местного  самоуправления ,  уполномоченных  составлять протоколы  административных правонарушениях </t>
  </si>
  <si>
    <t>521 02 24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</si>
  <si>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</si>
  <si>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Воинские формирования (органы, подразделения)</t>
  </si>
  <si>
    <t>202 00 00</t>
  </si>
  <si>
    <t>202 67 00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</si>
  <si>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</si>
  <si>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</si>
  <si>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Другие вопросы в области национальной безопасности и правоохранительной деятельности</t>
  </si>
  <si>
    <t>07 0 7500</t>
  </si>
  <si>
    <t>Муниципальная программа  "Профилактика терроризма и экстремизма на территории Погарского муниципального района на 2014-2017 годы"</t>
  </si>
  <si>
    <t>07 0 7528</t>
  </si>
  <si>
    <t>Сельское хозяйство и рыболовство</t>
  </si>
  <si>
    <t>Государственная поддержка сельского хозяйства</t>
  </si>
  <si>
    <t>260 00 00</t>
  </si>
  <si>
    <t>Мероприятия в области сельскохозяйственного производства</t>
  </si>
  <si>
    <t>260 04 00</t>
  </si>
  <si>
    <t>Субсидии на продукцию животноводства и растениеводства</t>
  </si>
  <si>
    <t>260 04 01</t>
  </si>
  <si>
    <t>Субсидии юридическим лицам</t>
  </si>
  <si>
    <t>02 0 7500</t>
  </si>
  <si>
    <t>Мероприятия  по созданию  благоприятных  условий  для  приобретения новой  сельскохозяйственной  техники</t>
  </si>
  <si>
    <t>02 0 7508</t>
  </si>
  <si>
    <t xml:space="preserve">Субсидии юридическим лицам (кроме государственных учреждений) и физическим лицам - производителям товаров, работ и услуг </t>
  </si>
  <si>
    <t>810</t>
  </si>
  <si>
    <t>342</t>
  </si>
  <si>
    <t>Мероприятия в сфере плодородия почв</t>
  </si>
  <si>
    <t>02 0 7509</t>
  </si>
  <si>
    <t>Мероприятия в сфере развития животноводства</t>
  </si>
  <si>
    <t>02 0 7510</t>
  </si>
  <si>
    <t>Мероприятия в  сфере  поддержки  семеноводства  сельскохозяйственных  культур</t>
  </si>
  <si>
    <t>02 0 7511</t>
  </si>
  <si>
    <t>Водное хозяйство</t>
  </si>
  <si>
    <t>Мероприятия по реконструкции, модернизации и развитию систем водоснабжения и водоотведения</t>
  </si>
  <si>
    <t>02 0 7526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</si>
  <si>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</si>
  <si>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</si>
  <si>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 иным юридическим лицам</t>
  </si>
  <si>
    <t>450</t>
  </si>
  <si>
    <t>Транспорт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</si>
  <si>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</t>
  </si>
  <si>
    <t>02 0 1842</t>
  </si>
  <si>
    <t>Другие вопросы в области  национальной экономики</t>
  </si>
  <si>
    <t>12</t>
  </si>
  <si>
    <t>Осуществление  отдельных  полномочий  в области  охраны  труда и уведомительной  регистрации  территориальных соглашений  коллективных  договоров</t>
  </si>
  <si>
    <t>02 0 1790</t>
  </si>
  <si>
    <t>919</t>
  </si>
  <si>
    <t>521 02 22</t>
  </si>
  <si>
    <t>Мероприятия по развитию и поддержке малого и среднего бизнеса</t>
  </si>
  <si>
    <t>02 0 7512</t>
  </si>
  <si>
    <t xml:space="preserve">Мероприятия по развитию потребительской коперации  в Погарском  районе </t>
  </si>
  <si>
    <t>02 0 7513</t>
  </si>
  <si>
    <t>Жилищно-коммунальное хозяйство</t>
  </si>
  <si>
    <t>Жилищное хозяйство</t>
  </si>
  <si>
    <t>Мероприятия  по созданию  условий  завершения строительства ОАО Агрогородок"Кистерский"</t>
  </si>
  <si>
    <t xml:space="preserve">05 </t>
  </si>
  <si>
    <t>02 0 7514</t>
  </si>
  <si>
    <t xml:space="preserve">Субсидиии  юридическим  лицам (кроме  некомерческих  организаций),индивидуальным предпринимателям, физическим  лицам </t>
  </si>
  <si>
    <t>Мероприятия по социальному развитию села</t>
  </si>
  <si>
    <t>02 0 7515</t>
  </si>
  <si>
    <t xml:space="preserve">Мероприятия по привлечению специалистов в ГБУЗ "Погарская ЦРБ" </t>
  </si>
  <si>
    <t>02 0 7516</t>
  </si>
  <si>
    <t>Мероприятия по энергосбережению и повышение эффективности в Погарском муниципальном районе</t>
  </si>
  <si>
    <t>02 0 7517</t>
  </si>
  <si>
    <t>Мероприятия в сфере  охраны  окружающей  среды</t>
  </si>
  <si>
    <t>02 0 7518</t>
  </si>
  <si>
    <t xml:space="preserve">Мероприятия  в сфере кадровой  политики здравоохранения  Погарского района </t>
  </si>
  <si>
    <t>Мероприятия по развитию малоэтажного строительства на территории Погарского района</t>
  </si>
  <si>
    <t>02 0 75 27</t>
  </si>
  <si>
    <t>Охрана окружающей среды</t>
  </si>
  <si>
    <t>Другие вопросы в области охраны окружающей среды</t>
  </si>
  <si>
    <t>Мероприятия в сфере охраны окружающей среды</t>
  </si>
  <si>
    <t>Мероприятия в сфере кадровой политики здравоохранения Погарского района</t>
  </si>
  <si>
    <t>02 0 7519</t>
  </si>
  <si>
    <t>Культура, кинематография и средства массовой информации</t>
  </si>
  <si>
    <t>Музеи и постоянные выставки</t>
  </si>
  <si>
    <t>02 0 1055</t>
  </si>
  <si>
    <t>521 02 11</t>
  </si>
  <si>
    <t>04 0 7520</t>
  </si>
  <si>
    <t>Муниципальная программа " Развитие и сохранение культурного наследия Погарского района (2014-2017)"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</si>
  <si>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</si>
  <si>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</si>
  <si>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Мероприятия по поддержке молодежи</t>
  </si>
  <si>
    <t>02 0 7521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</si>
  <si>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</si>
  <si>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</si>
  <si>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</si>
  <si>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</si>
  <si>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Обеспечение деятельности подведомственных учреждений(МУЗ"Погарская ЦРБ")</t>
  </si>
  <si>
    <t>470 99 00</t>
  </si>
  <si>
    <t>Выполнение функций бюджетными учреждениями</t>
  </si>
  <si>
    <t>470 99 10</t>
  </si>
  <si>
    <t>001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</si>
  <si>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</si>
  <si>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531 00 00</t>
  </si>
  <si>
    <t>Расходные обязательства, выполнение которых осуществляется в том числе за счет межбюджетных субсидий из областного бюджета</t>
  </si>
  <si>
    <t>531 01 00</t>
  </si>
  <si>
    <t>Разовая материальная помощь к отпуску работникам учреждений образования, культуры, здравоохранения, физической культуры и спорта</t>
  </si>
  <si>
    <t>531 01 03</t>
  </si>
  <si>
    <t>Доплата к заработной плате медицинским работникам</t>
  </si>
  <si>
    <t>531 01 08</t>
  </si>
  <si>
    <t>Расходные обязательства, выполнение которых осуществляется за счет субвенций из областного бюджета</t>
  </si>
  <si>
    <t>531 02 00</t>
  </si>
  <si>
    <t>Социальная поддержка по оплате жилья и коммунальных услуг отдельным категориям граждан, работающим в сельской местности или пгт</t>
  </si>
  <si>
    <t>531 02 11</t>
  </si>
  <si>
    <t>Амбулаторная  помощь</t>
  </si>
  <si>
    <t>Иные безвозмездные и безвозвратные перечисления</t>
  </si>
  <si>
    <t>520  00 00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</si>
  <si>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</si>
  <si>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</si>
  <si>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Выполнение функций бюджетными учреждениями (МУЗ"Погарская ЦРБ")</t>
  </si>
  <si>
    <t>520 18 10</t>
  </si>
  <si>
    <t>Скорая  медицинская помощь</t>
  </si>
  <si>
    <t>Другие вопросы в области здравоохранения, физической культуры и спорта</t>
  </si>
  <si>
    <t>Учебно-методические кабинеты, централизованные бухгалтерии группы хозяйственного обслуживания, учебные фильмотеки, межшкольные учебно-производственные комбинаты, логопедические пункты.</t>
  </si>
  <si>
    <t>452 00 00</t>
  </si>
  <si>
    <t>452 99 00</t>
  </si>
  <si>
    <t>Районная целевая программа по профилактике Вич-инфекции, обследованию, лечению, уходу за Вич-инфицированными гражданами и контактными в Погарском районе на 2009-2011 годы</t>
  </si>
  <si>
    <t>795 00 06</t>
  </si>
  <si>
    <t>Мероприятия в области здравоохранения, спорта и физической культуры</t>
  </si>
  <si>
    <t>079</t>
  </si>
  <si>
    <t xml:space="preserve">Районная целевая программа "Обеспечение  пожарной  безопасности  объектов МУЗ "Погарская ЦРБ"на 2008-2010 годы </t>
  </si>
  <si>
    <t>795 00 14</t>
  </si>
  <si>
    <t>Районная  целевая программа "Кадровая  политика  здравоохранения  Погарского  района  на 2008-2016 годы"</t>
  </si>
  <si>
    <t>795 00 15</t>
  </si>
  <si>
    <t>Ведомственные целевые программы</t>
  </si>
  <si>
    <t>822 00 00</t>
  </si>
  <si>
    <t>Ведомственная целевая программа "Развитие здравоохранения Брянской облоасти"(2008-2010)</t>
  </si>
  <si>
    <t>822 47 00</t>
  </si>
  <si>
    <t>Обеспечение деятельности подведомственных учреждений (Юдиновская участковая больница)</t>
  </si>
  <si>
    <t>470 99 20</t>
  </si>
  <si>
    <t>Выполнение функций бюджетными учреждениями (Юд.уч.больница)</t>
  </si>
  <si>
    <t>520 18 20</t>
  </si>
  <si>
    <t>Пенсионное обеспечение</t>
  </si>
  <si>
    <t>Доплаты к пенсиям, дополнительное пенсионное обеспечение</t>
  </si>
  <si>
    <t>02 01651</t>
  </si>
  <si>
    <t>Доплаты к пенсиям государственных служащих субъектов Российской Федерации и муниципальных служащих</t>
  </si>
  <si>
    <t>02 0 1651</t>
  </si>
  <si>
    <t>Пенсии выплачиваемые организациями  сектора  муниципального управления</t>
  </si>
  <si>
    <t>312</t>
  </si>
  <si>
    <t>Социальные выплаты молодым семьям на приобретение жилья</t>
  </si>
  <si>
    <t>02 0 1620</t>
  </si>
  <si>
    <t>Приобретение товаров  работ и услуг в пользу  граждан</t>
  </si>
  <si>
    <t>323</t>
  </si>
  <si>
    <t>02 0 1671</t>
  </si>
  <si>
    <t>Прочие  административные  мероприятия в  области  социальной  политики</t>
  </si>
  <si>
    <t>02 0 1281</t>
  </si>
  <si>
    <t>Мероприятия по обеспечению жильем молодых семей</t>
  </si>
  <si>
    <t xml:space="preserve"> 02 0 7522</t>
  </si>
  <si>
    <t>02 0 7522</t>
  </si>
  <si>
    <t>Субсидии  гражданам на приобретение  жилья</t>
  </si>
  <si>
    <t>322</t>
  </si>
  <si>
    <t>Районная целевая программа "Доступное жилье" на 2006-2010 годы</t>
  </si>
  <si>
    <t>795 00 11</t>
  </si>
  <si>
    <t>02 0 5260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</si>
  <si>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</si>
  <si>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02 0 5082</t>
  </si>
  <si>
    <t>Приобретение товаров  работ и услуг в пользу  граждан в целях  их  социального  обеспечения</t>
  </si>
  <si>
    <t>02 0 1672</t>
  </si>
  <si>
    <t>520 10 00</t>
  </si>
  <si>
    <t>Выплата ежемесячных  денежных средств на  содержание и проезд ,переданного на  воспитание  в семью опекуна (попечителя), приемную  семью,а также вознаграждение  приемным  родителям</t>
  </si>
  <si>
    <t>Районная целевая программа "Профилактика безнадзорности и правонарушений" на 2011-2015 годы</t>
  </si>
  <si>
    <t>Другие вопросы в области  социальной  политики</t>
  </si>
  <si>
    <t>Осуществление  деятельности  по профилактике  безнадзорности  и првонарушений  несовершеннолетних</t>
  </si>
  <si>
    <t>521 02 03</t>
  </si>
  <si>
    <t>Организация и осуществление  деятельности по опеке и попечительству</t>
  </si>
  <si>
    <t>02 0 7523</t>
  </si>
  <si>
    <t>Мероприятия по профилактике безнадзорности и правонарушений несовершеннолетних</t>
  </si>
  <si>
    <t>02 0 7524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</si>
  <si>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</si>
  <si>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</si>
  <si>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</si>
  <si>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02 0 1098</t>
  </si>
  <si>
    <t>Обеспечение  деятельности подведомственных учреждений</t>
  </si>
  <si>
    <t>Предоставление субсидий государственным бюджетным, автономным учреждениям и иным некоммерческим организациям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</si>
  <si>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</si>
  <si>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</si>
  <si>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Массовый спорт</t>
  </si>
  <si>
    <t>05 0 7500</t>
  </si>
  <si>
    <t>Муниципальная программа "Развитие физической культуры и спорта в Погарском районе (2014-2017)"</t>
  </si>
  <si>
    <t>05 0 7525</t>
  </si>
  <si>
    <t>Контрольно-счетная палата  Погарского района</t>
  </si>
  <si>
    <t>917</t>
  </si>
  <si>
    <t>00</t>
  </si>
  <si>
    <t>Обеспечение деятельности контрольно - счетной палаты</t>
  </si>
  <si>
    <t>15 0 1007</t>
  </si>
  <si>
    <t>Единая дежурно-диспетчерская служба Погарского района</t>
  </si>
  <si>
    <t>918</t>
  </si>
  <si>
    <t>02 0 1204</t>
  </si>
  <si>
    <t>Расходы на выплаты персоналу казенных  учреждений</t>
  </si>
  <si>
    <t>110</t>
  </si>
  <si>
    <t>Итого</t>
  </si>
  <si>
    <t>Приложение 3</t>
  </si>
  <si>
    <t xml:space="preserve">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</si>
  <si>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</si>
  <si>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№4-421 от 25.12.2013 года</t>
  </si>
  <si>
    <t xml:space="preserve">                                                                                                      "О бюджете Погарского района на 2014 год</t>
  </si>
  <si>
    <t xml:space="preserve">                                                                                                        и на плановый период 2015 и 2016 годов"</t>
  </si>
  <si>
    <t>Изменение распределения бюджетных ассигнований на 2014 год по целевым статьям (муниципальным программам и непрограммным направлениям деятельности), группам видов расходов районного бюджета, предусмотренного приложением 6 к решению Погарского районного Совета народных депутатов "О бюджете Погарского района  на 2014 год и на плановый период 2015 и 2016 годов"на 2014 год</t>
  </si>
  <si>
    <t>МП</t>
  </si>
  <si>
    <t>ППМП</t>
  </si>
  <si>
    <t>НР</t>
  </si>
  <si>
    <t>Реализация полномочий  органов местного самоуправления Погарского района (2014-2017)</t>
  </si>
  <si>
    <t>0</t>
  </si>
  <si>
    <t>Руководство и управление в сфере установленных функций органов местного  самоуправления</t>
  </si>
  <si>
    <t>1010</t>
  </si>
  <si>
    <t xml:space="preserve">02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</si>
  <si>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</si>
  <si>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</si>
  <si>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Уплата налога на имущество организаций   и земельного  налога </t>
  </si>
  <si>
    <t>1740</t>
  </si>
  <si>
    <t>1741</t>
  </si>
  <si>
    <t>Обеспечение деятельности главы исполнительно-распорядительного органа муниципального образования и его заместителей</t>
  </si>
  <si>
    <t>1001</t>
  </si>
  <si>
    <t xml:space="preserve">Уплата налога на имущество организаций   и земельного налога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</si>
  <si>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</si>
  <si>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Мероприятия по созданию многофункционального центра предоставления государственных и муниципальных услуг в Погарском районе</t>
  </si>
  <si>
    <t>1055</t>
  </si>
  <si>
    <t>1098</t>
  </si>
  <si>
    <t>Предоставление субсидий  бюджетным, автономным учреждениям и иным некоммерческим организациям</t>
  </si>
  <si>
    <t>1111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</si>
  <si>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</si>
  <si>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1202</t>
  </si>
  <si>
    <t>Ведомственная целевая программа "Проведение административной реформы в Брянской области"(2011-2015 годы)</t>
  </si>
  <si>
    <t>Прочие административные мероприятия в области социальной политики</t>
  </si>
  <si>
    <t>1281</t>
  </si>
  <si>
    <t>1620</t>
  </si>
  <si>
    <t>Ежемесячная доплата к пенсии муниципальным служащим</t>
  </si>
  <si>
    <t>1651</t>
  </si>
  <si>
    <t>Иные пенсии, социальные доплаты к пенсиям</t>
  </si>
  <si>
    <t>Обеспечение сохранности жилых помещений, закрепленных за детьми-сиротами и детьми, оставшимися без попечения родителей</t>
  </si>
  <si>
    <t>1671</t>
  </si>
  <si>
    <t>Приобретение  товаров  работ и услуг в пользу  граждан в целях их социального обеспечения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</si>
  <si>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воспитение в семью опекуна (попечителя), приемную семью, вознаграждения приемным родителям</t>
  </si>
  <si>
    <t>1672</t>
  </si>
  <si>
    <t>Пособия, компенсации, меры социальной поддержки по публичным нормативным обязательствам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</si>
  <si>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</si>
  <si>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1790</t>
  </si>
  <si>
    <t>1842</t>
  </si>
  <si>
    <t>5082</t>
  </si>
  <si>
    <t xml:space="preserve"> 5120</t>
  </si>
  <si>
    <t>5120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</si>
  <si>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</si>
  <si>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5260</t>
  </si>
  <si>
    <t>7500</t>
  </si>
  <si>
    <t>Мероприятия по созданию благоприятных условий для приобретения новой сельскохозяйственной техники</t>
  </si>
  <si>
    <t>7508</t>
  </si>
  <si>
    <t>Субсидии юридическим лицам (кроме некоммерческих организаций), индивидуальным предпринимателям, физическим лицам</t>
  </si>
  <si>
    <t>91</t>
  </si>
  <si>
    <t>7509</t>
  </si>
  <si>
    <t>7510</t>
  </si>
  <si>
    <t>Мероприятия в сфере поддержки семеноводства сельскохозяйственных культур</t>
  </si>
  <si>
    <t>7511</t>
  </si>
  <si>
    <t>7512</t>
  </si>
  <si>
    <t>Мероприятия по развитию потребительской кооперации в Погарском районе</t>
  </si>
  <si>
    <t>7513</t>
  </si>
  <si>
    <t>Мероприятия по созданию условий для завершения строительства ОАО Агрогородок "Кистерский"</t>
  </si>
  <si>
    <t>7514</t>
  </si>
  <si>
    <t>Бюджетные инвестиции</t>
  </si>
  <si>
    <t>Бюджетные инвестиции  иным юридическим  лицам</t>
  </si>
  <si>
    <t>7515</t>
  </si>
  <si>
    <t>7516</t>
  </si>
  <si>
    <t>7517</t>
  </si>
  <si>
    <t>Коммунальное хозяйство</t>
  </si>
  <si>
    <t>Долгосрочные целевые программы</t>
  </si>
  <si>
    <t>Долгосрочная целевая программа "Социальное развитие села" (2003-2013 годы)</t>
  </si>
  <si>
    <t>Субсидии на софинансирование объектов  капитального строительства государственной (муниципальной) собственности</t>
  </si>
  <si>
    <t>522</t>
  </si>
  <si>
    <t>Реализация отдельных мероприятий в сфере охраны окружающей среды</t>
  </si>
  <si>
    <t>Бюджетные инвестиции в объекты государственной собственностти казенным учреждениям вне рамок государственного оборонного заказа</t>
  </si>
  <si>
    <t>411</t>
  </si>
  <si>
    <t>7518</t>
  </si>
  <si>
    <t>7519</t>
  </si>
  <si>
    <t>7521</t>
  </si>
  <si>
    <t xml:space="preserve">Обеспечение устойчивого развития социально-культурных составляющих качества жизни населения Брянской области </t>
  </si>
  <si>
    <t>Субсидии на реализацию федеральной целевой программы "Жилище" на 2011-2015 годы, подпрограмма "Обеспечение жильем молодых семей"</t>
  </si>
  <si>
    <t>Субсидии гражданам  на приобретение жилья</t>
  </si>
  <si>
    <t>7522</t>
  </si>
  <si>
    <t>Субсидии на реализацию долгосрочной целевой прграммы "Жилище" (2011-2015 годы), подпрограмма "Обеспечение жильем молодых семей"</t>
  </si>
  <si>
    <t xml:space="preserve">Субвенция бюджетам муниципальных районов (городских округов) на 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 </t>
  </si>
  <si>
    <t>Приобретение товаров  работ и услуг  в пользу граждан</t>
  </si>
  <si>
    <t>7523</t>
  </si>
  <si>
    <t>7524</t>
  </si>
  <si>
    <t>7526</t>
  </si>
  <si>
    <t>7527</t>
  </si>
  <si>
    <t>ЕДИНАЯ ДЕЖУРНО-ДИСПЕТЧЕРСКАЯ СЛУЖБА ПОГАРСКОГО РАЙОНА</t>
  </si>
  <si>
    <t>Единые диспетчерские службы</t>
  </si>
  <si>
    <t>1204</t>
  </si>
  <si>
    <t>Расходы на выплату персоналу казенных учреждений</t>
  </si>
  <si>
    <t>Муниципальная программа "Развитие и сохранение культурного наследия Погарского района (2013-2016)</t>
  </si>
  <si>
    <t>Муниципальная программа " Развитие и сохранение культурного наследия Погарского района (2013-2016)"</t>
  </si>
  <si>
    <t>Муниципальная программа "Развитие физической культуры и спорта в Погарском районе (2013-2016)</t>
  </si>
  <si>
    <t>Муниципальная программа "Развитие физической культуры и спорта в Погарском районе (2013-2016)"</t>
  </si>
  <si>
    <t>Развитие образования Погарского района (2014-2017 годы)</t>
  </si>
  <si>
    <t>Руководство и управление в сфере установленных функций органов местного самоуправления</t>
  </si>
  <si>
    <t>1063</t>
  </si>
  <si>
    <t>Предоставление субсидий бюджетным, автономным учреждениям и иным некоммерческим организациям</t>
  </si>
  <si>
    <t>1064</t>
  </si>
  <si>
    <t>1066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</si>
  <si>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</si>
  <si>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организациям(Д.тв.)</t>
  </si>
  <si>
    <t>Предоставление субсидий бюджетным, автономным учреждениям и иным некоммерческим организациям (ДШИ)</t>
  </si>
  <si>
    <t>1068</t>
  </si>
  <si>
    <t>1069</t>
  </si>
  <si>
    <t>Учреждения психолого-медико-социального сопровождения</t>
  </si>
  <si>
    <t>1067</t>
  </si>
  <si>
    <t>Учреждения, обеспечивающие оказание услуг в  сфере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</si>
  <si>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фондами(бухгалтерия)</t>
  </si>
  <si>
    <t>1074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</si>
  <si>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фондами(центр материального снабжения)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</si>
  <si>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фондами(учебно - методический кабинет)</t>
  </si>
  <si>
    <t>Учреждения, обеспечивающие оказание услуг в  сфере образования (бухгалтерия)</t>
  </si>
  <si>
    <t>Учреждения, обеспечивающие оказание услуг в  сфере образования (центр материального снабжения)</t>
  </si>
  <si>
    <t>1075</t>
  </si>
  <si>
    <t>Учреждения, обеспечивающие оказание услуг в  сфере образования (учебно-методический кабинет)</t>
  </si>
  <si>
    <t>1076</t>
  </si>
  <si>
    <t>1079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</si>
  <si>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</si>
  <si>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1470</t>
  </si>
  <si>
    <t>Финансовое обеспечение получения дошкольного образования в дошкольных образовательных учреждениях</t>
  </si>
  <si>
    <t>1471</t>
  </si>
  <si>
    <t>1473</t>
  </si>
  <si>
    <t>Предоставление мер социальнй поддержки работникам образовательных организаций, работаюшим в сельских населенных пунктах и поселках городского типа на территории Брянской области</t>
  </si>
  <si>
    <t>1477</t>
  </si>
  <si>
    <t>1478</t>
  </si>
  <si>
    <t>1479</t>
  </si>
  <si>
    <t>1482</t>
  </si>
  <si>
    <t>5059</t>
  </si>
  <si>
    <t>5087</t>
  </si>
  <si>
    <t>60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</si>
  <si>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</si>
  <si>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5097</t>
  </si>
  <si>
    <t>Мероприятия по противодействию  злоупотребления наркотикам и их незаконному обороту</t>
  </si>
  <si>
    <t>7501</t>
  </si>
  <si>
    <t>7502</t>
  </si>
  <si>
    <t>7503</t>
  </si>
  <si>
    <t>7504</t>
  </si>
  <si>
    <t>7505</t>
  </si>
  <si>
    <t>7506</t>
  </si>
  <si>
    <t>Мероприятия по развитию туристско-краеведческого направления воспитания школьников</t>
  </si>
  <si>
    <t>7507</t>
  </si>
  <si>
    <t>Муниципальная программа "Развитие и сохранение культурного наследия Погарского района (2014-2017)</t>
  </si>
  <si>
    <t>7520</t>
  </si>
  <si>
    <t>Муниципальная программа "Развитие физической культуры и спорта в Погарском районе (2014-2017)</t>
  </si>
  <si>
    <t>Управление муниципальными финансами Погарского района (2014-2017)</t>
  </si>
  <si>
    <t>1058</t>
  </si>
  <si>
    <t>1421</t>
  </si>
  <si>
    <t>Субвенция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</si>
  <si>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</si>
  <si>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1584</t>
  </si>
  <si>
    <t xml:space="preserve">Дотации на выравнивание бюджетной обеспеченности </t>
  </si>
  <si>
    <t>1586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</si>
  <si>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</si>
  <si>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</si>
  <si>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5146</t>
  </si>
  <si>
    <t>Муниципальная программа "Профилактика терроризма и экстремизма на территории Погарского муниципального района на 2014-2017 годы"</t>
  </si>
  <si>
    <t>7528</t>
  </si>
  <si>
    <t>Непрограммная деятельность</t>
  </si>
  <si>
    <t>15</t>
  </si>
  <si>
    <t>1005</t>
  </si>
  <si>
    <t>1012</t>
  </si>
  <si>
    <t>1011</t>
  </si>
  <si>
    <t>Специальные расходы</t>
  </si>
  <si>
    <t>КОНТРОЛЬНО-СЧЁТНАЯ ПАЛАТА ПОГАРСКОГО РАЙОНА</t>
  </si>
  <si>
    <t>1007</t>
  </si>
  <si>
    <t>2. Настоящее решение вступает в силу со дня его подписания и распространяется на правоотношения, возникшие с 01 января 2014 года.</t>
  </si>
  <si>
    <t>3. Настоящее Решение разместить на сайте администрации Погарского района  в информационно-телекоммуникационной сети Интернет и опубликовать в газете "Вперед".</t>
  </si>
  <si>
    <t>Глава Погарского района                                                 А.М.Ласунов</t>
  </si>
  <si>
    <t>2 02 03026 05 0000 151</t>
  </si>
  <si>
    <t>Субвенции бюджетам муниципальных образований   на обеспечение жилыми  помещениями  детей - сирот, детей,  оставшихся  без попечения  родителей, а также детей, находящихся под опекой (попечительством), не имеющих закрепленного жилого помещения</t>
  </si>
  <si>
    <t xml:space="preserve">Прочие межбюджетные трансферты, передаваемые бюджетам </t>
  </si>
  <si>
    <t>2 02 02051 05 0000 151</t>
  </si>
  <si>
    <t>Субсидия муниципальным образованиям на укрепление материально-технической базы муниципальных учреждений культуры</t>
  </si>
  <si>
    <t>Субсидии муниципальным образованиям на укрепление материально-технической базы муниципальных учреждений культуры</t>
  </si>
  <si>
    <t>02 0 5014</t>
  </si>
  <si>
    <t>5014</t>
  </si>
  <si>
    <t xml:space="preserve">                                                                                                          Приложение 2.6.</t>
  </si>
  <si>
    <t>Приложение 4.6.</t>
  </si>
  <si>
    <t xml:space="preserve">                                                                                                        Приложение 6.6.</t>
  </si>
  <si>
    <t>Приложение 4</t>
  </si>
  <si>
    <t>Изменение распределения бюджетных ассигнований на плановый период 2015 и 2016 годов по ведомственной структуре расходов районного бюджета,  предусмотренного приложением 5 к решению Погарского районного Совета народных депутатов "О бюджете Погарского района  на 2014 год и на плановый период 2015 и 2016 годов"</t>
  </si>
  <si>
    <t>Сумма на 2015 год</t>
  </si>
  <si>
    <t>Сумма на 2016 год</t>
  </si>
  <si>
    <t>421 99 00</t>
  </si>
  <si>
    <t>423 99 10</t>
  </si>
  <si>
    <t>521 02 09</t>
  </si>
  <si>
    <t>432 00 00</t>
  </si>
  <si>
    <t xml:space="preserve">Оздоровление детей </t>
  </si>
  <si>
    <t>432 02 00</t>
  </si>
  <si>
    <t>03 0 1075</t>
  </si>
  <si>
    <t>03 0 1076</t>
  </si>
  <si>
    <t>Предоставление субвенций  бюджетам  поселений  на осуществление отдельных  государственных  полномочий  по  первичному  воинскому  учету на  территориях ,где  отсутствуют военные  комиссариаты</t>
  </si>
  <si>
    <t>Предоставление   мер социальной  поддержки по оплате жилья и коммунальных услуг отдельным категориям граждан, работающим в сельской местности или пгт на террритории Брянской  области</t>
  </si>
  <si>
    <t>Условно утвержденные расходы</t>
  </si>
  <si>
    <t>99</t>
  </si>
  <si>
    <t>15 0 1014</t>
  </si>
  <si>
    <t>999</t>
  </si>
  <si>
    <t>02 0 7527</t>
  </si>
  <si>
    <t>04 0 7500</t>
  </si>
  <si>
    <t xml:space="preserve">                                                                                                                         к решению Погарского районного</t>
  </si>
  <si>
    <t xml:space="preserve">    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</si>
  <si>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    "О внесении изменений и дополнений</t>
  </si>
  <si>
    <t xml:space="preserve">                                                                                                                         в решение Погарского районного</t>
  </si>
  <si>
    <t xml:space="preserve">                                                                                                                         №4-421 от 25.12.2013</t>
  </si>
  <si>
    <t xml:space="preserve">                                                                                                                        "О бюджете Погарского района на 2014 год</t>
  </si>
  <si>
    <t xml:space="preserve">                                                                                                                         и на плановый период 2015 и 2016 годов"</t>
  </si>
  <si>
    <t xml:space="preserve">                                                                                                                         Совета народных депутатов </t>
  </si>
  <si>
    <t xml:space="preserve">                                                                                                                         №4-421 от 25.12.2013 года.</t>
  </si>
  <si>
    <t xml:space="preserve">                                                                                                                         "О бюджете Погарского района на 2014год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</si>
  <si>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видов расходов на 2015 и 2016 годы, предусмотренного приложением 7 к решению Погарского районного Совета народных депутатов "О бюджете Погарского района  на 2014 год и на плановый период 2015 и 2016 годов"на 2014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</si>
  <si>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фондами(методический кабинет)</t>
  </si>
  <si>
    <t>Учреждение, обеспечивающее оказание услуг в  сфере образования (бухгалтерия)</t>
  </si>
  <si>
    <t>Учреждение, обеспечивающее оказание услуг в  сфере образования (центр материального снабжения)</t>
  </si>
  <si>
    <t>Учреждение, обеспечивающее оказание услуг в  сфере образования(учебно-методический кабинет)</t>
  </si>
  <si>
    <t>Финансовое обесечение оолучения дошколного образования в дошкольных образовательных учреждениях</t>
  </si>
  <si>
    <t>Меры социальной  поддержки населения по публичным  нормативным  обязательствам</t>
  </si>
  <si>
    <t>1014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</si>
  <si>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</si>
  <si>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  № 4-421 от 25.12.2013г.</t>
  </si>
  <si>
    <t xml:space="preserve">                                                                        "О бюджете Погарского района на 2014 год</t>
  </si>
  <si>
    <t xml:space="preserve">                                                    и на плановый период 2015 и 2016 годов"</t>
  </si>
  <si>
    <t xml:space="preserve">                                                                                    Приложение 8</t>
  </si>
  <si>
    <t xml:space="preserve">                                                                Совета народных депутатов </t>
  </si>
  <si>
    <t xml:space="preserve">                                                    и на плановый период 2015 и 2016годов"</t>
  </si>
  <si>
    <t>Таблица 2</t>
  </si>
  <si>
    <t>Распределение дотации   бюджетам поселений , полученных муниципальными районами из Регионального фонда компенсации  на обеспечение  сбалансированности бюджетов поселений на 2014 год</t>
  </si>
  <si>
    <t>Наименование поселений</t>
  </si>
  <si>
    <t>2014 год</t>
  </si>
  <si>
    <t>Администрация поселка Погар</t>
  </si>
  <si>
    <t>Борщовская сельская администрация</t>
  </si>
  <si>
    <t>Вадьковская сельская администрация</t>
  </si>
  <si>
    <t>Витемлянская сельская администрация</t>
  </si>
  <si>
    <t>Гетуновская сельская администрация</t>
  </si>
  <si>
    <t>Городищенская сельская администрация</t>
  </si>
  <si>
    <t>Гриневская  сельская администрация</t>
  </si>
  <si>
    <t>Долботовская сельская администрация</t>
  </si>
  <si>
    <t>Кистерская сельская администрация</t>
  </si>
  <si>
    <t>Посудичская сельская администрация</t>
  </si>
  <si>
    <t>Прирубкинская сельская администрация</t>
  </si>
  <si>
    <t>Стеченская  сельская администрация</t>
  </si>
  <si>
    <t>Суворовская  сельская администрация</t>
  </si>
  <si>
    <t>Чаусовская сельская администрация</t>
  </si>
  <si>
    <t>Юдиновская  сельская администрация</t>
  </si>
  <si>
    <t>ИТОГО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</si>
  <si>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</si>
  <si>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</si>
  <si>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Субсидия на реализацию мероприятий государственной программы "Доступная среда"</t>
  </si>
  <si>
    <t xml:space="preserve">                                                                                    Приложение 6</t>
  </si>
  <si>
    <t>Мероприятия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малобильных групп населения "государственной программы РФ "Доступная среда" на 2011-2015 годы</t>
  </si>
  <si>
    <t>03 0 5027</t>
  </si>
  <si>
    <t>5027</t>
  </si>
  <si>
    <t>Сбор, удаление отходов и очистка сточных вод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</si>
  <si>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сответствии с заключенными соглашениями</t>
  </si>
  <si>
    <t>02 0 1588</t>
  </si>
  <si>
    <t>1588</t>
  </si>
  <si>
    <t>Таблица 4</t>
  </si>
  <si>
    <t>Распределение субвенции   бюджетам поселений, полученных муниципальными районами за счет субвенции из  Регионального фонда компенсаций на предоставление мер социальной поддержки по оплате жилья и коммунальных услуг отдельным категориям граждан, работающим в сельской местности или поселках городского типа на территории Брянской области на 2014 год</t>
  </si>
  <si>
    <t xml:space="preserve">                   с дефицитом в сумме 8 731,99322 тыс. рублей;</t>
  </si>
  <si>
    <t xml:space="preserve">      1.2. Установить общий объем бюджетных ассигнований на исполнение публичных нормативных обязательств на 2014 год в сумме 5 779,198  тыс. рублей, на 2015 год  в сумме 9 236,913  тыс. рублей и на 2016 год в сумме 9 246,753 тыс. рублей.</t>
  </si>
  <si>
    <t xml:space="preserve">       1.3. Установить объем межбюджетных трансфертов, получаемых из других бюджетов, на 2014 год в сумме 320 471,59535 тыс. рублей, на 2015 год в сумме  278 724,576 тыс. рублей, на 2016 год  в сумме  278 698,567 тыс. рублей.</t>
  </si>
  <si>
    <t xml:space="preserve">       1.5. Утвердить объем дотаций на выравнивание бюджетной обеспеченности поселений образующих региональный фонд финансовой поддержки поселений, на  2014  год в сумме  6 359,700   тыс. рублей, на 2015 год в сумме 6 532,000 тыс. рублей и на 2016 год 6 740,000 тыс. рублей. </t>
  </si>
  <si>
    <t>1.7. Дополнить решение приложением 2.6. согласно приложению 1 к настоящему решению</t>
  </si>
  <si>
    <t>от 26.12.2014 года  № 5-36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</si>
  <si>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</si>
  <si>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</si>
  <si>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1 11 09000 00 0000 120</t>
  </si>
  <si>
    <t>1 11 09045 05 0000 120</t>
  </si>
  <si>
    <t>Прочие поступления  от использования имущества, находящегося в   собственности муниципальных районов  (за исключением имущества бюджетных и автономных учреждений,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</si>
  <si>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государствееной и муниципальной собственности (за исключением имущества бюджетных и автономных учреждений,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</si>
  <si>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</si>
  <si>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420 460,39535 тыс. рублей;</t>
  </si>
  <si>
    <t>429 192,38857 тыс. рублей;</t>
  </si>
  <si>
    <t xml:space="preserve">      1.4. Установить   объем   межбюджетных   трансфертов,   предоставляемых   другим бюджетам бюджетной системы  Погарского района    на 2014 год в сумме 32 617,93403 тыс. рублей, на 2015 год в сумме 22 307,64200 тыс. рублей и на 2016 год в сумме 23 231,64200 тыс. рублей.</t>
  </si>
  <si>
    <t xml:space="preserve">        1.6.  Установить размер резервного фонда администрации Погарского района на 2014 год в сумме 3 352,61203 тыс. рублей, на  2015 год в сумме 2 500,000 тыс. рублей  и  на 2016 год   2 500,000  тыс. рублей.</t>
  </si>
  <si>
    <t xml:space="preserve">                                                        № 5-36 от  26.12.2014</t>
  </si>
  <si>
    <t>1.8. Дополнить решение приложением 4.6.  согласно приложению 2 к настоящему решению</t>
  </si>
  <si>
    <t>№ 5-36 от 26.12.2014</t>
  </si>
  <si>
    <t xml:space="preserve">Мероприятия по развитию потребительской кооперации  в Погарском  районе </t>
  </si>
  <si>
    <t>1.9. Дополнить решение приложением 5.4.  согласно приложению 4 к настоящему решению</t>
  </si>
  <si>
    <t>№5-36 от 26.12.2014</t>
  </si>
  <si>
    <t>Приложение 5.4</t>
  </si>
  <si>
    <t>1.10. Дополнить решение приложением 6.6. согласно приложению 4 к настоящему решению</t>
  </si>
  <si>
    <t>№5-36  от 26.12.2014</t>
  </si>
  <si>
    <t>1.11. Дополнить решение приложением 7.4.  согласно приложению 6 к настоящему решению</t>
  </si>
  <si>
    <t xml:space="preserve">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</si>
  <si>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№5-36 от 26.12.2014</t>
  </si>
  <si>
    <t xml:space="preserve">                                                                                                                         Приложение 7.4.</t>
  </si>
  <si>
    <t>1.12. Приложение 8 таблица 2 изложить в новой редакции согласно приложению 6 к настоящему решению</t>
  </si>
  <si>
    <t>№ 5-36  от 26.12.2014</t>
  </si>
  <si>
    <t>1.13. Приложение 8 таблица 4 изложить в новой редакции согласно приложению 7 к настоящему решению</t>
  </si>
  <si>
    <t xml:space="preserve">                                                                                    Приложение 7</t>
  </si>
  <si>
    <t>Охрана семьи и детства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</si>
  <si>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</si>
  <si>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</si>
  <si>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Другие вопросы в области национальной экономики</t>
  </si>
  <si>
    <t>Благоустройство</t>
  </si>
  <si>
    <t>Другие вопросы в области жилищно-коммунального хозяйства</t>
  </si>
  <si>
    <t>Обеспечение жилыми  помещениями  детей - сирот, детей,  оставшихся  без попечения  родителей, а также детей, находящихся под опекой (попечительством), не имеющих закрепленного жилого помещения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</si>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</sst>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.000"/>
    <numFmt numFmtId="173" formatCode="#,##0.00000"/>
    <numFmt numFmtId="174" formatCode="0.00000"/>
    <numFmt numFmtId="175" formatCode="0.000"/>
  </numFmts>
  <fonts count="65">
    <font>
      <sz val="11"/>
      <color indexed="8"/>
      <name val="Calibri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25"/>
      <name val="Times New Roman"/>
      <family val="1"/>
    </font>
    <font>
      <sz val="14"/>
      <color indexed="35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39"/>
      <name val="Times New Roman"/>
      <family val="1"/>
    </font>
    <font>
      <b/>
      <sz val="10"/>
      <color indexed="8"/>
      <name val="Arial Cyr"/>
      <family val="0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 Cyr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7" fillId="0" borderId="0">
      <alignment/>
      <protection/>
    </xf>
    <xf numFmtId="0" fontId="63" fillId="32" borderId="0" applyNumberFormat="0" applyBorder="0" applyAlignment="0" applyProtection="0"/>
  </cellStyleXfs>
  <cellXfs count="476">
    <xf numFmtId="0" fontId="0" fillId="0" borderId="0" xfId="0" applyFont="1" applyAlignment="1">
      <alignment/>
    </xf>
    <xf numFmtId="0" fontId="7" fillId="0" borderId="0" xfId="50">
      <alignment/>
      <protection/>
    </xf>
    <xf numFmtId="0" fontId="9" fillId="0" borderId="0" xfId="52">
      <alignment/>
      <protection/>
    </xf>
    <xf numFmtId="0" fontId="1" fillId="0" borderId="0" xfId="50" applyFont="1" applyAlignment="1">
      <alignment horizontal="left" vertical="center" wrapText="1"/>
      <protection/>
    </xf>
    <xf numFmtId="0" fontId="9" fillId="0" borderId="0" xfId="50" applyFont="1">
      <alignment/>
      <protection/>
    </xf>
    <xf numFmtId="0" fontId="1" fillId="0" borderId="0" xfId="0" applyFont="1" applyAlignment="1">
      <alignment/>
    </xf>
    <xf numFmtId="0" fontId="9" fillId="0" borderId="0" xfId="50" applyFont="1" applyAlignment="1">
      <alignment horizontal="left"/>
      <protection/>
    </xf>
    <xf numFmtId="0" fontId="9" fillId="33" borderId="0" xfId="50" applyFont="1" applyFill="1">
      <alignment/>
      <protection/>
    </xf>
    <xf numFmtId="0" fontId="9" fillId="33" borderId="0" xfId="50" applyFont="1" applyFill="1" applyAlignment="1">
      <alignment horizontal="right"/>
      <protection/>
    </xf>
    <xf numFmtId="0" fontId="9" fillId="33" borderId="10" xfId="50" applyFont="1" applyFill="1" applyBorder="1" applyAlignment="1">
      <alignment horizontal="left" vertical="top" wrapText="1"/>
      <protection/>
    </xf>
    <xf numFmtId="49" fontId="9" fillId="33" borderId="10" xfId="50" applyNumberFormat="1" applyFont="1" applyFill="1" applyBorder="1" applyAlignment="1">
      <alignment horizontal="center" vertical="top"/>
      <protection/>
    </xf>
    <xf numFmtId="172" fontId="9" fillId="33" borderId="10" xfId="50" applyNumberFormat="1" applyFont="1" applyFill="1" applyBorder="1" applyAlignment="1" applyProtection="1">
      <alignment horizontal="right" vertical="top"/>
      <protection locked="0"/>
    </xf>
    <xf numFmtId="0" fontId="13" fillId="33" borderId="10" xfId="50" applyFont="1" applyFill="1" applyBorder="1" applyAlignment="1">
      <alignment horizontal="left" vertical="top" wrapText="1"/>
      <protection/>
    </xf>
    <xf numFmtId="49" fontId="13" fillId="33" borderId="10" xfId="50" applyNumberFormat="1" applyFont="1" applyFill="1" applyBorder="1" applyAlignment="1">
      <alignment horizontal="center" vertical="center" wrapText="1"/>
      <protection/>
    </xf>
    <xf numFmtId="49" fontId="13" fillId="33" borderId="10" xfId="50" applyNumberFormat="1" applyFont="1" applyFill="1" applyBorder="1" applyAlignment="1">
      <alignment horizontal="center" vertical="center"/>
      <protection/>
    </xf>
    <xf numFmtId="174" fontId="13" fillId="0" borderId="10" xfId="50" applyNumberFormat="1" applyFont="1" applyBorder="1" applyAlignment="1" applyProtection="1">
      <alignment vertical="center"/>
      <protection locked="0"/>
    </xf>
    <xf numFmtId="49" fontId="9" fillId="33" borderId="10" xfId="50" applyNumberFormat="1" applyFont="1" applyFill="1" applyBorder="1" applyAlignment="1">
      <alignment horizontal="center" vertical="center" wrapText="1"/>
      <protection/>
    </xf>
    <xf numFmtId="49" fontId="9" fillId="33" borderId="10" xfId="50" applyNumberFormat="1" applyFont="1" applyFill="1" applyBorder="1" applyAlignment="1">
      <alignment horizontal="center" vertical="center"/>
      <protection/>
    </xf>
    <xf numFmtId="174" fontId="9" fillId="0" borderId="10" xfId="50" applyNumberFormat="1" applyFont="1" applyBorder="1" applyAlignment="1" applyProtection="1">
      <alignment vertical="center"/>
      <protection locked="0"/>
    </xf>
    <xf numFmtId="0" fontId="8" fillId="33" borderId="10" xfId="50" applyFont="1" applyFill="1" applyBorder="1" applyAlignment="1">
      <alignment horizontal="left" vertical="top" wrapText="1"/>
      <protection/>
    </xf>
    <xf numFmtId="49" fontId="8" fillId="33" borderId="10" xfId="50" applyNumberFormat="1" applyFont="1" applyFill="1" applyBorder="1" applyAlignment="1">
      <alignment horizontal="center" vertical="center" wrapText="1"/>
      <protection/>
    </xf>
    <xf numFmtId="49" fontId="8" fillId="33" borderId="10" xfId="50" applyNumberFormat="1" applyFont="1" applyFill="1" applyBorder="1" applyAlignment="1">
      <alignment horizontal="center" vertical="center"/>
      <protection/>
    </xf>
    <xf numFmtId="174" fontId="8" fillId="0" borderId="10" xfId="50" applyNumberFormat="1" applyFont="1" applyBorder="1" applyAlignment="1" applyProtection="1">
      <alignment vertical="center"/>
      <protection locked="0"/>
    </xf>
    <xf numFmtId="0" fontId="9" fillId="0" borderId="10" xfId="50" applyFont="1" applyBorder="1" applyAlignment="1">
      <alignment horizontal="left" vertical="top" wrapText="1"/>
      <protection/>
    </xf>
    <xf numFmtId="49" fontId="9" fillId="0" borderId="10" xfId="50" applyNumberFormat="1" applyFont="1" applyBorder="1" applyAlignment="1">
      <alignment horizontal="center" vertical="center" wrapText="1"/>
      <protection/>
    </xf>
    <xf numFmtId="49" fontId="9" fillId="0" borderId="10" xfId="50" applyNumberFormat="1" applyFont="1" applyBorder="1" applyAlignment="1">
      <alignment horizontal="center" vertical="center"/>
      <protection/>
    </xf>
    <xf numFmtId="0" fontId="9" fillId="0" borderId="10" xfId="50" applyFont="1" applyBorder="1" applyAlignment="1">
      <alignment vertical="center" wrapText="1"/>
      <protection/>
    </xf>
    <xf numFmtId="0" fontId="8" fillId="0" borderId="10" xfId="50" applyFont="1" applyBorder="1" applyAlignment="1">
      <alignment horizontal="left" vertical="top" wrapText="1"/>
      <protection/>
    </xf>
    <xf numFmtId="49" fontId="8" fillId="0" borderId="10" xfId="50" applyNumberFormat="1" applyFont="1" applyBorder="1" applyAlignment="1">
      <alignment horizontal="center" vertical="center" wrapText="1"/>
      <protection/>
    </xf>
    <xf numFmtId="0" fontId="8" fillId="0" borderId="10" xfId="50" applyFont="1" applyBorder="1" applyAlignment="1">
      <alignment horizontal="center" vertical="center" wrapText="1"/>
      <protection/>
    </xf>
    <xf numFmtId="49" fontId="8" fillId="0" borderId="10" xfId="50" applyNumberFormat="1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 wrapText="1"/>
      <protection/>
    </xf>
    <xf numFmtId="174" fontId="9" fillId="0" borderId="10" xfId="50" applyNumberFormat="1" applyFont="1" applyBorder="1" applyAlignment="1">
      <alignment vertical="center"/>
      <protection/>
    </xf>
    <xf numFmtId="0" fontId="9" fillId="0" borderId="10" xfId="50" applyFont="1" applyBorder="1" applyAlignment="1">
      <alignment vertical="top" wrapText="1"/>
      <protection/>
    </xf>
    <xf numFmtId="0" fontId="8" fillId="0" borderId="10" xfId="50" applyFont="1" applyBorder="1" applyAlignment="1">
      <alignment vertical="center" wrapText="1"/>
      <protection/>
    </xf>
    <xf numFmtId="174" fontId="8" fillId="0" borderId="10" xfId="50" applyNumberFormat="1" applyFont="1" applyBorder="1" applyAlignment="1">
      <alignment vertical="center"/>
      <protection/>
    </xf>
    <xf numFmtId="49" fontId="8" fillId="33" borderId="10" xfId="50" applyNumberFormat="1" applyFont="1" applyFill="1" applyBorder="1" applyAlignment="1">
      <alignment horizontal="center" vertical="top"/>
      <protection/>
    </xf>
    <xf numFmtId="0" fontId="8" fillId="0" borderId="11" xfId="50" applyFont="1" applyBorder="1" applyAlignment="1">
      <alignment horizontal="left" vertical="center" wrapText="1"/>
      <protection/>
    </xf>
    <xf numFmtId="49" fontId="9" fillId="33" borderId="10" xfId="50" applyNumberFormat="1" applyFont="1" applyFill="1" applyBorder="1" applyAlignment="1">
      <alignment horizontal="center" vertical="center"/>
      <protection/>
    </xf>
    <xf numFmtId="0" fontId="9" fillId="0" borderId="0" xfId="50" applyFont="1" applyAlignment="1">
      <alignment wrapText="1"/>
      <protection/>
    </xf>
    <xf numFmtId="49" fontId="9" fillId="0" borderId="10" xfId="50" applyNumberFormat="1" applyFont="1" applyBorder="1" applyAlignment="1">
      <alignment horizontal="left" vertical="top" wrapText="1"/>
      <protection/>
    </xf>
    <xf numFmtId="0" fontId="11" fillId="33" borderId="10" xfId="50" applyFont="1" applyFill="1" applyBorder="1" applyAlignment="1">
      <alignment horizontal="left" vertical="top" wrapText="1"/>
      <protection/>
    </xf>
    <xf numFmtId="49" fontId="11" fillId="33" borderId="10" xfId="50" applyNumberFormat="1" applyFont="1" applyFill="1" applyBorder="1" applyAlignment="1">
      <alignment horizontal="center" vertical="center" wrapText="1"/>
      <protection/>
    </xf>
    <xf numFmtId="49" fontId="11" fillId="33" borderId="10" xfId="50" applyNumberFormat="1" applyFont="1" applyFill="1" applyBorder="1" applyAlignment="1">
      <alignment horizontal="center" vertical="center"/>
      <protection/>
    </xf>
    <xf numFmtId="174" fontId="11" fillId="0" borderId="10" xfId="50" applyNumberFormat="1" applyFont="1" applyBorder="1" applyAlignment="1" applyProtection="1">
      <alignment vertical="center"/>
      <protection locked="0"/>
    </xf>
    <xf numFmtId="0" fontId="8" fillId="0" borderId="10" xfId="50" applyFont="1" applyBorder="1" applyAlignment="1">
      <alignment wrapText="1"/>
      <protection/>
    </xf>
    <xf numFmtId="0" fontId="9" fillId="0" borderId="10" xfId="50" applyFont="1" applyBorder="1" applyAlignment="1">
      <alignment wrapText="1"/>
      <protection/>
    </xf>
    <xf numFmtId="0" fontId="8" fillId="34" borderId="10" xfId="50" applyFont="1" applyFill="1" applyBorder="1" applyAlignment="1">
      <alignment horizontal="left" vertical="top" wrapText="1"/>
      <protection/>
    </xf>
    <xf numFmtId="49" fontId="8" fillId="34" borderId="10" xfId="50" applyNumberFormat="1" applyFont="1" applyFill="1" applyBorder="1" applyAlignment="1">
      <alignment horizontal="center" vertical="center" wrapText="1"/>
      <protection/>
    </xf>
    <xf numFmtId="49" fontId="8" fillId="34" borderId="10" xfId="50" applyNumberFormat="1" applyFont="1" applyFill="1" applyBorder="1" applyAlignment="1">
      <alignment horizontal="center" vertical="center"/>
      <protection/>
    </xf>
    <xf numFmtId="0" fontId="9" fillId="34" borderId="10" xfId="50" applyFont="1" applyFill="1" applyBorder="1" applyAlignment="1">
      <alignment horizontal="left" vertical="top" wrapText="1"/>
      <protection/>
    </xf>
    <xf numFmtId="49" fontId="9" fillId="34" borderId="10" xfId="50" applyNumberFormat="1" applyFont="1" applyFill="1" applyBorder="1" applyAlignment="1">
      <alignment horizontal="center" vertical="center" wrapText="1"/>
      <protection/>
    </xf>
    <xf numFmtId="49" fontId="9" fillId="34" borderId="10" xfId="50" applyNumberFormat="1" applyFont="1" applyFill="1" applyBorder="1" applyAlignment="1">
      <alignment horizontal="center" vertical="center"/>
      <protection/>
    </xf>
    <xf numFmtId="0" fontId="9" fillId="34" borderId="12" xfId="50" applyFont="1" applyFill="1" applyBorder="1" applyAlignment="1">
      <alignment wrapText="1"/>
      <protection/>
    </xf>
    <xf numFmtId="0" fontId="13" fillId="0" borderId="10" xfId="50" applyFont="1" applyBorder="1" applyAlignment="1">
      <alignment vertical="center" wrapText="1"/>
      <protection/>
    </xf>
    <xf numFmtId="49" fontId="13" fillId="0" borderId="10" xfId="50" applyNumberFormat="1" applyFont="1" applyBorder="1" applyAlignment="1">
      <alignment horizontal="center" vertical="center"/>
      <protection/>
    </xf>
    <xf numFmtId="0" fontId="10" fillId="0" borderId="10" xfId="50" applyFont="1" applyBorder="1" applyAlignment="1">
      <alignment horizontal="center" vertical="center"/>
      <protection/>
    </xf>
    <xf numFmtId="174" fontId="13" fillId="0" borderId="10" xfId="58" applyNumberFormat="1" applyFont="1" applyBorder="1" applyAlignment="1">
      <alignment vertical="center"/>
      <protection/>
    </xf>
    <xf numFmtId="174" fontId="8" fillId="0" borderId="10" xfId="58" applyNumberFormat="1" applyFont="1" applyBorder="1" applyAlignment="1">
      <alignment vertical="center"/>
      <protection/>
    </xf>
    <xf numFmtId="174" fontId="9" fillId="0" borderId="10" xfId="58" applyNumberFormat="1" applyFont="1" applyBorder="1" applyAlignment="1">
      <alignment vertical="center"/>
      <protection/>
    </xf>
    <xf numFmtId="0" fontId="13" fillId="0" borderId="10" xfId="50" applyFont="1" applyBorder="1" applyAlignment="1">
      <alignment wrapText="1"/>
      <protection/>
    </xf>
    <xf numFmtId="0" fontId="13" fillId="0" borderId="10" xfId="50" applyFont="1" applyBorder="1" applyAlignment="1">
      <alignment horizontal="center" vertical="center"/>
      <protection/>
    </xf>
    <xf numFmtId="174" fontId="13" fillId="0" borderId="10" xfId="50" applyNumberFormat="1" applyFont="1" applyBorder="1" applyAlignment="1">
      <alignment vertical="center"/>
      <protection/>
    </xf>
    <xf numFmtId="0" fontId="8" fillId="0" borderId="10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49" fontId="13" fillId="0" borderId="10" xfId="50" applyNumberFormat="1" applyFont="1" applyBorder="1" applyAlignment="1">
      <alignment horizontal="center" vertical="center" wrapText="1"/>
      <protection/>
    </xf>
    <xf numFmtId="0" fontId="13" fillId="0" borderId="10" xfId="50" applyFont="1" applyBorder="1" applyAlignment="1">
      <alignment horizontal="center" vertical="center" wrapText="1"/>
      <protection/>
    </xf>
    <xf numFmtId="174" fontId="13" fillId="0" borderId="10" xfId="50" applyNumberFormat="1" applyFont="1" applyBorder="1" applyAlignment="1">
      <alignment vertical="center" wrapText="1"/>
      <protection/>
    </xf>
    <xf numFmtId="49" fontId="8" fillId="33" borderId="10" xfId="50" applyNumberFormat="1" applyFont="1" applyFill="1" applyBorder="1" applyAlignment="1">
      <alignment horizontal="center" vertical="center"/>
      <protection/>
    </xf>
    <xf numFmtId="0" fontId="8" fillId="0" borderId="10" xfId="50" applyFont="1" applyBorder="1" applyAlignment="1">
      <alignment vertical="top" wrapText="1"/>
      <protection/>
    </xf>
    <xf numFmtId="0" fontId="13" fillId="0" borderId="10" xfId="50" applyFont="1" applyBorder="1" applyAlignment="1">
      <alignment horizontal="left" wrapText="1"/>
      <protection/>
    </xf>
    <xf numFmtId="0" fontId="8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3" fillId="0" borderId="10" xfId="50" applyFont="1" applyBorder="1" applyAlignment="1">
      <alignment horizontal="left"/>
      <protection/>
    </xf>
    <xf numFmtId="0" fontId="8" fillId="33" borderId="10" xfId="50" applyFont="1" applyFill="1" applyBorder="1" applyAlignment="1">
      <alignment horizontal="left" vertical="top" wrapText="1"/>
      <protection/>
    </xf>
    <xf numFmtId="0" fontId="9" fillId="33" borderId="10" xfId="50" applyFont="1" applyFill="1" applyBorder="1" applyAlignment="1">
      <alignment horizontal="left" vertical="top" wrapText="1"/>
      <protection/>
    </xf>
    <xf numFmtId="0" fontId="8" fillId="0" borderId="10" xfId="50" applyFont="1" applyBorder="1">
      <alignment/>
      <protection/>
    </xf>
    <xf numFmtId="0" fontId="9" fillId="33" borderId="0" xfId="50" applyFont="1" applyFill="1" applyAlignment="1">
      <alignment horizontal="left" vertical="center" wrapText="1"/>
      <protection/>
    </xf>
    <xf numFmtId="0" fontId="9" fillId="33" borderId="0" xfId="50" applyFont="1" applyFill="1" applyAlignment="1">
      <alignment vertical="center"/>
      <protection/>
    </xf>
    <xf numFmtId="0" fontId="8" fillId="33" borderId="0" xfId="50" applyFont="1" applyFill="1" applyAlignment="1">
      <alignment vertical="center" wrapText="1"/>
      <protection/>
    </xf>
    <xf numFmtId="0" fontId="8" fillId="33" borderId="0" xfId="50" applyFont="1" applyFill="1" applyAlignment="1">
      <alignment horizontal="center" vertical="center" wrapText="1"/>
      <protection/>
    </xf>
    <xf numFmtId="174" fontId="8" fillId="33" borderId="10" xfId="50" applyNumberFormat="1" applyFont="1" applyFill="1" applyBorder="1" applyAlignment="1" applyProtection="1">
      <alignment horizontal="right" vertical="top"/>
      <protection locked="0"/>
    </xf>
    <xf numFmtId="172" fontId="9" fillId="0" borderId="0" xfId="50" applyNumberFormat="1" applyFont="1">
      <alignment/>
      <protection/>
    </xf>
    <xf numFmtId="174" fontId="9" fillId="33" borderId="10" xfId="50" applyNumberFormat="1" applyFont="1" applyFill="1" applyBorder="1" applyAlignment="1" applyProtection="1">
      <alignment horizontal="right" vertical="top"/>
      <protection locked="0"/>
    </xf>
    <xf numFmtId="173" fontId="9" fillId="0" borderId="0" xfId="50" applyNumberFormat="1" applyFont="1">
      <alignment/>
      <protection/>
    </xf>
    <xf numFmtId="49" fontId="9" fillId="0" borderId="10" xfId="50" applyNumberFormat="1" applyFont="1" applyBorder="1" applyAlignment="1">
      <alignment horizontal="center" vertical="top"/>
      <protection/>
    </xf>
    <xf numFmtId="49" fontId="9" fillId="0" borderId="10" xfId="50" applyNumberFormat="1" applyFont="1" applyBorder="1" applyAlignment="1">
      <alignment horizontal="center" vertical="top" wrapText="1"/>
      <protection/>
    </xf>
    <xf numFmtId="0" fontId="9" fillId="33" borderId="10" xfId="0" applyFont="1" applyFill="1" applyBorder="1" applyAlignment="1">
      <alignment horizontal="left" vertical="top" wrapText="1"/>
    </xf>
    <xf numFmtId="174" fontId="9" fillId="0" borderId="10" xfId="50" applyNumberFormat="1" applyFont="1" applyBorder="1" applyAlignment="1" applyProtection="1">
      <alignment horizontal="right" vertical="top"/>
      <protection locked="0"/>
    </xf>
    <xf numFmtId="174" fontId="8" fillId="0" borderId="10" xfId="50" applyNumberFormat="1" applyFont="1" applyBorder="1" applyAlignment="1" applyProtection="1">
      <alignment horizontal="right" vertical="top"/>
      <protection locked="0"/>
    </xf>
    <xf numFmtId="49" fontId="8" fillId="0" borderId="10" xfId="50" applyNumberFormat="1" applyFont="1" applyBorder="1" applyAlignment="1">
      <alignment horizontal="center" vertical="top"/>
      <protection/>
    </xf>
    <xf numFmtId="174" fontId="9" fillId="33" borderId="10" xfId="50" applyNumberFormat="1" applyFont="1" applyFill="1" applyBorder="1" applyAlignment="1">
      <alignment wrapText="1"/>
      <protection/>
    </xf>
    <xf numFmtId="49" fontId="9" fillId="33" borderId="13" xfId="50" applyNumberFormat="1" applyFont="1" applyFill="1" applyBorder="1" applyAlignment="1">
      <alignment horizontal="center" vertical="top"/>
      <protection/>
    </xf>
    <xf numFmtId="174" fontId="9" fillId="0" borderId="10" xfId="50" applyNumberFormat="1" applyFont="1" applyBorder="1">
      <alignment/>
      <protection/>
    </xf>
    <xf numFmtId="0" fontId="9" fillId="33" borderId="13" xfId="50" applyFont="1" applyFill="1" applyBorder="1" applyAlignment="1">
      <alignment horizontal="left" vertical="top" wrapText="1"/>
      <protection/>
    </xf>
    <xf numFmtId="49" fontId="9" fillId="0" borderId="13" xfId="50" applyNumberFormat="1" applyFont="1" applyBorder="1" applyAlignment="1">
      <alignment horizontal="center" vertical="top"/>
      <protection/>
    </xf>
    <xf numFmtId="174" fontId="9" fillId="0" borderId="13" xfId="50" applyNumberFormat="1" applyFont="1" applyBorder="1">
      <alignment/>
      <protection/>
    </xf>
    <xf numFmtId="0" fontId="8" fillId="33" borderId="13" xfId="50" applyFont="1" applyFill="1" applyBorder="1" applyAlignment="1">
      <alignment horizontal="left" vertical="top" wrapText="1"/>
      <protection/>
    </xf>
    <xf numFmtId="49" fontId="8" fillId="33" borderId="13" xfId="50" applyNumberFormat="1" applyFont="1" applyFill="1" applyBorder="1" applyAlignment="1">
      <alignment horizontal="center" vertical="top"/>
      <protection/>
    </xf>
    <xf numFmtId="49" fontId="8" fillId="0" borderId="13" xfId="50" applyNumberFormat="1" applyFont="1" applyBorder="1" applyAlignment="1">
      <alignment horizontal="center" vertical="top"/>
      <protection/>
    </xf>
    <xf numFmtId="174" fontId="8" fillId="0" borderId="13" xfId="50" applyNumberFormat="1" applyFont="1" applyBorder="1">
      <alignment/>
      <protection/>
    </xf>
    <xf numFmtId="0" fontId="8" fillId="0" borderId="10" xfId="50" applyFont="1" applyBorder="1" applyAlignment="1">
      <alignment horizontal="center" vertical="top" wrapText="1"/>
      <protection/>
    </xf>
    <xf numFmtId="0" fontId="9" fillId="0" borderId="10" xfId="50" applyFont="1" applyBorder="1" applyAlignment="1">
      <alignment horizontal="center" vertical="top" wrapText="1"/>
      <protection/>
    </xf>
    <xf numFmtId="174" fontId="9" fillId="33" borderId="10" xfId="50" applyNumberFormat="1" applyFont="1" applyFill="1" applyBorder="1" applyAlignment="1">
      <alignment horizontal="right" vertical="top"/>
      <protection/>
    </xf>
    <xf numFmtId="0" fontId="9" fillId="0" borderId="14" xfId="0" applyFont="1" applyBorder="1" applyAlignment="1">
      <alignment horizontal="left" vertical="center" wrapText="1"/>
    </xf>
    <xf numFmtId="49" fontId="11" fillId="33" borderId="10" xfId="50" applyNumberFormat="1" applyFont="1" applyFill="1" applyBorder="1" applyAlignment="1">
      <alignment horizontal="center" vertical="top"/>
      <protection/>
    </xf>
    <xf numFmtId="49" fontId="8" fillId="34" borderId="10" xfId="50" applyNumberFormat="1" applyFont="1" applyFill="1" applyBorder="1" applyAlignment="1">
      <alignment horizontal="center" vertical="top"/>
      <protection/>
    </xf>
    <xf numFmtId="49" fontId="9" fillId="34" borderId="10" xfId="50" applyNumberFormat="1" applyFont="1" applyFill="1" applyBorder="1" applyAlignment="1">
      <alignment horizontal="center" vertical="top"/>
      <protection/>
    </xf>
    <xf numFmtId="174" fontId="8" fillId="33" borderId="10" xfId="50" applyNumberFormat="1" applyFont="1" applyFill="1" applyBorder="1" applyAlignment="1">
      <alignment horizontal="right" vertical="top"/>
      <protection/>
    </xf>
    <xf numFmtId="0" fontId="9" fillId="0" borderId="10" xfId="50" applyFont="1" applyBorder="1">
      <alignment/>
      <protection/>
    </xf>
    <xf numFmtId="174" fontId="8" fillId="0" borderId="10" xfId="50" applyNumberFormat="1" applyFont="1" applyBorder="1">
      <alignment/>
      <protection/>
    </xf>
    <xf numFmtId="174" fontId="9" fillId="0" borderId="0" xfId="50" applyNumberFormat="1" applyFont="1">
      <alignment/>
      <protection/>
    </xf>
    <xf numFmtId="0" fontId="8" fillId="33" borderId="0" xfId="50" applyFont="1" applyFill="1" applyAlignment="1">
      <alignment horizontal="right" vertical="center" wrapText="1"/>
      <protection/>
    </xf>
    <xf numFmtId="49" fontId="14" fillId="33" borderId="0" xfId="50" applyNumberFormat="1" applyFont="1" applyFill="1">
      <alignment/>
      <protection/>
    </xf>
    <xf numFmtId="0" fontId="9" fillId="33" borderId="0" xfId="50" applyFont="1" applyFill="1" applyAlignment="1">
      <alignment horizontal="center" vertical="center" wrapText="1"/>
      <protection/>
    </xf>
    <xf numFmtId="0" fontId="15" fillId="33" borderId="0" xfId="50" applyFont="1" applyFill="1">
      <alignment/>
      <protection/>
    </xf>
    <xf numFmtId="4" fontId="9" fillId="33" borderId="0" xfId="50" applyNumberFormat="1" applyFont="1" applyFill="1" applyAlignment="1">
      <alignment horizontal="right" vertical="top"/>
      <protection/>
    </xf>
    <xf numFmtId="49" fontId="9" fillId="33" borderId="0" xfId="50" applyNumberFormat="1" applyFont="1" applyFill="1" applyAlignment="1">
      <alignment horizontal="right" vertical="top"/>
      <protection/>
    </xf>
    <xf numFmtId="174" fontId="9" fillId="0" borderId="10" xfId="50" applyNumberFormat="1" applyFont="1" applyBorder="1" applyAlignment="1">
      <alignment horizontal="right"/>
      <protection/>
    </xf>
    <xf numFmtId="174" fontId="8" fillId="0" borderId="10" xfId="50" applyNumberFormat="1" applyFont="1" applyBorder="1" applyAlignment="1">
      <alignment horizontal="right"/>
      <protection/>
    </xf>
    <xf numFmtId="0" fontId="8" fillId="33" borderId="10" xfId="50" applyFont="1" applyFill="1" applyBorder="1" applyAlignment="1">
      <alignment horizontal="left" vertical="top"/>
      <protection/>
    </xf>
    <xf numFmtId="174" fontId="8" fillId="33" borderId="10" xfId="50" applyNumberFormat="1" applyFont="1" applyFill="1" applyBorder="1" applyAlignment="1">
      <alignment horizontal="right"/>
      <protection/>
    </xf>
    <xf numFmtId="0" fontId="9" fillId="0" borderId="10" xfId="50" applyFont="1" applyBorder="1" applyAlignment="1">
      <alignment horizontal="left" vertical="top"/>
      <protection/>
    </xf>
    <xf numFmtId="174" fontId="9" fillId="0" borderId="10" xfId="50" applyNumberFormat="1" applyFont="1" applyBorder="1" applyAlignment="1" applyProtection="1">
      <alignment horizontal="right"/>
      <protection locked="0"/>
    </xf>
    <xf numFmtId="0" fontId="8" fillId="0" borderId="15" xfId="50" applyFont="1" applyBorder="1" applyAlignment="1">
      <alignment horizontal="left" vertical="top"/>
      <protection/>
    </xf>
    <xf numFmtId="174" fontId="8" fillId="0" borderId="16" xfId="50" applyNumberFormat="1" applyFont="1" applyBorder="1" applyAlignment="1" applyProtection="1">
      <alignment horizontal="right"/>
      <protection locked="0"/>
    </xf>
    <xf numFmtId="0" fontId="9" fillId="0" borderId="15" xfId="50" applyFont="1" applyBorder="1" applyAlignment="1">
      <alignment horizontal="left" vertical="top"/>
      <protection/>
    </xf>
    <xf numFmtId="174" fontId="9" fillId="0" borderId="16" xfId="50" applyNumberFormat="1" applyFont="1" applyBorder="1" applyAlignment="1" applyProtection="1">
      <alignment horizontal="right"/>
      <protection locked="0"/>
    </xf>
    <xf numFmtId="174" fontId="9" fillId="0" borderId="16" xfId="50" applyNumberFormat="1" applyFont="1" applyBorder="1" applyAlignment="1">
      <alignment horizontal="right"/>
      <protection/>
    </xf>
    <xf numFmtId="0" fontId="9" fillId="0" borderId="13" xfId="50" applyFont="1" applyBorder="1" applyAlignment="1">
      <alignment vertical="top" wrapText="1"/>
      <protection/>
    </xf>
    <xf numFmtId="174" fontId="9" fillId="0" borderId="16" xfId="50" applyNumberFormat="1" applyFont="1" applyBorder="1" applyAlignment="1">
      <alignment horizontal="right" vertical="top"/>
      <protection/>
    </xf>
    <xf numFmtId="0" fontId="11" fillId="0" borderId="15" xfId="50" applyFont="1" applyBorder="1" applyAlignment="1">
      <alignment horizontal="left" vertical="top"/>
      <protection/>
    </xf>
    <xf numFmtId="0" fontId="11" fillId="0" borderId="13" xfId="50" applyFont="1" applyBorder="1" applyAlignment="1">
      <alignment vertical="top" wrapText="1"/>
      <protection/>
    </xf>
    <xf numFmtId="174" fontId="11" fillId="0" borderId="16" xfId="50" applyNumberFormat="1" applyFont="1" applyBorder="1" applyAlignment="1">
      <alignment horizontal="right" vertical="top"/>
      <protection/>
    </xf>
    <xf numFmtId="0" fontId="8" fillId="0" borderId="10" xfId="50" applyFont="1" applyBorder="1" applyAlignment="1">
      <alignment horizontal="left" vertical="top"/>
      <protection/>
    </xf>
    <xf numFmtId="0" fontId="9" fillId="35" borderId="15" xfId="50" applyFont="1" applyFill="1" applyBorder="1" applyAlignment="1">
      <alignment horizontal="left" vertical="top"/>
      <protection/>
    </xf>
    <xf numFmtId="0" fontId="9" fillId="35" borderId="10" xfId="50" applyFont="1" applyFill="1" applyBorder="1" applyAlignment="1">
      <alignment horizontal="left" vertical="top" wrapText="1"/>
      <protection/>
    </xf>
    <xf numFmtId="174" fontId="9" fillId="35" borderId="16" xfId="50" applyNumberFormat="1" applyFont="1" applyFill="1" applyBorder="1" applyAlignment="1" applyProtection="1">
      <alignment horizontal="right"/>
      <protection locked="0"/>
    </xf>
    <xf numFmtId="0" fontId="8" fillId="0" borderId="12" xfId="50" applyFont="1" applyBorder="1" applyAlignment="1">
      <alignment horizontal="left" vertical="top" wrapText="1"/>
      <protection/>
    </xf>
    <xf numFmtId="0" fontId="8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8" fillId="0" borderId="10" xfId="50" applyFont="1" applyBorder="1" applyAlignment="1">
      <alignment horizontal="left"/>
      <protection/>
    </xf>
    <xf numFmtId="0" fontId="8" fillId="0" borderId="11" xfId="50" applyFont="1" applyBorder="1" applyAlignment="1">
      <alignment horizontal="left" vertical="top" wrapText="1"/>
      <protection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left" vertical="top"/>
    </xf>
    <xf numFmtId="174" fontId="9" fillId="0" borderId="10" xfId="50" applyNumberFormat="1" applyFont="1" applyFill="1" applyBorder="1" applyAlignment="1" applyProtection="1">
      <alignment horizontal="right" vertical="top"/>
      <protection locked="0"/>
    </xf>
    <xf numFmtId="174" fontId="9" fillId="0" borderId="10" xfId="50" applyNumberFormat="1" applyFont="1" applyFill="1" applyBorder="1" applyAlignment="1" applyProtection="1">
      <alignment vertical="center"/>
      <protection locked="0"/>
    </xf>
    <xf numFmtId="0" fontId="1" fillId="36" borderId="0" xfId="0" applyFont="1" applyFill="1" applyAlignment="1">
      <alignment horizontal="justify" vertical="center"/>
    </xf>
    <xf numFmtId="0" fontId="9" fillId="36" borderId="0" xfId="50" applyFont="1" applyFill="1">
      <alignment/>
      <protection/>
    </xf>
    <xf numFmtId="0" fontId="15" fillId="36" borderId="0" xfId="50" applyFont="1" applyFill="1">
      <alignment/>
      <protection/>
    </xf>
    <xf numFmtId="0" fontId="22" fillId="0" borderId="0" xfId="50" applyFont="1">
      <alignment/>
      <protection/>
    </xf>
    <xf numFmtId="0" fontId="23" fillId="33" borderId="0" xfId="50" applyFont="1" applyFill="1" applyAlignment="1">
      <alignment vertical="center" wrapText="1"/>
      <protection/>
    </xf>
    <xf numFmtId="0" fontId="22" fillId="33" borderId="0" xfId="50" applyFont="1" applyFill="1">
      <alignment/>
      <protection/>
    </xf>
    <xf numFmtId="0" fontId="22" fillId="33" borderId="0" xfId="50" applyFont="1" applyFill="1" applyBorder="1">
      <alignment/>
      <protection/>
    </xf>
    <xf numFmtId="0" fontId="22" fillId="33" borderId="10" xfId="50" applyFont="1" applyFill="1" applyBorder="1" applyAlignment="1">
      <alignment horizontal="left" vertical="top" wrapText="1"/>
      <protection/>
    </xf>
    <xf numFmtId="49" fontId="22" fillId="33" borderId="10" xfId="50" applyNumberFormat="1" applyFont="1" applyFill="1" applyBorder="1" applyAlignment="1">
      <alignment horizontal="center" vertical="top" shrinkToFit="1"/>
      <protection/>
    </xf>
    <xf numFmtId="174" fontId="22" fillId="33" borderId="10" xfId="50" applyNumberFormat="1" applyFont="1" applyFill="1" applyBorder="1" applyAlignment="1" applyProtection="1">
      <alignment horizontal="right" vertical="top" shrinkToFit="1"/>
      <protection locked="0"/>
    </xf>
    <xf numFmtId="174" fontId="22" fillId="0" borderId="10" xfId="50" applyNumberFormat="1" applyFont="1" applyBorder="1">
      <alignment/>
      <protection/>
    </xf>
    <xf numFmtId="0" fontId="23" fillId="33" borderId="10" xfId="50" applyFont="1" applyFill="1" applyBorder="1" applyAlignment="1">
      <alignment horizontal="left" vertical="top" wrapText="1"/>
      <protection/>
    </xf>
    <xf numFmtId="49" fontId="23" fillId="33" borderId="10" xfId="50" applyNumberFormat="1" applyFont="1" applyFill="1" applyBorder="1" applyAlignment="1">
      <alignment horizontal="center" vertical="top" shrinkToFit="1"/>
      <protection/>
    </xf>
    <xf numFmtId="174" fontId="23" fillId="33" borderId="10" xfId="50" applyNumberFormat="1" applyFont="1" applyFill="1" applyBorder="1" applyAlignment="1" applyProtection="1">
      <alignment horizontal="right" vertical="top" shrinkToFit="1"/>
      <protection locked="0"/>
    </xf>
    <xf numFmtId="175" fontId="23" fillId="33" borderId="10" xfId="50" applyNumberFormat="1" applyFont="1" applyFill="1" applyBorder="1" applyAlignment="1" applyProtection="1">
      <alignment horizontal="right" vertical="top" shrinkToFit="1"/>
      <protection locked="0"/>
    </xf>
    <xf numFmtId="0" fontId="22" fillId="0" borderId="10" xfId="50" applyFont="1" applyBorder="1" applyAlignment="1">
      <alignment vertical="center" wrapText="1"/>
      <protection/>
    </xf>
    <xf numFmtId="175" fontId="22" fillId="33" borderId="10" xfId="50" applyNumberFormat="1" applyFont="1" applyFill="1" applyBorder="1" applyAlignment="1" applyProtection="1">
      <alignment horizontal="right" vertical="top" shrinkToFit="1"/>
      <protection locked="0"/>
    </xf>
    <xf numFmtId="0" fontId="23" fillId="0" borderId="10" xfId="50" applyFont="1" applyBorder="1" applyAlignment="1">
      <alignment vertical="center" wrapText="1"/>
      <protection/>
    </xf>
    <xf numFmtId="49" fontId="22" fillId="0" borderId="10" xfId="50" applyNumberFormat="1" applyFont="1" applyFill="1" applyBorder="1" applyAlignment="1">
      <alignment horizontal="center" vertical="top"/>
      <protection/>
    </xf>
    <xf numFmtId="0" fontId="22" fillId="0" borderId="10" xfId="50" applyFont="1" applyFill="1" applyBorder="1" applyAlignment="1">
      <alignment horizontal="left" vertical="top" wrapText="1"/>
      <protection/>
    </xf>
    <xf numFmtId="0" fontId="23" fillId="0" borderId="10" xfId="50" applyFont="1" applyFill="1" applyBorder="1" applyAlignment="1">
      <alignment horizontal="left" vertical="top" wrapText="1"/>
      <protection/>
    </xf>
    <xf numFmtId="49" fontId="23" fillId="0" borderId="10" xfId="50" applyNumberFormat="1" applyFont="1" applyFill="1" applyBorder="1" applyAlignment="1">
      <alignment horizontal="center" vertical="top"/>
      <protection/>
    </xf>
    <xf numFmtId="49" fontId="22" fillId="0" borderId="10" xfId="50" applyNumberFormat="1" applyFont="1" applyFill="1" applyBorder="1" applyAlignment="1">
      <alignment horizontal="center" vertical="top" shrinkToFit="1"/>
      <protection/>
    </xf>
    <xf numFmtId="49" fontId="22" fillId="0" borderId="10" xfId="50" applyNumberFormat="1" applyFont="1" applyFill="1" applyBorder="1" applyAlignment="1">
      <alignment horizontal="center" vertical="top" wrapText="1"/>
      <protection/>
    </xf>
    <xf numFmtId="0" fontId="22" fillId="0" borderId="10" xfId="50" applyFont="1" applyFill="1" applyBorder="1" applyAlignment="1">
      <alignment vertical="top" wrapText="1"/>
      <protection/>
    </xf>
    <xf numFmtId="174" fontId="22" fillId="0" borderId="10" xfId="50" applyNumberFormat="1" applyFont="1" applyFill="1" applyBorder="1" applyAlignment="1" applyProtection="1">
      <alignment horizontal="right" vertical="top" shrinkToFit="1"/>
      <protection locked="0"/>
    </xf>
    <xf numFmtId="175" fontId="22" fillId="0" borderId="10" xfId="50" applyNumberFormat="1" applyFont="1" applyFill="1" applyBorder="1" applyAlignment="1" applyProtection="1">
      <alignment horizontal="right" vertical="top" shrinkToFit="1"/>
      <protection locked="0"/>
    </xf>
    <xf numFmtId="0" fontId="22" fillId="0" borderId="10" xfId="50" applyFont="1" applyFill="1" applyBorder="1" applyAlignment="1">
      <alignment vertical="center" wrapText="1"/>
      <protection/>
    </xf>
    <xf numFmtId="174" fontId="23" fillId="0" borderId="10" xfId="50" applyNumberFormat="1" applyFont="1" applyFill="1" applyBorder="1" applyAlignment="1" applyProtection="1">
      <alignment horizontal="right" vertical="top" shrinkToFit="1"/>
      <protection locked="0"/>
    </xf>
    <xf numFmtId="175" fontId="23" fillId="0" borderId="10" xfId="50" applyNumberFormat="1" applyFont="1" applyFill="1" applyBorder="1" applyAlignment="1" applyProtection="1">
      <alignment horizontal="right" vertical="top" shrinkToFit="1"/>
      <protection locked="0"/>
    </xf>
    <xf numFmtId="49" fontId="23" fillId="0" borderId="10" xfId="50" applyNumberFormat="1" applyFont="1" applyFill="1" applyBorder="1" applyAlignment="1">
      <alignment horizontal="center" vertical="top" shrinkToFit="1"/>
      <protection/>
    </xf>
    <xf numFmtId="0" fontId="22" fillId="0" borderId="10" xfId="50" applyFont="1" applyBorder="1" applyAlignment="1">
      <alignment wrapText="1"/>
      <protection/>
    </xf>
    <xf numFmtId="174" fontId="22" fillId="33" borderId="10" xfId="50" applyNumberFormat="1" applyFont="1" applyFill="1" applyBorder="1" applyAlignment="1">
      <alignment wrapText="1"/>
      <protection/>
    </xf>
    <xf numFmtId="49" fontId="22" fillId="33" borderId="13" xfId="50" applyNumberFormat="1" applyFont="1" applyFill="1" applyBorder="1" applyAlignment="1">
      <alignment horizontal="center" vertical="top" shrinkToFit="1"/>
      <protection/>
    </xf>
    <xf numFmtId="0" fontId="22" fillId="33" borderId="13" xfId="50" applyFont="1" applyFill="1" applyBorder="1" applyAlignment="1">
      <alignment horizontal="left" vertical="top" wrapText="1"/>
      <protection/>
    </xf>
    <xf numFmtId="49" fontId="22" fillId="0" borderId="13" xfId="50" applyNumberFormat="1" applyFont="1" applyFill="1" applyBorder="1" applyAlignment="1">
      <alignment horizontal="center" vertical="top" shrinkToFit="1"/>
      <protection/>
    </xf>
    <xf numFmtId="0" fontId="23" fillId="33" borderId="13" xfId="50" applyFont="1" applyFill="1" applyBorder="1" applyAlignment="1">
      <alignment horizontal="left" vertical="top" wrapText="1"/>
      <protection/>
    </xf>
    <xf numFmtId="49" fontId="23" fillId="33" borderId="13" xfId="50" applyNumberFormat="1" applyFont="1" applyFill="1" applyBorder="1" applyAlignment="1">
      <alignment horizontal="center" vertical="top" shrinkToFit="1"/>
      <protection/>
    </xf>
    <xf numFmtId="49" fontId="23" fillId="0" borderId="13" xfId="50" applyNumberFormat="1" applyFont="1" applyFill="1" applyBorder="1" applyAlignment="1">
      <alignment horizontal="center" vertical="top" shrinkToFit="1"/>
      <protection/>
    </xf>
    <xf numFmtId="174" fontId="23" fillId="0" borderId="10" xfId="50" applyNumberFormat="1" applyFont="1" applyBorder="1">
      <alignment/>
      <protection/>
    </xf>
    <xf numFmtId="0" fontId="23" fillId="0" borderId="10" xfId="50" applyFont="1" applyFill="1" applyBorder="1" applyAlignment="1">
      <alignment horizontal="center" vertical="top" wrapText="1"/>
      <protection/>
    </xf>
    <xf numFmtId="0" fontId="22" fillId="0" borderId="10" xfId="50" applyFont="1" applyFill="1" applyBorder="1" applyAlignment="1">
      <alignment horizontal="center" vertical="top" wrapText="1"/>
      <protection/>
    </xf>
    <xf numFmtId="174" fontId="22" fillId="33" borderId="10" xfId="50" applyNumberFormat="1" applyFont="1" applyFill="1" applyBorder="1" applyAlignment="1">
      <alignment horizontal="right" vertical="top" shrinkToFit="1"/>
      <protection/>
    </xf>
    <xf numFmtId="0" fontId="64" fillId="0" borderId="17" xfId="0" applyFont="1" applyFill="1" applyBorder="1" applyAlignment="1">
      <alignment horizontal="left" vertical="center" wrapText="1"/>
    </xf>
    <xf numFmtId="0" fontId="22" fillId="0" borderId="0" xfId="50" applyFont="1" applyAlignment="1">
      <alignment wrapText="1"/>
      <protection/>
    </xf>
    <xf numFmtId="0" fontId="24" fillId="33" borderId="10" xfId="50" applyFont="1" applyFill="1" applyBorder="1" applyAlignment="1">
      <alignment horizontal="left" vertical="top" wrapText="1"/>
      <protection/>
    </xf>
    <xf numFmtId="49" fontId="24" fillId="33" borderId="10" xfId="50" applyNumberFormat="1" applyFont="1" applyFill="1" applyBorder="1" applyAlignment="1">
      <alignment horizontal="center" vertical="top" shrinkToFit="1"/>
      <protection/>
    </xf>
    <xf numFmtId="0" fontId="23" fillId="0" borderId="10" xfId="50" applyFont="1" applyBorder="1" applyAlignment="1">
      <alignment wrapText="1"/>
      <protection/>
    </xf>
    <xf numFmtId="0" fontId="23" fillId="37" borderId="10" xfId="50" applyFont="1" applyFill="1" applyBorder="1" applyAlignment="1">
      <alignment horizontal="left" vertical="top" wrapText="1"/>
      <protection/>
    </xf>
    <xf numFmtId="49" fontId="23" fillId="37" borderId="10" xfId="50" applyNumberFormat="1" applyFont="1" applyFill="1" applyBorder="1" applyAlignment="1">
      <alignment horizontal="center" vertical="top" shrinkToFit="1"/>
      <protection/>
    </xf>
    <xf numFmtId="0" fontId="22" fillId="37" borderId="10" xfId="50" applyFont="1" applyFill="1" applyBorder="1" applyAlignment="1">
      <alignment horizontal="left" vertical="top" wrapText="1"/>
      <protection/>
    </xf>
    <xf numFmtId="49" fontId="22" fillId="37" borderId="10" xfId="50" applyNumberFormat="1" applyFont="1" applyFill="1" applyBorder="1" applyAlignment="1">
      <alignment horizontal="center" vertical="top" shrinkToFit="1"/>
      <protection/>
    </xf>
    <xf numFmtId="0" fontId="22" fillId="37" borderId="12" xfId="50" applyFont="1" applyFill="1" applyBorder="1" applyAlignment="1">
      <alignment wrapText="1"/>
      <protection/>
    </xf>
    <xf numFmtId="174" fontId="23" fillId="33" borderId="10" xfId="50" applyNumberFormat="1" applyFont="1" applyFill="1" applyBorder="1" applyAlignment="1">
      <alignment horizontal="right" vertical="top" shrinkToFit="1"/>
      <protection/>
    </xf>
    <xf numFmtId="0" fontId="22" fillId="0" borderId="10" xfId="50" applyFont="1" applyBorder="1">
      <alignment/>
      <protection/>
    </xf>
    <xf numFmtId="0" fontId="22" fillId="0" borderId="0" xfId="50" applyFont="1" applyAlignment="1">
      <alignment horizontal="right"/>
      <protection/>
    </xf>
    <xf numFmtId="0" fontId="22" fillId="33" borderId="0" xfId="50" applyFont="1" applyFill="1" applyAlignment="1">
      <alignment horizontal="right" vertical="center" wrapText="1"/>
      <protection/>
    </xf>
    <xf numFmtId="0" fontId="22" fillId="0" borderId="0" xfId="50" applyFont="1" applyAlignment="1">
      <alignment vertical="center"/>
      <protection/>
    </xf>
    <xf numFmtId="0" fontId="22" fillId="33" borderId="0" xfId="50" applyFont="1" applyFill="1" applyAlignment="1">
      <alignment vertical="center" wrapText="1"/>
      <protection/>
    </xf>
    <xf numFmtId="0" fontId="22" fillId="33" borderId="0" xfId="50" applyFont="1" applyFill="1" applyBorder="1" applyAlignment="1">
      <alignment horizontal="right"/>
      <protection/>
    </xf>
    <xf numFmtId="172" fontId="22" fillId="33" borderId="10" xfId="50" applyNumberFormat="1" applyFont="1" applyFill="1" applyBorder="1" applyAlignment="1" applyProtection="1">
      <alignment horizontal="right" vertical="top" shrinkToFit="1"/>
      <protection locked="0"/>
    </xf>
    <xf numFmtId="0" fontId="25" fillId="33" borderId="10" xfId="50" applyFont="1" applyFill="1" applyBorder="1" applyAlignment="1">
      <alignment horizontal="left" vertical="top" wrapText="1"/>
      <protection/>
    </xf>
    <xf numFmtId="49" fontId="25" fillId="33" borderId="10" xfId="50" applyNumberFormat="1" applyFont="1" applyFill="1" applyBorder="1" applyAlignment="1">
      <alignment horizontal="center" vertical="center" wrapText="1"/>
      <protection/>
    </xf>
    <xf numFmtId="49" fontId="25" fillId="33" borderId="10" xfId="50" applyNumberFormat="1" applyFont="1" applyFill="1" applyBorder="1" applyAlignment="1">
      <alignment horizontal="center" vertical="center" shrinkToFit="1"/>
      <protection/>
    </xf>
    <xf numFmtId="175" fontId="25" fillId="33" borderId="10" xfId="50" applyNumberFormat="1" applyFont="1" applyFill="1" applyBorder="1" applyAlignment="1" applyProtection="1">
      <alignment horizontal="right" vertical="center" indent="2" shrinkToFit="1"/>
      <protection locked="0"/>
    </xf>
    <xf numFmtId="173" fontId="25" fillId="33" borderId="10" xfId="50" applyNumberFormat="1" applyFont="1" applyFill="1" applyBorder="1" applyAlignment="1" applyProtection="1">
      <alignment vertical="center" shrinkToFit="1"/>
      <protection locked="0"/>
    </xf>
    <xf numFmtId="49" fontId="22" fillId="33" borderId="10" xfId="50" applyNumberFormat="1" applyFont="1" applyFill="1" applyBorder="1" applyAlignment="1">
      <alignment horizontal="center" vertical="center" wrapText="1"/>
      <protection/>
    </xf>
    <xf numFmtId="49" fontId="22" fillId="33" borderId="10" xfId="50" applyNumberFormat="1" applyFont="1" applyFill="1" applyBorder="1" applyAlignment="1">
      <alignment horizontal="center" vertical="center" shrinkToFit="1"/>
      <protection/>
    </xf>
    <xf numFmtId="175" fontId="22" fillId="33" borderId="10" xfId="50" applyNumberFormat="1" applyFont="1" applyFill="1" applyBorder="1" applyAlignment="1" applyProtection="1">
      <alignment horizontal="right" vertical="center" indent="2" shrinkToFit="1"/>
      <protection locked="0"/>
    </xf>
    <xf numFmtId="173" fontId="22" fillId="0" borderId="10" xfId="50" applyNumberFormat="1" applyFont="1" applyBorder="1" applyAlignment="1">
      <alignment/>
      <protection/>
    </xf>
    <xf numFmtId="49" fontId="23" fillId="33" borderId="10" xfId="50" applyNumberFormat="1" applyFont="1" applyFill="1" applyBorder="1" applyAlignment="1">
      <alignment horizontal="center" vertical="center" wrapText="1"/>
      <protection/>
    </xf>
    <xf numFmtId="49" fontId="23" fillId="33" borderId="10" xfId="50" applyNumberFormat="1" applyFont="1" applyFill="1" applyBorder="1" applyAlignment="1">
      <alignment horizontal="center" vertical="center" shrinkToFit="1"/>
      <protection/>
    </xf>
    <xf numFmtId="175" fontId="23" fillId="33" borderId="10" xfId="50" applyNumberFormat="1" applyFont="1" applyFill="1" applyBorder="1" applyAlignment="1" applyProtection="1">
      <alignment horizontal="right" vertical="center" indent="2" shrinkToFit="1"/>
      <protection locked="0"/>
    </xf>
    <xf numFmtId="49" fontId="22" fillId="0" borderId="10" xfId="50" applyNumberFormat="1" applyFont="1" applyFill="1" applyBorder="1" applyAlignment="1">
      <alignment horizontal="center" vertical="center" wrapText="1"/>
      <protection/>
    </xf>
    <xf numFmtId="49" fontId="22" fillId="0" borderId="10" xfId="50" applyNumberFormat="1" applyFont="1" applyFill="1" applyBorder="1" applyAlignment="1">
      <alignment horizontal="center" vertical="center" shrinkToFit="1"/>
      <protection/>
    </xf>
    <xf numFmtId="175" fontId="22" fillId="0" borderId="10" xfId="50" applyNumberFormat="1" applyFont="1" applyFill="1" applyBorder="1" applyAlignment="1" applyProtection="1">
      <alignment horizontal="right" vertical="center" indent="2" shrinkToFit="1"/>
      <protection locked="0"/>
    </xf>
    <xf numFmtId="49" fontId="22" fillId="0" borderId="10" xfId="50" applyNumberFormat="1" applyFont="1" applyBorder="1" applyAlignment="1">
      <alignment horizontal="center" vertical="center" wrapText="1"/>
      <protection/>
    </xf>
    <xf numFmtId="173" fontId="23" fillId="33" borderId="10" xfId="50" applyNumberFormat="1" applyFont="1" applyFill="1" applyBorder="1" applyAlignment="1" applyProtection="1">
      <alignment vertical="center" shrinkToFit="1"/>
      <protection locked="0"/>
    </xf>
    <xf numFmtId="173" fontId="22" fillId="33" borderId="10" xfId="50" applyNumberFormat="1" applyFont="1" applyFill="1" applyBorder="1" applyAlignment="1" applyProtection="1">
      <alignment vertical="center" shrinkToFit="1"/>
      <protection locked="0"/>
    </xf>
    <xf numFmtId="49" fontId="23" fillId="0" borderId="10" xfId="50" applyNumberFormat="1" applyFont="1" applyFill="1" applyBorder="1" applyAlignment="1">
      <alignment horizontal="center" vertical="center" wrapText="1"/>
      <protection/>
    </xf>
    <xf numFmtId="0" fontId="23" fillId="0" borderId="10" xfId="50" applyFont="1" applyFill="1" applyBorder="1" applyAlignment="1">
      <alignment horizontal="center" vertical="center" wrapText="1"/>
      <protection/>
    </xf>
    <xf numFmtId="49" fontId="23" fillId="0" borderId="10" xfId="50" applyNumberFormat="1" applyFont="1" applyFill="1" applyBorder="1" applyAlignment="1">
      <alignment horizontal="center" vertical="center"/>
      <protection/>
    </xf>
    <xf numFmtId="0" fontId="22" fillId="0" borderId="10" xfId="50" applyFont="1" applyFill="1" applyBorder="1" applyAlignment="1">
      <alignment horizontal="center" vertical="center" wrapText="1"/>
      <protection/>
    </xf>
    <xf numFmtId="49" fontId="22" fillId="0" borderId="10" xfId="50" applyNumberFormat="1" applyFont="1" applyFill="1" applyBorder="1" applyAlignment="1">
      <alignment horizontal="center" vertical="center"/>
      <protection/>
    </xf>
    <xf numFmtId="175" fontId="22" fillId="33" borderId="10" xfId="50" applyNumberFormat="1" applyFont="1" applyFill="1" applyBorder="1" applyAlignment="1">
      <alignment horizontal="right" vertical="center" indent="2" shrinkToFit="1"/>
      <protection/>
    </xf>
    <xf numFmtId="49" fontId="23" fillId="33" borderId="11" xfId="50" applyNumberFormat="1" applyFont="1" applyFill="1" applyBorder="1" applyAlignment="1">
      <alignment horizontal="center" vertical="center" shrinkToFit="1"/>
      <protection/>
    </xf>
    <xf numFmtId="174" fontId="23" fillId="33" borderId="11" xfId="50" applyNumberFormat="1" applyFont="1" applyFill="1" applyBorder="1" applyAlignment="1">
      <alignment horizontal="right" vertical="center" shrinkToFit="1"/>
      <protection/>
    </xf>
    <xf numFmtId="173" fontId="22" fillId="0" borderId="10" xfId="50" applyNumberFormat="1" applyFont="1" applyBorder="1" applyAlignment="1">
      <alignment vertical="center"/>
      <protection/>
    </xf>
    <xf numFmtId="49" fontId="22" fillId="33" borderId="11" xfId="50" applyNumberFormat="1" applyFont="1" applyFill="1" applyBorder="1" applyAlignment="1">
      <alignment horizontal="center" vertical="center" shrinkToFit="1"/>
      <protection/>
    </xf>
    <xf numFmtId="174" fontId="22" fillId="33" borderId="11" xfId="50" applyNumberFormat="1" applyFont="1" applyFill="1" applyBorder="1" applyAlignment="1">
      <alignment horizontal="right" vertical="center" shrinkToFit="1"/>
      <protection/>
    </xf>
    <xf numFmtId="49" fontId="23" fillId="0" borderId="10" xfId="50" applyNumberFormat="1" applyFont="1" applyFill="1" applyBorder="1" applyAlignment="1">
      <alignment horizontal="center" vertical="center" shrinkToFit="1"/>
      <protection/>
    </xf>
    <xf numFmtId="175" fontId="23" fillId="33" borderId="10" xfId="50" applyNumberFormat="1" applyFont="1" applyFill="1" applyBorder="1" applyAlignment="1">
      <alignment horizontal="right" vertical="center" indent="2" shrinkToFit="1"/>
      <protection/>
    </xf>
    <xf numFmtId="173" fontId="23" fillId="33" borderId="10" xfId="50" applyNumberFormat="1" applyFont="1" applyFill="1" applyBorder="1" applyAlignment="1">
      <alignment vertical="center" shrinkToFit="1"/>
      <protection/>
    </xf>
    <xf numFmtId="173" fontId="22" fillId="33" borderId="10" xfId="50" applyNumberFormat="1" applyFont="1" applyFill="1" applyBorder="1" applyAlignment="1">
      <alignment vertical="center" shrinkToFit="1"/>
      <protection/>
    </xf>
    <xf numFmtId="0" fontId="64" fillId="0" borderId="18" xfId="50" applyFont="1" applyFill="1" applyBorder="1" applyAlignment="1">
      <alignment horizontal="left" vertical="center" wrapText="1"/>
      <protection/>
    </xf>
    <xf numFmtId="49" fontId="23" fillId="33" borderId="11" xfId="50" applyNumberFormat="1" applyFont="1" applyFill="1" applyBorder="1" applyAlignment="1">
      <alignment horizontal="center" vertical="center" wrapText="1"/>
      <protection/>
    </xf>
    <xf numFmtId="175" fontId="23" fillId="0" borderId="11" xfId="50" applyNumberFormat="1" applyFont="1" applyFill="1" applyBorder="1" applyAlignment="1" applyProtection="1">
      <alignment horizontal="right" vertical="center" indent="2" shrinkToFit="1"/>
      <protection locked="0"/>
    </xf>
    <xf numFmtId="173" fontId="23" fillId="0" borderId="11" xfId="50" applyNumberFormat="1" applyFont="1" applyFill="1" applyBorder="1" applyAlignment="1" applyProtection="1">
      <alignment vertical="center" shrinkToFit="1"/>
      <protection locked="0"/>
    </xf>
    <xf numFmtId="173" fontId="22" fillId="0" borderId="10" xfId="50" applyNumberFormat="1" applyFont="1" applyFill="1" applyBorder="1" applyAlignment="1" applyProtection="1">
      <alignment vertical="center" shrinkToFit="1"/>
      <protection locked="0"/>
    </xf>
    <xf numFmtId="0" fontId="22" fillId="0" borderId="10" xfId="50" applyNumberFormat="1" applyFont="1" applyFill="1" applyBorder="1" applyAlignment="1" applyProtection="1">
      <alignment vertical="center" wrapText="1"/>
      <protection/>
    </xf>
    <xf numFmtId="49" fontId="22" fillId="0" borderId="10" xfId="50" applyNumberFormat="1" applyFont="1" applyFill="1" applyBorder="1" applyAlignment="1" applyProtection="1">
      <alignment horizontal="center" vertical="center" wrapText="1"/>
      <protection/>
    </xf>
    <xf numFmtId="49" fontId="22" fillId="38" borderId="10" xfId="50" applyNumberFormat="1" applyFont="1" applyFill="1" applyBorder="1" applyAlignment="1" applyProtection="1">
      <alignment horizontal="center" vertical="center"/>
      <protection/>
    </xf>
    <xf numFmtId="175" fontId="22" fillId="0" borderId="10" xfId="50" applyNumberFormat="1" applyFont="1" applyFill="1" applyBorder="1" applyAlignment="1" applyProtection="1">
      <alignment horizontal="right" vertical="center" indent="2"/>
      <protection/>
    </xf>
    <xf numFmtId="49" fontId="23" fillId="0" borderId="10" xfId="50" applyNumberFormat="1" applyFont="1" applyBorder="1" applyAlignment="1">
      <alignment horizontal="center" vertical="center" wrapText="1"/>
      <protection/>
    </xf>
    <xf numFmtId="173" fontId="23" fillId="0" borderId="10" xfId="50" applyNumberFormat="1" applyFont="1" applyBorder="1" applyAlignment="1">
      <alignment/>
      <protection/>
    </xf>
    <xf numFmtId="49" fontId="22" fillId="0" borderId="10" xfId="50" applyNumberFormat="1" applyFont="1" applyFill="1" applyBorder="1" applyAlignment="1">
      <alignment horizontal="left" vertical="top" wrapText="1"/>
      <protection/>
    </xf>
    <xf numFmtId="175" fontId="22" fillId="38" borderId="10" xfId="50" applyNumberFormat="1" applyFont="1" applyFill="1" applyBorder="1" applyAlignment="1" applyProtection="1">
      <alignment horizontal="right" vertical="center" indent="2"/>
      <protection/>
    </xf>
    <xf numFmtId="173" fontId="22" fillId="38" borderId="10" xfId="50" applyNumberFormat="1" applyFont="1" applyFill="1" applyBorder="1" applyAlignment="1" applyProtection="1">
      <alignment vertical="center"/>
      <protection/>
    </xf>
    <xf numFmtId="49" fontId="24" fillId="33" borderId="10" xfId="50" applyNumberFormat="1" applyFont="1" applyFill="1" applyBorder="1" applyAlignment="1">
      <alignment horizontal="center" vertical="center" wrapText="1"/>
      <protection/>
    </xf>
    <xf numFmtId="49" fontId="24" fillId="33" borderId="10" xfId="50" applyNumberFormat="1" applyFont="1" applyFill="1" applyBorder="1" applyAlignment="1">
      <alignment horizontal="center" vertical="center" shrinkToFit="1"/>
      <protection/>
    </xf>
    <xf numFmtId="175" fontId="24" fillId="33" borderId="10" xfId="50" applyNumberFormat="1" applyFont="1" applyFill="1" applyBorder="1" applyAlignment="1" applyProtection="1">
      <alignment horizontal="right" vertical="center" indent="2" shrinkToFit="1"/>
      <protection locked="0"/>
    </xf>
    <xf numFmtId="49" fontId="23" fillId="37" borderId="10" xfId="50" applyNumberFormat="1" applyFont="1" applyFill="1" applyBorder="1" applyAlignment="1">
      <alignment horizontal="center" vertical="center" wrapText="1"/>
      <protection/>
    </xf>
    <xf numFmtId="49" fontId="23" fillId="37" borderId="10" xfId="50" applyNumberFormat="1" applyFont="1" applyFill="1" applyBorder="1" applyAlignment="1">
      <alignment horizontal="center" vertical="center" shrinkToFit="1"/>
      <protection/>
    </xf>
    <xf numFmtId="175" fontId="23" fillId="37" borderId="10" xfId="50" applyNumberFormat="1" applyFont="1" applyFill="1" applyBorder="1" applyAlignment="1" applyProtection="1">
      <alignment horizontal="right" vertical="center" indent="2" shrinkToFit="1"/>
      <protection locked="0"/>
    </xf>
    <xf numFmtId="49" fontId="22" fillId="37" borderId="10" xfId="50" applyNumberFormat="1" applyFont="1" applyFill="1" applyBorder="1" applyAlignment="1">
      <alignment horizontal="center" vertical="center" wrapText="1"/>
      <protection/>
    </xf>
    <xf numFmtId="49" fontId="22" fillId="37" borderId="10" xfId="50" applyNumberFormat="1" applyFont="1" applyFill="1" applyBorder="1" applyAlignment="1">
      <alignment horizontal="center" vertical="center" shrinkToFit="1"/>
      <protection/>
    </xf>
    <xf numFmtId="175" fontId="22" fillId="37" borderId="10" xfId="50" applyNumberFormat="1" applyFont="1" applyFill="1" applyBorder="1" applyAlignment="1" applyProtection="1">
      <alignment horizontal="right" vertical="center" indent="2" shrinkToFit="1"/>
      <protection locked="0"/>
    </xf>
    <xf numFmtId="49" fontId="22" fillId="37" borderId="12" xfId="50" applyNumberFormat="1" applyFont="1" applyFill="1" applyBorder="1" applyAlignment="1">
      <alignment horizontal="center" vertical="center" wrapText="1"/>
      <protection/>
    </xf>
    <xf numFmtId="49" fontId="22" fillId="37" borderId="13" xfId="50" applyNumberFormat="1" applyFont="1" applyFill="1" applyBorder="1" applyAlignment="1">
      <alignment horizontal="center" vertical="center" shrinkToFit="1"/>
      <protection/>
    </xf>
    <xf numFmtId="175" fontId="22" fillId="37" borderId="13" xfId="50" applyNumberFormat="1" applyFont="1" applyFill="1" applyBorder="1" applyAlignment="1" applyProtection="1">
      <alignment horizontal="right" vertical="center" indent="2" shrinkToFit="1"/>
      <protection locked="0"/>
    </xf>
    <xf numFmtId="0" fontId="22" fillId="0" borderId="10" xfId="50" applyFont="1" applyFill="1" applyBorder="1" applyAlignment="1">
      <alignment wrapText="1"/>
      <protection/>
    </xf>
    <xf numFmtId="0" fontId="22" fillId="0" borderId="10" xfId="50" applyNumberFormat="1" applyFont="1" applyFill="1" applyBorder="1" applyAlignment="1" applyProtection="1">
      <alignment horizontal="left" vertical="top" wrapText="1"/>
      <protection/>
    </xf>
    <xf numFmtId="49" fontId="22" fillId="0" borderId="10" xfId="50" applyNumberFormat="1" applyFont="1" applyFill="1" applyBorder="1" applyAlignment="1" applyProtection="1">
      <alignment horizontal="center" vertical="center"/>
      <protection/>
    </xf>
    <xf numFmtId="175" fontId="23" fillId="0" borderId="10" xfId="50" applyNumberFormat="1" applyFont="1" applyFill="1" applyBorder="1" applyAlignment="1" applyProtection="1">
      <alignment horizontal="right" vertical="center" indent="2" shrinkToFit="1"/>
      <protection locked="0"/>
    </xf>
    <xf numFmtId="173" fontId="23" fillId="0" borderId="10" xfId="50" applyNumberFormat="1" applyFont="1" applyFill="1" applyBorder="1" applyAlignment="1" applyProtection="1">
      <alignment vertical="center" shrinkToFit="1"/>
      <protection locked="0"/>
    </xf>
    <xf numFmtId="0" fontId="25" fillId="0" borderId="10" xfId="50" applyFont="1" applyBorder="1" applyAlignment="1">
      <alignment vertical="center" wrapText="1"/>
      <protection/>
    </xf>
    <xf numFmtId="49" fontId="25" fillId="0" borderId="10" xfId="50" applyNumberFormat="1" applyFont="1" applyBorder="1" applyAlignment="1">
      <alignment horizontal="center" vertical="center"/>
      <protection/>
    </xf>
    <xf numFmtId="0" fontId="26" fillId="0" borderId="10" xfId="50" applyFont="1" applyBorder="1" applyAlignment="1">
      <alignment horizontal="center" vertical="center"/>
      <protection/>
    </xf>
    <xf numFmtId="175" fontId="25" fillId="0" borderId="10" xfId="58" applyNumberFormat="1" applyFont="1" applyBorder="1" applyAlignment="1">
      <alignment horizontal="right" vertical="center" indent="2"/>
      <protection/>
    </xf>
    <xf numFmtId="49" fontId="23" fillId="0" borderId="10" xfId="50" applyNumberFormat="1" applyFont="1" applyBorder="1" applyAlignment="1">
      <alignment horizontal="center" vertical="center"/>
      <protection/>
    </xf>
    <xf numFmtId="175" fontId="23" fillId="0" borderId="10" xfId="58" applyNumberFormat="1" applyFont="1" applyBorder="1" applyAlignment="1">
      <alignment horizontal="right" vertical="center" indent="2"/>
      <protection/>
    </xf>
    <xf numFmtId="175" fontId="22" fillId="0" borderId="10" xfId="58" applyNumberFormat="1" applyFont="1" applyBorder="1" applyAlignment="1">
      <alignment horizontal="right" vertical="center" indent="2"/>
      <protection/>
    </xf>
    <xf numFmtId="0" fontId="25" fillId="0" borderId="10" xfId="50" applyFont="1" applyBorder="1" applyAlignment="1">
      <alignment wrapText="1"/>
      <protection/>
    </xf>
    <xf numFmtId="0" fontId="25" fillId="0" borderId="10" xfId="50" applyFont="1" applyBorder="1" applyAlignment="1">
      <alignment horizontal="center" vertical="center"/>
      <protection/>
    </xf>
    <xf numFmtId="175" fontId="25" fillId="0" borderId="10" xfId="50" applyNumberFormat="1" applyFont="1" applyBorder="1" applyAlignment="1">
      <alignment horizontal="right" vertical="center" indent="2"/>
      <protection/>
    </xf>
    <xf numFmtId="0" fontId="23" fillId="0" borderId="10" xfId="50" applyFont="1" applyBorder="1" applyAlignment="1">
      <alignment horizontal="center" vertical="center"/>
      <protection/>
    </xf>
    <xf numFmtId="175" fontId="23" fillId="0" borderId="10" xfId="50" applyNumberFormat="1" applyFont="1" applyBorder="1" applyAlignment="1">
      <alignment horizontal="right" vertical="center" indent="2"/>
      <protection/>
    </xf>
    <xf numFmtId="49" fontId="22" fillId="0" borderId="10" xfId="50" applyNumberFormat="1" applyFont="1" applyBorder="1" applyAlignment="1">
      <alignment horizontal="center" vertical="center"/>
      <protection/>
    </xf>
    <xf numFmtId="0" fontId="22" fillId="0" borderId="10" xfId="50" applyFont="1" applyBorder="1" applyAlignment="1">
      <alignment horizontal="center" vertical="center"/>
      <protection/>
    </xf>
    <xf numFmtId="175" fontId="22" fillId="0" borderId="10" xfId="50" applyNumberFormat="1" applyFont="1" applyBorder="1" applyAlignment="1">
      <alignment horizontal="right" vertical="center" indent="2"/>
      <protection/>
    </xf>
    <xf numFmtId="49" fontId="25" fillId="0" borderId="10" xfId="50" applyNumberFormat="1" applyFont="1" applyBorder="1" applyAlignment="1">
      <alignment horizontal="center" vertical="center" wrapText="1"/>
      <protection/>
    </xf>
    <xf numFmtId="0" fontId="25" fillId="0" borderId="10" xfId="50" applyFont="1" applyBorder="1" applyAlignment="1">
      <alignment horizontal="center" vertical="center" wrapText="1"/>
      <protection/>
    </xf>
    <xf numFmtId="175" fontId="25" fillId="0" borderId="10" xfId="50" applyNumberFormat="1" applyFont="1" applyBorder="1" applyAlignment="1">
      <alignment horizontal="right" vertical="center" wrapText="1" indent="2"/>
      <protection/>
    </xf>
    <xf numFmtId="173" fontId="25" fillId="0" borderId="10" xfId="50" applyNumberFormat="1" applyFont="1" applyBorder="1" applyAlignment="1">
      <alignment vertical="center" wrapText="1"/>
      <protection/>
    </xf>
    <xf numFmtId="0" fontId="22" fillId="38" borderId="10" xfId="50" applyNumberFormat="1" applyFont="1" applyFill="1" applyBorder="1" applyAlignment="1" applyProtection="1">
      <alignment horizontal="left" vertical="top" wrapText="1"/>
      <protection/>
    </xf>
    <xf numFmtId="173" fontId="22" fillId="0" borderId="10" xfId="50" applyNumberFormat="1" applyFont="1" applyFill="1" applyBorder="1" applyAlignment="1">
      <alignment/>
      <protection/>
    </xf>
    <xf numFmtId="173" fontId="25" fillId="0" borderId="10" xfId="58" applyNumberFormat="1" applyFont="1" applyBorder="1" applyAlignment="1">
      <alignment vertical="center"/>
      <protection/>
    </xf>
    <xf numFmtId="173" fontId="23" fillId="0" borderId="10" xfId="58" applyNumberFormat="1" applyFont="1" applyBorder="1" applyAlignment="1">
      <alignment vertical="center"/>
      <protection/>
    </xf>
    <xf numFmtId="173" fontId="22" fillId="0" borderId="10" xfId="58" applyNumberFormat="1" applyFont="1" applyBorder="1" applyAlignment="1">
      <alignment vertical="center"/>
      <protection/>
    </xf>
    <xf numFmtId="173" fontId="25" fillId="0" borderId="10" xfId="50" applyNumberFormat="1" applyFont="1" applyBorder="1" applyAlignment="1">
      <alignment vertical="center"/>
      <protection/>
    </xf>
    <xf numFmtId="173" fontId="23" fillId="0" borderId="10" xfId="50" applyNumberFormat="1" applyFont="1" applyBorder="1" applyAlignment="1">
      <alignment vertical="center"/>
      <protection/>
    </xf>
    <xf numFmtId="0" fontId="25" fillId="0" borderId="10" xfId="50" applyFont="1" applyBorder="1" applyAlignment="1">
      <alignment horizontal="left" wrapText="1"/>
      <protection/>
    </xf>
    <xf numFmtId="175" fontId="25" fillId="0" borderId="10" xfId="50" applyNumberFormat="1" applyFont="1" applyFill="1" applyBorder="1" applyAlignment="1">
      <alignment horizontal="right" vertical="center" wrapText="1" indent="2"/>
      <protection/>
    </xf>
    <xf numFmtId="173" fontId="25" fillId="0" borderId="10" xfId="50" applyNumberFormat="1" applyFont="1" applyFill="1" applyBorder="1" applyAlignment="1">
      <alignment vertical="center" wrapText="1"/>
      <protection/>
    </xf>
    <xf numFmtId="0" fontId="23" fillId="0" borderId="10" xfId="50" applyFont="1" applyFill="1" applyBorder="1" applyAlignment="1">
      <alignment wrapText="1"/>
      <protection/>
    </xf>
    <xf numFmtId="49" fontId="23" fillId="0" borderId="11" xfId="50" applyNumberFormat="1" applyFont="1" applyBorder="1" applyAlignment="1">
      <alignment horizontal="center" vertical="center" wrapText="1"/>
      <protection/>
    </xf>
    <xf numFmtId="175" fontId="23" fillId="33" borderId="11" xfId="50" applyNumberFormat="1" applyFont="1" applyFill="1" applyBorder="1" applyAlignment="1" applyProtection="1">
      <alignment horizontal="right" vertical="center" indent="2" shrinkToFit="1"/>
      <protection locked="0"/>
    </xf>
    <xf numFmtId="173" fontId="23" fillId="33" borderId="11" xfId="50" applyNumberFormat="1" applyFont="1" applyFill="1" applyBorder="1" applyAlignment="1" applyProtection="1">
      <alignment vertical="center" shrinkToFit="1"/>
      <protection locked="0"/>
    </xf>
    <xf numFmtId="0" fontId="23" fillId="33" borderId="10" xfId="0" applyFont="1" applyFill="1" applyBorder="1" applyAlignment="1">
      <alignment horizontal="left" vertical="top" wrapText="1"/>
    </xf>
    <xf numFmtId="49" fontId="22" fillId="33" borderId="10" xfId="0" applyNumberFormat="1" applyFont="1" applyFill="1" applyBorder="1" applyAlignment="1">
      <alignment horizontal="center" vertical="center" shrinkToFit="1"/>
    </xf>
    <xf numFmtId="0" fontId="25" fillId="0" borderId="10" xfId="50" applyFont="1" applyBorder="1" applyAlignment="1">
      <alignment horizontal="left"/>
      <protection/>
    </xf>
    <xf numFmtId="0" fontId="23" fillId="38" borderId="10" xfId="50" applyNumberFormat="1" applyFont="1" applyFill="1" applyBorder="1" applyAlignment="1" applyProtection="1">
      <alignment horizontal="left" vertical="top" wrapText="1"/>
      <protection/>
    </xf>
    <xf numFmtId="49" fontId="23" fillId="0" borderId="10" xfId="50" applyNumberFormat="1" applyFont="1" applyFill="1" applyBorder="1" applyAlignment="1" applyProtection="1">
      <alignment horizontal="center" vertical="center"/>
      <protection/>
    </xf>
    <xf numFmtId="49" fontId="23" fillId="38" borderId="10" xfId="50" applyNumberFormat="1" applyFont="1" applyFill="1" applyBorder="1" applyAlignment="1" applyProtection="1">
      <alignment horizontal="center" vertical="center"/>
      <protection/>
    </xf>
    <xf numFmtId="175" fontId="23" fillId="38" borderId="10" xfId="50" applyNumberFormat="1" applyFont="1" applyFill="1" applyBorder="1" applyAlignment="1" applyProtection="1">
      <alignment horizontal="right" vertical="center" indent="2"/>
      <protection/>
    </xf>
    <xf numFmtId="173" fontId="23" fillId="38" borderId="10" xfId="50" applyNumberFormat="1" applyFont="1" applyFill="1" applyBorder="1" applyAlignment="1" applyProtection="1">
      <alignment vertical="center"/>
      <protection/>
    </xf>
    <xf numFmtId="0" fontId="22" fillId="0" borderId="10" xfId="50" applyNumberFormat="1" applyFont="1" applyFill="1" applyBorder="1" applyAlignment="1" applyProtection="1">
      <alignment vertical="top" wrapText="1"/>
      <protection/>
    </xf>
    <xf numFmtId="0" fontId="25" fillId="0" borderId="10" xfId="50" applyNumberFormat="1" applyFont="1" applyFill="1" applyBorder="1" applyAlignment="1" applyProtection="1">
      <alignment vertical="center" wrapText="1"/>
      <protection/>
    </xf>
    <xf numFmtId="0" fontId="23" fillId="0" borderId="10" xfId="50" applyFont="1" applyBorder="1">
      <alignment/>
      <protection/>
    </xf>
    <xf numFmtId="174" fontId="23" fillId="0" borderId="10" xfId="50" applyNumberFormat="1" applyFont="1" applyBorder="1" applyAlignment="1">
      <alignment horizontal="right" vertical="center" indent="2"/>
      <protection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33" borderId="0" xfId="0" applyFont="1" applyFill="1" applyAlignment="1">
      <alignment/>
    </xf>
    <xf numFmtId="0" fontId="9" fillId="0" borderId="0" xfId="50" applyFont="1" applyFill="1">
      <alignment/>
      <protection/>
    </xf>
    <xf numFmtId="0" fontId="9" fillId="0" borderId="0" xfId="50" applyFont="1" applyFill="1" applyAlignment="1">
      <alignment horizontal="center" vertical="center" wrapText="1"/>
      <protection/>
    </xf>
    <xf numFmtId="0" fontId="9" fillId="0" borderId="10" xfId="50" applyFont="1" applyFill="1" applyBorder="1" applyAlignment="1">
      <alignment horizontal="center" vertical="center"/>
      <protection/>
    </xf>
    <xf numFmtId="49" fontId="8" fillId="0" borderId="10" xfId="50" applyNumberFormat="1" applyFont="1" applyFill="1" applyBorder="1" applyAlignment="1">
      <alignment horizontal="left" vertical="top" wrapText="1"/>
      <protection/>
    </xf>
    <xf numFmtId="0" fontId="16" fillId="0" borderId="10" xfId="50" applyFont="1" applyFill="1" applyBorder="1" applyAlignment="1">
      <alignment vertical="top" wrapText="1"/>
      <protection/>
    </xf>
    <xf numFmtId="173" fontId="8" fillId="0" borderId="10" xfId="50" applyNumberFormat="1" applyFont="1" applyFill="1" applyBorder="1" applyAlignment="1">
      <alignment horizontal="right" vertical="top"/>
      <protection/>
    </xf>
    <xf numFmtId="4" fontId="9" fillId="0" borderId="0" xfId="50" applyNumberFormat="1" applyFont="1" applyFill="1" applyAlignment="1">
      <alignment horizontal="right" vertical="top"/>
      <protection/>
    </xf>
    <xf numFmtId="49" fontId="9" fillId="0" borderId="0" xfId="50" applyNumberFormat="1" applyFont="1" applyFill="1" applyAlignment="1">
      <alignment horizontal="right" vertical="top"/>
      <protection/>
    </xf>
    <xf numFmtId="0" fontId="8" fillId="0" borderId="10" xfId="50" applyFont="1" applyFill="1" applyBorder="1" applyAlignment="1">
      <alignment vertical="top"/>
      <protection/>
    </xf>
    <xf numFmtId="0" fontId="8" fillId="0" borderId="10" xfId="50" applyFont="1" applyFill="1" applyBorder="1" applyAlignment="1">
      <alignment vertical="top" wrapText="1"/>
      <protection/>
    </xf>
    <xf numFmtId="49" fontId="9" fillId="0" borderId="10" xfId="50" applyNumberFormat="1" applyFont="1" applyFill="1" applyBorder="1" applyAlignment="1">
      <alignment horizontal="left" vertical="top" wrapText="1"/>
      <protection/>
    </xf>
    <xf numFmtId="0" fontId="9" fillId="0" borderId="10" xfId="50" applyFont="1" applyFill="1" applyBorder="1" applyAlignment="1">
      <alignment vertical="top" wrapText="1"/>
      <protection/>
    </xf>
    <xf numFmtId="173" fontId="9" fillId="0" borderId="10" xfId="50" applyNumberFormat="1" applyFont="1" applyFill="1" applyBorder="1" applyAlignment="1">
      <alignment horizontal="right"/>
      <protection/>
    </xf>
    <xf numFmtId="174" fontId="9" fillId="0" borderId="10" xfId="50" applyNumberFormat="1" applyFont="1" applyFill="1" applyBorder="1" applyAlignment="1">
      <alignment horizontal="right"/>
      <protection/>
    </xf>
    <xf numFmtId="2" fontId="9" fillId="0" borderId="10" xfId="50" applyNumberFormat="1" applyFont="1" applyFill="1" applyBorder="1" applyAlignment="1">
      <alignment horizontal="left" vertical="top" wrapText="1"/>
      <protection/>
    </xf>
    <xf numFmtId="49" fontId="8" fillId="0" borderId="10" xfId="50" applyNumberFormat="1" applyFont="1" applyFill="1" applyBorder="1" applyAlignment="1">
      <alignment horizontal="left" vertical="top"/>
      <protection/>
    </xf>
    <xf numFmtId="174" fontId="8" fillId="0" borderId="10" xfId="50" applyNumberFormat="1" applyFont="1" applyFill="1" applyBorder="1" applyAlignment="1">
      <alignment horizontal="right"/>
      <protection/>
    </xf>
    <xf numFmtId="49" fontId="9" fillId="0" borderId="10" xfId="50" applyNumberFormat="1" applyFont="1" applyFill="1" applyBorder="1" applyAlignment="1">
      <alignment horizontal="left" vertical="top"/>
      <protection/>
    </xf>
    <xf numFmtId="174" fontId="8" fillId="0" borderId="10" xfId="50" applyNumberFormat="1" applyFont="1" applyFill="1" applyBorder="1" applyAlignment="1">
      <alignment horizontal="right" vertical="top"/>
      <protection/>
    </xf>
    <xf numFmtId="49" fontId="17" fillId="0" borderId="10" xfId="50" applyNumberFormat="1" applyFont="1" applyFill="1" applyBorder="1" applyAlignment="1">
      <alignment horizontal="left" vertical="top"/>
      <protection/>
    </xf>
    <xf numFmtId="0" fontId="17" fillId="0" borderId="10" xfId="50" applyFont="1" applyFill="1" applyBorder="1" applyAlignment="1">
      <alignment vertical="top" wrapText="1"/>
      <protection/>
    </xf>
    <xf numFmtId="174" fontId="17" fillId="0" borderId="10" xfId="50" applyNumberFormat="1" applyFont="1" applyFill="1" applyBorder="1" applyAlignment="1">
      <alignment horizontal="right"/>
      <protection/>
    </xf>
    <xf numFmtId="0" fontId="8" fillId="0" borderId="10" xfId="50" applyFont="1" applyFill="1" applyBorder="1" applyAlignment="1">
      <alignment vertical="center" wrapText="1"/>
      <protection/>
    </xf>
    <xf numFmtId="49" fontId="17" fillId="0" borderId="10" xfId="50" applyNumberFormat="1" applyFont="1" applyFill="1" applyBorder="1" applyAlignment="1">
      <alignment horizontal="left" vertical="top" wrapText="1"/>
      <protection/>
    </xf>
    <xf numFmtId="49" fontId="8" fillId="0" borderId="10" xfId="51" applyNumberFormat="1" applyFont="1" applyFill="1" applyBorder="1" applyAlignment="1">
      <alignment horizontal="left" vertical="top"/>
      <protection/>
    </xf>
    <xf numFmtId="0" fontId="8" fillId="0" borderId="10" xfId="51" applyFont="1" applyFill="1" applyBorder="1" applyAlignment="1">
      <alignment vertical="top" wrapText="1"/>
      <protection/>
    </xf>
    <xf numFmtId="49" fontId="9" fillId="0" borderId="10" xfId="51" applyNumberFormat="1" applyFont="1" applyFill="1" applyBorder="1" applyAlignment="1">
      <alignment horizontal="left" vertical="top"/>
      <protection/>
    </xf>
    <xf numFmtId="0" fontId="9" fillId="0" borderId="10" xfId="51" applyFont="1" applyFill="1" applyBorder="1" applyAlignment="1">
      <alignment vertical="top" wrapText="1"/>
      <protection/>
    </xf>
    <xf numFmtId="49" fontId="17" fillId="0" borderId="10" xfId="51" applyNumberFormat="1" applyFont="1" applyFill="1" applyBorder="1" applyAlignment="1">
      <alignment horizontal="left" vertical="top"/>
      <protection/>
    </xf>
    <xf numFmtId="0" fontId="17" fillId="0" borderId="10" xfId="51" applyFont="1" applyFill="1" applyBorder="1" applyAlignment="1">
      <alignment vertical="top" wrapText="1"/>
      <protection/>
    </xf>
    <xf numFmtId="174" fontId="12" fillId="0" borderId="10" xfId="50" applyNumberFormat="1" applyFont="1" applyFill="1" applyBorder="1" applyAlignment="1">
      <alignment horizontal="right" vertical="center"/>
      <protection/>
    </xf>
    <xf numFmtId="174" fontId="12" fillId="0" borderId="10" xfId="50" applyNumberFormat="1" applyFont="1" applyFill="1" applyBorder="1" applyAlignment="1">
      <alignment horizontal="right"/>
      <protection/>
    </xf>
    <xf numFmtId="174" fontId="18" fillId="0" borderId="10" xfId="50" applyNumberFormat="1" applyFont="1" applyFill="1" applyBorder="1" applyAlignment="1">
      <alignment horizontal="right"/>
      <protection/>
    </xf>
    <xf numFmtId="0" fontId="9" fillId="0" borderId="10" xfId="50" applyFont="1" applyFill="1" applyBorder="1" applyAlignment="1">
      <alignment vertical="center" wrapText="1"/>
      <protection/>
    </xf>
    <xf numFmtId="49" fontId="9" fillId="0" borderId="10" xfId="50" applyNumberFormat="1" applyFont="1" applyFill="1" applyBorder="1" applyAlignment="1">
      <alignment horizontal="center" vertical="top"/>
      <protection/>
    </xf>
    <xf numFmtId="49" fontId="8" fillId="0" borderId="10" xfId="50" applyNumberFormat="1" applyFont="1" applyFill="1" applyBorder="1" applyAlignment="1">
      <alignment horizontal="center" vertical="top"/>
      <protection/>
    </xf>
    <xf numFmtId="174" fontId="8" fillId="0" borderId="10" xfId="50" applyNumberFormat="1" applyFont="1" applyFill="1" applyBorder="1" applyAlignment="1" applyProtection="1">
      <alignment horizontal="right" vertical="top"/>
      <protection locked="0"/>
    </xf>
    <xf numFmtId="0" fontId="9" fillId="0" borderId="10" xfId="50" applyFont="1" applyFill="1" applyBorder="1" applyAlignment="1">
      <alignment horizontal="left" vertical="top" wrapText="1"/>
      <protection/>
    </xf>
    <xf numFmtId="49" fontId="9" fillId="0" borderId="10" xfId="50" applyNumberFormat="1" applyFont="1" applyFill="1" applyBorder="1" applyAlignment="1">
      <alignment horizontal="center" vertical="center" wrapText="1"/>
      <protection/>
    </xf>
    <xf numFmtId="49" fontId="9" fillId="0" borderId="10" xfId="50" applyNumberFormat="1" applyFont="1" applyFill="1" applyBorder="1" applyAlignment="1">
      <alignment horizontal="center" vertical="center"/>
      <protection/>
    </xf>
    <xf numFmtId="174" fontId="13" fillId="0" borderId="10" xfId="50" applyNumberFormat="1" applyFont="1" applyFill="1" applyBorder="1" applyAlignment="1">
      <alignment vertical="center"/>
      <protection/>
    </xf>
    <xf numFmtId="174" fontId="8" fillId="0" borderId="10" xfId="50" applyNumberFormat="1" applyFont="1" applyFill="1" applyBorder="1" applyAlignment="1">
      <alignment vertical="center"/>
      <protection/>
    </xf>
    <xf numFmtId="174" fontId="9" fillId="0" borderId="10" xfId="50" applyNumberFormat="1" applyFont="1" applyFill="1" applyBorder="1" applyAlignment="1">
      <alignment vertical="center"/>
      <protection/>
    </xf>
    <xf numFmtId="49" fontId="8" fillId="0" borderId="10" xfId="50" applyNumberFormat="1" applyFont="1" applyFill="1" applyBorder="1" applyAlignment="1">
      <alignment horizontal="center" vertical="center" wrapText="1"/>
      <protection/>
    </xf>
    <xf numFmtId="49" fontId="8" fillId="0" borderId="10" xfId="50" applyNumberFormat="1" applyFont="1" applyFill="1" applyBorder="1" applyAlignment="1">
      <alignment horizontal="center" vertical="center"/>
      <protection/>
    </xf>
    <xf numFmtId="174" fontId="8" fillId="0" borderId="10" xfId="50" applyNumberFormat="1" applyFont="1" applyFill="1" applyBorder="1" applyAlignment="1" applyProtection="1">
      <alignment vertical="center"/>
      <protection locked="0"/>
    </xf>
    <xf numFmtId="0" fontId="8" fillId="0" borderId="10" xfId="50" applyFont="1" applyBorder="1" applyAlignment="1">
      <alignment horizontal="left" vertical="center" wrapText="1"/>
      <protection/>
    </xf>
    <xf numFmtId="0" fontId="9" fillId="34" borderId="10" xfId="50" applyFont="1" applyFill="1" applyBorder="1" applyAlignment="1">
      <alignment wrapText="1"/>
      <protection/>
    </xf>
    <xf numFmtId="0" fontId="1" fillId="0" borderId="0" xfId="50" applyFont="1" applyAlignment="1">
      <alignment horizontal="left" vertical="center" wrapText="1"/>
      <protection/>
    </xf>
    <xf numFmtId="0" fontId="9" fillId="0" borderId="0" xfId="50" applyFont="1" applyAlignment="1">
      <alignment horizontal="left"/>
      <protection/>
    </xf>
    <xf numFmtId="49" fontId="9" fillId="0" borderId="10" xfId="50" applyNumberFormat="1" applyFont="1" applyFill="1" applyBorder="1" applyAlignment="1">
      <alignment horizontal="center" vertical="center" wrapText="1"/>
      <protection/>
    </xf>
    <xf numFmtId="0" fontId="9" fillId="0" borderId="13" xfId="50" applyFont="1" applyFill="1" applyBorder="1" applyAlignment="1">
      <alignment horizontal="center" vertical="center" wrapText="1"/>
      <protection/>
    </xf>
    <xf numFmtId="0" fontId="7" fillId="0" borderId="12" xfId="50" applyFill="1" applyBorder="1" applyAlignment="1">
      <alignment horizontal="center" vertical="center" wrapText="1"/>
      <protection/>
    </xf>
    <xf numFmtId="0" fontId="7" fillId="0" borderId="11" xfId="50" applyFill="1" applyBorder="1" applyAlignment="1">
      <alignment horizontal="center" vertical="center" wrapText="1"/>
      <protection/>
    </xf>
    <xf numFmtId="0" fontId="9" fillId="33" borderId="0" xfId="50" applyFont="1" applyFill="1" applyAlignment="1">
      <alignment horizontal="left"/>
      <protection/>
    </xf>
    <xf numFmtId="0" fontId="9" fillId="33" borderId="0" xfId="50" applyFont="1" applyFill="1" applyAlignment="1">
      <alignment horizontal="right" vertical="center"/>
      <protection/>
    </xf>
    <xf numFmtId="0" fontId="9" fillId="33" borderId="0" xfId="50" applyFont="1" applyFill="1" applyAlignment="1">
      <alignment horizontal="center"/>
      <protection/>
    </xf>
    <xf numFmtId="0" fontId="8" fillId="33" borderId="0" xfId="50" applyFont="1" applyFill="1" applyAlignment="1">
      <alignment horizontal="center" vertical="center" wrapText="1"/>
      <protection/>
    </xf>
    <xf numFmtId="0" fontId="9" fillId="33" borderId="0" xfId="50" applyFont="1" applyFill="1" applyAlignment="1">
      <alignment horizontal="left" vertical="center" wrapText="1"/>
      <protection/>
    </xf>
    <xf numFmtId="49" fontId="9" fillId="33" borderId="13" xfId="50" applyNumberFormat="1" applyFont="1" applyFill="1" applyBorder="1" applyAlignment="1">
      <alignment horizontal="center" vertical="center" wrapText="1"/>
      <protection/>
    </xf>
    <xf numFmtId="49" fontId="9" fillId="33" borderId="12" xfId="50" applyNumberFormat="1" applyFont="1" applyFill="1" applyBorder="1" applyAlignment="1">
      <alignment horizontal="center" vertical="center" wrapText="1"/>
      <protection/>
    </xf>
    <xf numFmtId="49" fontId="9" fillId="33" borderId="11" xfId="50" applyNumberFormat="1" applyFont="1" applyFill="1" applyBorder="1" applyAlignment="1">
      <alignment horizontal="center" vertical="center" wrapText="1"/>
      <protection/>
    </xf>
    <xf numFmtId="0" fontId="9" fillId="33" borderId="13" xfId="50" applyFont="1" applyFill="1" applyBorder="1" applyAlignment="1">
      <alignment horizontal="center" vertical="center"/>
      <protection/>
    </xf>
    <xf numFmtId="0" fontId="9" fillId="33" borderId="12" xfId="50" applyFont="1" applyFill="1" applyBorder="1" applyAlignment="1">
      <alignment horizontal="center" vertical="center"/>
      <protection/>
    </xf>
    <xf numFmtId="0" fontId="9" fillId="33" borderId="11" xfId="50" applyFont="1" applyFill="1" applyBorder="1" applyAlignment="1">
      <alignment horizontal="center" vertical="center"/>
      <protection/>
    </xf>
    <xf numFmtId="0" fontId="9" fillId="33" borderId="13" xfId="50" applyFont="1" applyFill="1" applyBorder="1" applyAlignment="1">
      <alignment horizontal="center" vertical="center" wrapText="1"/>
      <protection/>
    </xf>
    <xf numFmtId="0" fontId="9" fillId="33" borderId="12" xfId="50" applyFont="1" applyFill="1" applyBorder="1" applyAlignment="1">
      <alignment horizontal="center" vertical="center" wrapText="1"/>
      <protection/>
    </xf>
    <xf numFmtId="0" fontId="9" fillId="33" borderId="11" xfId="50" applyFont="1" applyFill="1" applyBorder="1" applyAlignment="1">
      <alignment horizontal="center" vertical="center" wrapText="1"/>
      <protection/>
    </xf>
    <xf numFmtId="0" fontId="22" fillId="33" borderId="19" xfId="50" applyFont="1" applyFill="1" applyBorder="1" applyAlignment="1">
      <alignment horizontal="right"/>
      <protection/>
    </xf>
    <xf numFmtId="49" fontId="22" fillId="33" borderId="13" xfId="50" applyNumberFormat="1" applyFont="1" applyFill="1" applyBorder="1" applyAlignment="1">
      <alignment horizontal="center" vertical="center" wrapText="1" shrinkToFit="1"/>
      <protection/>
    </xf>
    <xf numFmtId="49" fontId="22" fillId="33" borderId="12" xfId="50" applyNumberFormat="1" applyFont="1" applyFill="1" applyBorder="1" applyAlignment="1">
      <alignment horizontal="center" vertical="center" wrapText="1" shrinkToFit="1"/>
      <protection/>
    </xf>
    <xf numFmtId="49" fontId="22" fillId="33" borderId="11" xfId="50" applyNumberFormat="1" applyFont="1" applyFill="1" applyBorder="1" applyAlignment="1">
      <alignment horizontal="center" vertical="center" wrapText="1" shrinkToFit="1"/>
      <protection/>
    </xf>
    <xf numFmtId="0" fontId="22" fillId="33" borderId="13" xfId="50" applyFont="1" applyFill="1" applyBorder="1" applyAlignment="1">
      <alignment horizontal="center" vertical="center" shrinkToFit="1"/>
      <protection/>
    </xf>
    <xf numFmtId="0" fontId="22" fillId="33" borderId="12" xfId="50" applyFont="1" applyFill="1" applyBorder="1" applyAlignment="1">
      <alignment horizontal="center" vertical="center" shrinkToFit="1"/>
      <protection/>
    </xf>
    <xf numFmtId="0" fontId="22" fillId="33" borderId="11" xfId="50" applyFont="1" applyFill="1" applyBorder="1" applyAlignment="1">
      <alignment horizontal="center" vertical="center" shrinkToFit="1"/>
      <protection/>
    </xf>
    <xf numFmtId="174" fontId="22" fillId="33" borderId="10" xfId="50" applyNumberFormat="1" applyFont="1" applyFill="1" applyBorder="1" applyAlignment="1">
      <alignment horizontal="center" vertical="center" wrapText="1"/>
      <protection/>
    </xf>
    <xf numFmtId="174" fontId="22" fillId="0" borderId="13" xfId="50" applyNumberFormat="1" applyFont="1" applyBorder="1" applyAlignment="1">
      <alignment horizontal="center" wrapText="1"/>
      <protection/>
    </xf>
    <xf numFmtId="174" fontId="22" fillId="0" borderId="12" xfId="50" applyNumberFormat="1" applyFont="1" applyBorder="1" applyAlignment="1">
      <alignment horizontal="center" wrapText="1"/>
      <protection/>
    </xf>
    <xf numFmtId="174" fontId="22" fillId="0" borderId="11" xfId="50" applyNumberFormat="1" applyFont="1" applyBorder="1" applyAlignment="1">
      <alignment horizontal="center" wrapText="1"/>
      <protection/>
    </xf>
    <xf numFmtId="0" fontId="22" fillId="33" borderId="0" xfId="50" applyFont="1" applyFill="1" applyAlignment="1">
      <alignment horizontal="right" vertical="center" wrapText="1"/>
      <protection/>
    </xf>
    <xf numFmtId="0" fontId="22" fillId="33" borderId="0" xfId="50" applyFont="1" applyFill="1" applyAlignment="1">
      <alignment horizontal="left" vertical="center" wrapText="1"/>
      <protection/>
    </xf>
    <xf numFmtId="0" fontId="23" fillId="33" borderId="0" xfId="50" applyFont="1" applyFill="1" applyAlignment="1">
      <alignment horizontal="center" vertical="center" wrapText="1"/>
      <protection/>
    </xf>
    <xf numFmtId="0" fontId="22" fillId="0" borderId="0" xfId="50" applyFont="1" applyAlignment="1">
      <alignment horizontal="right"/>
      <protection/>
    </xf>
    <xf numFmtId="0" fontId="22" fillId="33" borderId="0" xfId="50" applyFont="1" applyFill="1" applyAlignment="1">
      <alignment horizontal="right" vertical="center"/>
      <protection/>
    </xf>
    <xf numFmtId="0" fontId="21" fillId="0" borderId="0" xfId="50" applyFont="1" applyAlignment="1">
      <alignment horizontal="left" vertical="center" wrapText="1"/>
      <protection/>
    </xf>
    <xf numFmtId="0" fontId="8" fillId="33" borderId="0" xfId="50" applyFont="1" applyFill="1" applyAlignment="1">
      <alignment horizontal="center" wrapText="1"/>
      <protection/>
    </xf>
    <xf numFmtId="49" fontId="9" fillId="33" borderId="10" xfId="50" applyNumberFormat="1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0" fontId="22" fillId="0" borderId="0" xfId="50" applyFont="1" applyAlignment="1">
      <alignment vertical="center"/>
      <protection/>
    </xf>
    <xf numFmtId="0" fontId="22" fillId="33" borderId="0" xfId="50" applyFont="1" applyFill="1" applyAlignment="1">
      <alignment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2" fillId="33" borderId="13" xfId="50" applyFont="1" applyFill="1" applyBorder="1" applyAlignment="1">
      <alignment horizontal="center" vertical="center" wrapText="1"/>
      <protection/>
    </xf>
    <xf numFmtId="0" fontId="22" fillId="33" borderId="12" xfId="50" applyFont="1" applyFill="1" applyBorder="1" applyAlignment="1">
      <alignment horizontal="center" vertical="center" wrapText="1"/>
      <protection/>
    </xf>
    <xf numFmtId="0" fontId="22" fillId="33" borderId="11" xfId="50" applyFont="1" applyFill="1" applyBorder="1" applyAlignment="1">
      <alignment horizontal="center" vertical="center" wrapText="1"/>
      <protection/>
    </xf>
    <xf numFmtId="0" fontId="23" fillId="33" borderId="0" xfId="50" applyFont="1" applyFill="1" applyAlignment="1">
      <alignment horizontal="center" wrapText="1"/>
      <protection/>
    </xf>
    <xf numFmtId="0" fontId="22" fillId="33" borderId="0" xfId="50" applyFont="1" applyFill="1" applyAlignment="1">
      <alignment vertical="center"/>
      <protection/>
    </xf>
    <xf numFmtId="0" fontId="1" fillId="0" borderId="0" xfId="51" applyFont="1" applyAlignment="1">
      <alignment horizontal="left" wrapText="1"/>
      <protection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5" fontId="1" fillId="0" borderId="20" xfId="0" applyNumberFormat="1" applyFont="1" applyBorder="1" applyAlignment="1">
      <alignment horizontal="center" vertical="center"/>
    </xf>
    <xf numFmtId="175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172" fontId="1" fillId="0" borderId="24" xfId="0" applyNumberFormat="1" applyFont="1" applyBorder="1" applyAlignment="1">
      <alignment horizontal="right"/>
    </xf>
    <xf numFmtId="172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72" fontId="1" fillId="0" borderId="14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172" fontId="1" fillId="0" borderId="29" xfId="0" applyNumberFormat="1" applyFont="1" applyBorder="1" applyAlignment="1">
      <alignment horizontal="right"/>
    </xf>
    <xf numFmtId="172" fontId="1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72" fontId="2" fillId="0" borderId="31" xfId="0" applyNumberFormat="1" applyFont="1" applyBorder="1" applyAlignment="1">
      <alignment horizontal="right"/>
    </xf>
    <xf numFmtId="172" fontId="2" fillId="0" borderId="34" xfId="0" applyNumberFormat="1" applyFont="1" applyBorder="1" applyAlignment="1">
      <alignment horizontal="right"/>
    </xf>
    <xf numFmtId="0" fontId="28" fillId="0" borderId="26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172" fontId="28" fillId="0" borderId="29" xfId="0" applyNumberFormat="1" applyFont="1" applyBorder="1" applyAlignment="1">
      <alignment horizontal="right"/>
    </xf>
    <xf numFmtId="172" fontId="28" fillId="0" borderId="30" xfId="0" applyNumberFormat="1" applyFont="1" applyBorder="1" applyAlignment="1">
      <alignment horizontal="right"/>
    </xf>
    <xf numFmtId="0" fontId="29" fillId="0" borderId="31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29" fillId="0" borderId="33" xfId="0" applyFont="1" applyBorder="1" applyAlignment="1">
      <alignment horizontal="left"/>
    </xf>
    <xf numFmtId="172" fontId="29" fillId="0" borderId="31" xfId="0" applyNumberFormat="1" applyFont="1" applyBorder="1" applyAlignment="1">
      <alignment horizontal="right"/>
    </xf>
    <xf numFmtId="172" fontId="29" fillId="0" borderId="34" xfId="0" applyNumberFormat="1" applyFont="1" applyBorder="1" applyAlignment="1">
      <alignment horizontal="right"/>
    </xf>
    <xf numFmtId="172" fontId="28" fillId="0" borderId="14" xfId="0" applyNumberFormat="1" applyFont="1" applyBorder="1" applyAlignment="1">
      <alignment horizontal="right"/>
    </xf>
    <xf numFmtId="172" fontId="28" fillId="0" borderId="28" xfId="0" applyNumberFormat="1" applyFont="1" applyBorder="1" applyAlignment="1">
      <alignment horizontal="right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175" fontId="28" fillId="33" borderId="20" xfId="0" applyNumberFormat="1" applyFont="1" applyFill="1" applyBorder="1" applyAlignment="1">
      <alignment horizontal="center" vertical="center"/>
    </xf>
    <xf numFmtId="175" fontId="28" fillId="33" borderId="22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left"/>
    </xf>
    <xf numFmtId="0" fontId="28" fillId="0" borderId="0" xfId="0" applyFont="1" applyAlignment="1">
      <alignment horizontal="left"/>
    </xf>
    <xf numFmtId="172" fontId="28" fillId="33" borderId="24" xfId="0" applyNumberFormat="1" applyFont="1" applyFill="1" applyBorder="1" applyAlignment="1">
      <alignment horizontal="right"/>
    </xf>
    <xf numFmtId="172" fontId="28" fillId="33" borderId="2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center"/>
    </xf>
    <xf numFmtId="0" fontId="1" fillId="0" borderId="0" xfId="51" applyFont="1" applyFill="1" applyAlignment="1">
      <alignment horizontal="left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Обычный 2 2" xfId="51"/>
    <cellStyle name="Обычный 3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Финансовый 2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FFCC99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DCDB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5"/>
  <sheetViews>
    <sheetView tabSelected="1" zoomScalePageLayoutView="0" workbookViewId="0" topLeftCell="A2">
      <selection activeCell="A2" sqref="A2"/>
    </sheetView>
  </sheetViews>
  <sheetFormatPr defaultColWidth="8.57421875" defaultRowHeight="15"/>
  <cols>
    <col min="1" max="1" width="100.28125" style="0" bestFit="1" customWidth="1"/>
    <col min="2" max="2" width="0.2890625" style="0" hidden="1" customWidth="1"/>
    <col min="3" max="3" width="0.5625" style="0" hidden="1" customWidth="1"/>
    <col min="4" max="6" width="9.140625" style="0" hidden="1" customWidth="1"/>
    <col min="7" max="7" width="0.2890625" style="0" hidden="1" customWidth="1"/>
    <col min="8" max="14" width="9.140625" style="0" hidden="1" customWidth="1"/>
    <col min="15" max="15" width="0.2890625" style="0" bestFit="1" customWidth="1"/>
  </cols>
  <sheetData>
    <row r="1" ht="20.25" customHeight="1" hidden="1">
      <c r="A1" s="144" t="s">
        <v>0</v>
      </c>
    </row>
    <row r="2" s="146" customFormat="1" ht="18.75">
      <c r="A2" s="145" t="s">
        <v>1</v>
      </c>
    </row>
    <row r="3" s="146" customFormat="1" ht="18.75">
      <c r="A3" s="145" t="s">
        <v>2</v>
      </c>
    </row>
    <row r="4" s="146" customFormat="1" ht="18.75">
      <c r="A4" s="145" t="s">
        <v>3</v>
      </c>
    </row>
    <row r="5" s="146" customFormat="1" ht="8.25" customHeight="1">
      <c r="A5" s="147"/>
    </row>
    <row r="6" s="146" customFormat="1" ht="23.25" customHeight="1">
      <c r="A6" s="148" t="s">
        <v>4</v>
      </c>
    </row>
    <row r="7" s="146" customFormat="1" ht="22.5" customHeight="1">
      <c r="A7" s="149" t="s">
        <v>1090</v>
      </c>
    </row>
    <row r="8" s="146" customFormat="1" ht="18.75">
      <c r="A8" s="149" t="s">
        <v>5</v>
      </c>
    </row>
    <row r="9" s="146" customFormat="1" ht="9" customHeight="1">
      <c r="A9" s="149"/>
    </row>
    <row r="10" s="146" customFormat="1" ht="18.75">
      <c r="A10" s="149" t="s">
        <v>6</v>
      </c>
    </row>
    <row r="11" s="146" customFormat="1" ht="18.75">
      <c r="A11" s="149" t="s">
        <v>7</v>
      </c>
    </row>
    <row r="12" s="146" customFormat="1" ht="18.75" customHeight="1">
      <c r="A12" s="149" t="s">
        <v>8</v>
      </c>
    </row>
    <row r="13" s="146" customFormat="1" ht="18.75">
      <c r="A13" s="149" t="s">
        <v>9</v>
      </c>
    </row>
    <row r="14" s="146" customFormat="1" ht="18.75">
      <c r="A14" s="149" t="s">
        <v>10</v>
      </c>
    </row>
    <row r="15" s="146" customFormat="1" ht="120.75" customHeight="1">
      <c r="A15" s="150" t="s">
        <v>11</v>
      </c>
    </row>
    <row r="16" s="146" customFormat="1" ht="9" customHeight="1" hidden="1">
      <c r="A16" s="150"/>
    </row>
    <row r="17" s="146" customFormat="1" ht="22.5" customHeight="1">
      <c r="A17" s="151" t="s">
        <v>12</v>
      </c>
    </row>
    <row r="18" s="146" customFormat="1" ht="9.75" customHeight="1" hidden="1">
      <c r="A18" s="150"/>
    </row>
    <row r="19" s="146" customFormat="1" ht="42" customHeight="1">
      <c r="A19" s="150" t="s">
        <v>13</v>
      </c>
    </row>
    <row r="20" s="146" customFormat="1" ht="30" customHeight="1">
      <c r="A20" s="150" t="s">
        <v>14</v>
      </c>
    </row>
    <row r="21" s="146" customFormat="1" ht="26.25" customHeight="1">
      <c r="A21" s="150" t="s">
        <v>1098</v>
      </c>
    </row>
    <row r="22" s="146" customFormat="1" ht="27" customHeight="1">
      <c r="A22" s="150" t="s">
        <v>15</v>
      </c>
    </row>
    <row r="23" s="146" customFormat="1" ht="25.5" customHeight="1">
      <c r="A23" s="152" t="s">
        <v>1099</v>
      </c>
    </row>
    <row r="24" s="146" customFormat="1" ht="28.5" customHeight="1">
      <c r="A24" s="150" t="s">
        <v>1085</v>
      </c>
    </row>
    <row r="25" s="146" customFormat="1" ht="51.75" customHeight="1">
      <c r="A25" s="150" t="s">
        <v>16</v>
      </c>
    </row>
    <row r="26" s="146" customFormat="1" ht="36.75" customHeight="1" hidden="1">
      <c r="A26" s="150" t="s">
        <v>17</v>
      </c>
    </row>
    <row r="27" s="146" customFormat="1" ht="63" customHeight="1" hidden="1">
      <c r="A27" s="150" t="s">
        <v>18</v>
      </c>
    </row>
    <row r="28" s="146" customFormat="1" ht="86.25" customHeight="1" hidden="1">
      <c r="A28" s="150" t="s">
        <v>19</v>
      </c>
    </row>
    <row r="29" s="146" customFormat="1" ht="45" customHeight="1" hidden="1">
      <c r="A29" s="150" t="s">
        <v>20</v>
      </c>
    </row>
    <row r="30" s="146" customFormat="1" ht="37.5" customHeight="1" hidden="1">
      <c r="A30" s="150" t="s">
        <v>21</v>
      </c>
    </row>
    <row r="31" s="146" customFormat="1" ht="86.25" customHeight="1" hidden="1">
      <c r="A31" s="150" t="s">
        <v>22</v>
      </c>
    </row>
    <row r="32" s="146" customFormat="1" ht="83.25" customHeight="1" hidden="1">
      <c r="A32" s="150" t="s">
        <v>23</v>
      </c>
    </row>
    <row r="33" s="146" customFormat="1" ht="62.25" customHeight="1" hidden="1">
      <c r="A33" s="150" t="s">
        <v>24</v>
      </c>
    </row>
    <row r="34" s="146" customFormat="1" ht="55.5" customHeight="1" hidden="1">
      <c r="A34" s="150" t="s">
        <v>25</v>
      </c>
    </row>
    <row r="35" s="146" customFormat="1" ht="46.5" customHeight="1" hidden="1">
      <c r="A35" s="150" t="s">
        <v>26</v>
      </c>
    </row>
    <row r="36" s="146" customFormat="1" ht="18.75" hidden="1">
      <c r="A36" s="150"/>
    </row>
    <row r="37" s="146" customFormat="1" ht="229.5" customHeight="1" hidden="1">
      <c r="A37" s="150" t="s">
        <v>27</v>
      </c>
    </row>
    <row r="38" s="146" customFormat="1" ht="81" customHeight="1" hidden="1">
      <c r="A38" s="150" t="s">
        <v>28</v>
      </c>
    </row>
    <row r="39" s="146" customFormat="1" ht="79.5" customHeight="1" hidden="1">
      <c r="A39" s="150" t="s">
        <v>29</v>
      </c>
    </row>
    <row r="40" s="146" customFormat="1" ht="24.75" customHeight="1" hidden="1">
      <c r="A40" s="150" t="s">
        <v>30</v>
      </c>
    </row>
    <row r="41" s="146" customFormat="1" ht="30" customHeight="1" hidden="1">
      <c r="A41" s="150" t="s">
        <v>31</v>
      </c>
    </row>
    <row r="42" s="146" customFormat="1" ht="40.5" customHeight="1" hidden="1">
      <c r="A42" s="150" t="s">
        <v>32</v>
      </c>
    </row>
    <row r="43" s="146" customFormat="1" ht="32.25" customHeight="1" hidden="1">
      <c r="A43" s="150" t="s">
        <v>33</v>
      </c>
    </row>
    <row r="44" s="146" customFormat="1" ht="33" customHeight="1" hidden="1">
      <c r="A44" s="150" t="s">
        <v>34</v>
      </c>
    </row>
    <row r="45" s="146" customFormat="1" ht="37.5" hidden="1">
      <c r="A45" s="150" t="s">
        <v>35</v>
      </c>
    </row>
    <row r="46" s="146" customFormat="1" ht="66" customHeight="1" hidden="1">
      <c r="A46" s="150" t="s">
        <v>36</v>
      </c>
    </row>
    <row r="47" s="146" customFormat="1" ht="21.75" customHeight="1" hidden="1">
      <c r="A47" s="150" t="s">
        <v>37</v>
      </c>
    </row>
    <row r="48" s="146" customFormat="1" ht="38.25" customHeight="1" hidden="1">
      <c r="A48" s="150" t="s">
        <v>38</v>
      </c>
    </row>
    <row r="49" s="146" customFormat="1" ht="58.5" customHeight="1">
      <c r="A49" s="150" t="s">
        <v>1086</v>
      </c>
    </row>
    <row r="50" s="146" customFormat="1" ht="75" hidden="1">
      <c r="A50" s="150" t="s">
        <v>39</v>
      </c>
    </row>
    <row r="51" s="146" customFormat="1" ht="168.75" hidden="1">
      <c r="A51" s="150" t="s">
        <v>40</v>
      </c>
    </row>
    <row r="52" s="146" customFormat="1" ht="56.25">
      <c r="A52" s="150" t="s">
        <v>1087</v>
      </c>
    </row>
    <row r="53" s="146" customFormat="1" ht="84.75" customHeight="1">
      <c r="A53" s="150" t="s">
        <v>1100</v>
      </c>
    </row>
    <row r="54" s="146" customFormat="1" ht="75">
      <c r="A54" s="150" t="s">
        <v>1088</v>
      </c>
    </row>
    <row r="55" s="146" customFormat="1" ht="18.75" hidden="1">
      <c r="A55" s="155" t="s">
        <v>41</v>
      </c>
    </row>
    <row r="56" s="146" customFormat="1" ht="18.75" hidden="1">
      <c r="A56" s="155" t="s">
        <v>42</v>
      </c>
    </row>
    <row r="57" s="146" customFormat="1" ht="22.5" customHeight="1" hidden="1">
      <c r="A57" s="155" t="s">
        <v>43</v>
      </c>
    </row>
    <row r="58" s="146" customFormat="1" ht="18.75" customHeight="1" hidden="1">
      <c r="A58" s="155" t="s">
        <v>44</v>
      </c>
    </row>
    <row r="59" s="146" customFormat="1" ht="72" customHeight="1" hidden="1">
      <c r="A59" s="155" t="s">
        <v>45</v>
      </c>
    </row>
    <row r="60" s="146" customFormat="1" ht="56.25">
      <c r="A60" s="150" t="s">
        <v>1101</v>
      </c>
    </row>
    <row r="61" s="146" customFormat="1" ht="114.75" customHeight="1" hidden="1">
      <c r="A61" s="150" t="s">
        <v>46</v>
      </c>
    </row>
    <row r="62" s="146" customFormat="1" ht="92.25" customHeight="1" hidden="1">
      <c r="A62" s="150" t="s">
        <v>47</v>
      </c>
    </row>
    <row r="63" s="146" customFormat="1" ht="61.5" customHeight="1" hidden="1">
      <c r="A63" s="150" t="s">
        <v>48</v>
      </c>
    </row>
    <row r="64" s="146" customFormat="1" ht="25.5" customHeight="1" hidden="1">
      <c r="A64" s="150" t="s">
        <v>49</v>
      </c>
    </row>
    <row r="65" s="146" customFormat="1" ht="46.5" customHeight="1" hidden="1">
      <c r="A65" s="150" t="s">
        <v>50</v>
      </c>
    </row>
    <row r="66" s="146" customFormat="1" ht="150" hidden="1">
      <c r="A66" s="150" t="s">
        <v>51</v>
      </c>
    </row>
    <row r="67" s="146" customFormat="1" ht="131.25" hidden="1">
      <c r="A67" s="150" t="s">
        <v>52</v>
      </c>
    </row>
    <row r="68" s="146" customFormat="1" ht="79.5" customHeight="1" hidden="1">
      <c r="A68" s="150" t="s">
        <v>53</v>
      </c>
    </row>
    <row r="69" s="146" customFormat="1" ht="39.75" customHeight="1" hidden="1">
      <c r="A69" s="150" t="s">
        <v>54</v>
      </c>
    </row>
    <row r="70" s="146" customFormat="1" ht="18.75" hidden="1">
      <c r="A70" s="150" t="s">
        <v>55</v>
      </c>
    </row>
    <row r="71" s="146" customFormat="1" ht="37.5" hidden="1">
      <c r="A71" s="150" t="s">
        <v>56</v>
      </c>
    </row>
    <row r="72" s="146" customFormat="1" ht="81" customHeight="1" hidden="1">
      <c r="A72" s="150" t="s">
        <v>57</v>
      </c>
    </row>
    <row r="73" s="146" customFormat="1" ht="18.75" hidden="1">
      <c r="A73" s="150" t="s">
        <v>58</v>
      </c>
    </row>
    <row r="74" s="146" customFormat="1" ht="112.5" hidden="1">
      <c r="A74" s="150" t="s">
        <v>59</v>
      </c>
    </row>
    <row r="75" s="146" customFormat="1" ht="18.75" hidden="1">
      <c r="A75" s="150" t="s">
        <v>60</v>
      </c>
    </row>
    <row r="76" s="146" customFormat="1" ht="15" hidden="1"/>
    <row r="77" s="146" customFormat="1" ht="15" hidden="1"/>
    <row r="78" s="146" customFormat="1" ht="15" hidden="1"/>
    <row r="79" s="146" customFormat="1" ht="15" hidden="1"/>
    <row r="80" s="146" customFormat="1" ht="15" hidden="1"/>
    <row r="81" s="146" customFormat="1" ht="15" hidden="1"/>
    <row r="82" s="146" customFormat="1" ht="15" hidden="1"/>
    <row r="83" s="146" customFormat="1" ht="15" hidden="1"/>
    <row r="84" s="146" customFormat="1" ht="15" hidden="1"/>
    <row r="85" s="146" customFormat="1" ht="15" hidden="1"/>
    <row r="86" s="146" customFormat="1" ht="15"/>
    <row r="87" s="146" customFormat="1" ht="15"/>
    <row r="88" s="146" customFormat="1" ht="15"/>
    <row r="89" s="146" customFormat="1" ht="15"/>
    <row r="90" s="146" customFormat="1" ht="15"/>
    <row r="91" s="146" customFormat="1" ht="15"/>
    <row r="92" s="146" customFormat="1" ht="15"/>
    <row r="93" s="146" customFormat="1" ht="15"/>
    <row r="94" s="146" customFormat="1" ht="15"/>
    <row r="95" s="146" customFormat="1" ht="15"/>
    <row r="96" s="146" customFormat="1" ht="15"/>
    <row r="97" s="146" customFormat="1" ht="15"/>
    <row r="98" s="146" customFormat="1" ht="15"/>
    <row r="99" s="146" customFormat="1" ht="15"/>
    <row r="100" s="146" customFormat="1" ht="15"/>
    <row r="101" s="146" customFormat="1" ht="15"/>
    <row r="102" s="146" customFormat="1" ht="15"/>
    <row r="103" s="146" customFormat="1" ht="15"/>
    <row r="104" s="146" customFormat="1" ht="15"/>
    <row r="105" s="146" customFormat="1" ht="15"/>
    <row r="106" s="146" customFormat="1" ht="15"/>
    <row r="107" s="146" customFormat="1" ht="15"/>
    <row r="108" s="146" customFormat="1" ht="15"/>
    <row r="109" s="146" customFormat="1" ht="15"/>
    <row r="110" s="146" customFormat="1" ht="15"/>
    <row r="111" s="146" customFormat="1" ht="15"/>
    <row r="112" s="146" customFormat="1" ht="15"/>
    <row r="113" s="146" customFormat="1" ht="15"/>
    <row r="114" s="146" customFormat="1" ht="15"/>
    <row r="115" s="146" customFormat="1" ht="15"/>
    <row r="116" s="146" customFormat="1" ht="15"/>
    <row r="117" s="146" customFormat="1" ht="15"/>
    <row r="118" s="146" customFormat="1" ht="15"/>
    <row r="119" s="146" customFormat="1" ht="15"/>
    <row r="120" s="146" customFormat="1" ht="15"/>
    <row r="121" s="146" customFormat="1" ht="15"/>
    <row r="122" s="146" customFormat="1" ht="15"/>
    <row r="123" s="146" customFormat="1" ht="15"/>
    <row r="124" s="146" customFormat="1" ht="15"/>
    <row r="125" s="146" customFormat="1" ht="15"/>
    <row r="126" s="146" customFormat="1" ht="15"/>
    <row r="127" s="146" customFormat="1" ht="15"/>
    <row r="128" s="146" customFormat="1" ht="15"/>
    <row r="129" s="146" customFormat="1" ht="15"/>
    <row r="130" s="146" customFormat="1" ht="15"/>
    <row r="131" s="146" customFormat="1" ht="15"/>
    <row r="132" s="146" customFormat="1" ht="15"/>
    <row r="133" s="146" customFormat="1" ht="15"/>
    <row r="134" s="146" customFormat="1" ht="15"/>
    <row r="135" s="146" customFormat="1" ht="15"/>
    <row r="136" s="146" customFormat="1" ht="15"/>
    <row r="137" s="146" customFormat="1" ht="15"/>
    <row r="138" s="146" customFormat="1" ht="15"/>
    <row r="139" s="146" customFormat="1" ht="15"/>
    <row r="140" s="146" customFormat="1" ht="15"/>
    <row r="141" s="146" customFormat="1" ht="15"/>
    <row r="142" s="146" customFormat="1" ht="15"/>
    <row r="143" s="146" customFormat="1" ht="15"/>
    <row r="144" s="146" customFormat="1" ht="15"/>
    <row r="145" s="146" customFormat="1" ht="15"/>
    <row r="146" s="146" customFormat="1" ht="15"/>
    <row r="147" s="146" customFormat="1" ht="15"/>
    <row r="148" s="146" customFormat="1" ht="15"/>
    <row r="149" s="146" customFormat="1" ht="15"/>
    <row r="150" s="146" customFormat="1" ht="15"/>
    <row r="151" s="146" customFormat="1" ht="15"/>
    <row r="152" s="146" customFormat="1" ht="15"/>
    <row r="153" s="146" customFormat="1" ht="15"/>
    <row r="154" s="146" customFormat="1" ht="15"/>
    <row r="155" s="146" customFormat="1" ht="15"/>
    <row r="156" s="146" customFormat="1" ht="15"/>
    <row r="157" s="146" customFormat="1" ht="15"/>
    <row r="158" s="146" customFormat="1" ht="15"/>
    <row r="159" s="146" customFormat="1" ht="15"/>
    <row r="160" s="146" customFormat="1" ht="15"/>
    <row r="161" s="146" customFormat="1" ht="15"/>
    <row r="162" s="146" customFormat="1" ht="15"/>
    <row r="163" s="146" customFormat="1" ht="15"/>
    <row r="164" s="146" customFormat="1" ht="15"/>
    <row r="165" s="146" customFormat="1" ht="15"/>
    <row r="166" s="146" customFormat="1" ht="15"/>
    <row r="167" s="146" customFormat="1" ht="15"/>
    <row r="168" s="146" customFormat="1" ht="15"/>
    <row r="169" s="146" customFormat="1" ht="15"/>
    <row r="170" s="146" customFormat="1" ht="15"/>
    <row r="171" s="146" customFormat="1" ht="15"/>
    <row r="172" s="146" customFormat="1" ht="15"/>
    <row r="173" s="146" customFormat="1" ht="15"/>
    <row r="174" s="146" customFormat="1" ht="15"/>
    <row r="175" s="146" customFormat="1" ht="15"/>
    <row r="176" s="146" customFormat="1" ht="15"/>
    <row r="177" s="146" customFormat="1" ht="15"/>
    <row r="178" s="146" customFormat="1" ht="15"/>
    <row r="179" s="146" customFormat="1" ht="15"/>
    <row r="180" s="146" customFormat="1" ht="15"/>
    <row r="181" s="146" customFormat="1" ht="15"/>
    <row r="182" s="146" customFormat="1" ht="15"/>
    <row r="183" s="146" customFormat="1" ht="15"/>
    <row r="184" s="146" customFormat="1" ht="15"/>
    <row r="185" s="146" customFormat="1" ht="15"/>
    <row r="186" s="146" customFormat="1" ht="15"/>
    <row r="187" s="146" customFormat="1" ht="15"/>
    <row r="188" s="146" customFormat="1" ht="15"/>
    <row r="189" s="146" customFormat="1" ht="15"/>
    <row r="190" s="146" customFormat="1" ht="15"/>
    <row r="191" s="146" customFormat="1" ht="15"/>
    <row r="192" s="146" customFormat="1" ht="15"/>
    <row r="193" s="146" customFormat="1" ht="15"/>
    <row r="194" s="146" customFormat="1" ht="15"/>
    <row r="195" s="146" customFormat="1" ht="15"/>
    <row r="196" s="146" customFormat="1" ht="15"/>
    <row r="197" s="146" customFormat="1" ht="15"/>
  </sheetData>
  <sheetProtection/>
  <printOptions/>
  <pageMargins left="0.5118055555555555" right="0.5118055555555555" top="0.3541666666666667" bottom="0.3541666666666667" header="0.31527777777777777" footer="0.31527777777777777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9"/>
  <sheetViews>
    <sheetView showGridLines="0" showZeros="0" zoomScalePageLayoutView="0" workbookViewId="0" topLeftCell="G93">
      <selection activeCell="G74" sqref="G74"/>
    </sheetView>
  </sheetViews>
  <sheetFormatPr defaultColWidth="9.140625" defaultRowHeight="15"/>
  <cols>
    <col min="1" max="6" width="0.2890625" style="4" hidden="1" customWidth="1"/>
    <col min="7" max="7" width="21.28125" style="4" bestFit="1" customWidth="1"/>
    <col min="8" max="8" width="55.8515625" style="4" bestFit="1" customWidth="1"/>
    <col min="9" max="9" width="14.140625" style="4" bestFit="1" customWidth="1"/>
    <col min="10" max="10" width="0.71875" style="4" hidden="1" customWidth="1"/>
    <col min="11" max="12" width="9.28125" style="4" hidden="1" customWidth="1"/>
    <col min="13" max="13" width="2.57421875" style="4" hidden="1" customWidth="1"/>
    <col min="14" max="15" width="9.140625" style="4" hidden="1" customWidth="1"/>
    <col min="16" max="16" width="11.28125" style="4" bestFit="1" customWidth="1"/>
    <col min="17" max="17" width="9.140625" style="4" bestFit="1" customWidth="1"/>
    <col min="18" max="16384" width="9.140625" style="4" customWidth="1"/>
  </cols>
  <sheetData>
    <row r="1" spans="7:15" ht="36" customHeight="1">
      <c r="G1" s="379" t="s">
        <v>1089</v>
      </c>
      <c r="H1" s="379"/>
      <c r="I1" s="379"/>
      <c r="J1" s="379"/>
      <c r="K1" s="379"/>
      <c r="L1" s="379"/>
      <c r="M1" s="379"/>
      <c r="N1" s="379"/>
      <c r="O1" s="379"/>
    </row>
    <row r="2" spans="7:15" ht="18.75" hidden="1">
      <c r="G2" s="3"/>
      <c r="H2" s="3"/>
      <c r="I2" s="3"/>
      <c r="J2" s="3"/>
      <c r="K2" s="3"/>
      <c r="L2" s="3"/>
      <c r="M2" s="3"/>
      <c r="N2" s="3"/>
      <c r="O2" s="3"/>
    </row>
    <row r="3" spans="8:13" ht="12.75">
      <c r="H3" s="380" t="s">
        <v>61</v>
      </c>
      <c r="I3" s="380"/>
      <c r="J3" s="380"/>
      <c r="K3" s="380"/>
      <c r="L3" s="380"/>
      <c r="M3" s="380"/>
    </row>
    <row r="4" spans="8:15" ht="12.75">
      <c r="H4" s="380" t="s">
        <v>62</v>
      </c>
      <c r="I4" s="380"/>
      <c r="J4" s="380"/>
      <c r="K4" s="380"/>
      <c r="L4" s="380"/>
      <c r="M4" s="380"/>
      <c r="N4" s="380"/>
      <c r="O4" s="380"/>
    </row>
    <row r="5" spans="8:15" ht="12.75">
      <c r="H5" s="380" t="s">
        <v>63</v>
      </c>
      <c r="I5" s="380"/>
      <c r="J5" s="380"/>
      <c r="K5" s="380"/>
      <c r="L5" s="380"/>
      <c r="M5" s="380"/>
      <c r="N5" s="380"/>
      <c r="O5" s="380"/>
    </row>
    <row r="6" spans="8:15" ht="12.75">
      <c r="H6" s="380" t="s">
        <v>1102</v>
      </c>
      <c r="I6" s="380"/>
      <c r="J6" s="380"/>
      <c r="K6" s="380"/>
      <c r="L6" s="380"/>
      <c r="M6" s="380"/>
      <c r="N6" s="380"/>
      <c r="O6" s="380"/>
    </row>
    <row r="7" spans="8:15" ht="12.75">
      <c r="H7" s="380" t="s">
        <v>64</v>
      </c>
      <c r="I7" s="380"/>
      <c r="J7" s="380"/>
      <c r="K7" s="380"/>
      <c r="L7" s="380"/>
      <c r="M7" s="380"/>
      <c r="N7" s="380"/>
      <c r="O7" s="380"/>
    </row>
    <row r="8" spans="8:15" ht="12.75">
      <c r="H8" s="380" t="s">
        <v>65</v>
      </c>
      <c r="I8" s="380"/>
      <c r="J8" s="380"/>
      <c r="K8" s="380"/>
      <c r="L8" s="380"/>
      <c r="M8" s="380"/>
      <c r="N8" s="380"/>
      <c r="O8" s="380"/>
    </row>
    <row r="9" spans="8:15" ht="12.75">
      <c r="H9" s="380" t="s">
        <v>63</v>
      </c>
      <c r="I9" s="380"/>
      <c r="J9" s="380"/>
      <c r="K9" s="380"/>
      <c r="L9" s="380"/>
      <c r="M9" s="380"/>
      <c r="N9" s="380"/>
      <c r="O9" s="380"/>
    </row>
    <row r="10" spans="8:15" ht="12.75">
      <c r="H10" s="380" t="s">
        <v>66</v>
      </c>
      <c r="I10" s="380"/>
      <c r="J10" s="380"/>
      <c r="K10" s="380"/>
      <c r="L10" s="380"/>
      <c r="M10" s="380"/>
      <c r="N10" s="380"/>
      <c r="O10" s="380"/>
    </row>
    <row r="11" spans="8:15" ht="12.75">
      <c r="H11" s="6" t="s">
        <v>67</v>
      </c>
      <c r="I11" s="6"/>
      <c r="J11" s="6"/>
      <c r="K11" s="6"/>
      <c r="L11" s="6"/>
      <c r="M11" s="6"/>
      <c r="N11" s="6"/>
      <c r="O11" s="6"/>
    </row>
    <row r="12" spans="8:15" ht="12.75">
      <c r="H12" s="6" t="s">
        <v>68</v>
      </c>
      <c r="I12" s="6"/>
      <c r="J12" s="6"/>
      <c r="K12" s="6"/>
      <c r="L12" s="6"/>
      <c r="M12" s="6"/>
      <c r="N12" s="6"/>
      <c r="O12" s="6"/>
    </row>
    <row r="13" ht="3.75" customHeight="1"/>
    <row r="14" spans="7:15" ht="12.75">
      <c r="G14" s="380" t="s">
        <v>1004</v>
      </c>
      <c r="H14" s="380"/>
      <c r="I14" s="380"/>
      <c r="J14" s="380"/>
      <c r="K14" s="380"/>
      <c r="L14" s="380"/>
      <c r="M14" s="380"/>
      <c r="N14" s="380"/>
      <c r="O14" s="380"/>
    </row>
    <row r="15" spans="7:15" ht="12.75">
      <c r="G15" s="380" t="s">
        <v>69</v>
      </c>
      <c r="H15" s="380"/>
      <c r="I15" s="380"/>
      <c r="J15" s="380"/>
      <c r="K15" s="380"/>
      <c r="L15" s="380"/>
      <c r="M15" s="380"/>
      <c r="N15" s="380"/>
      <c r="O15" s="380"/>
    </row>
    <row r="16" spans="7:15" ht="12.75">
      <c r="G16" s="380" t="s">
        <v>70</v>
      </c>
      <c r="H16" s="380"/>
      <c r="I16" s="380"/>
      <c r="J16" s="380"/>
      <c r="K16" s="380"/>
      <c r="L16" s="380"/>
      <c r="M16" s="380"/>
      <c r="N16" s="380"/>
      <c r="O16" s="380"/>
    </row>
    <row r="17" spans="7:15" ht="12.75">
      <c r="G17" s="385" t="s">
        <v>71</v>
      </c>
      <c r="H17" s="385"/>
      <c r="I17" s="385"/>
      <c r="J17" s="385"/>
      <c r="K17" s="385"/>
      <c r="L17" s="385"/>
      <c r="M17" s="385"/>
      <c r="N17" s="385"/>
      <c r="O17" s="385"/>
    </row>
    <row r="18" spans="1:15" ht="12.75" customHeight="1">
      <c r="A18" s="113"/>
      <c r="B18" s="113"/>
      <c r="C18" s="113"/>
      <c r="D18" s="113"/>
      <c r="E18" s="113"/>
      <c r="F18" s="113"/>
      <c r="G18" s="385" t="s">
        <v>72</v>
      </c>
      <c r="H18" s="385"/>
      <c r="I18" s="385"/>
      <c r="J18" s="385"/>
      <c r="K18" s="385"/>
      <c r="L18" s="385"/>
      <c r="M18" s="385"/>
      <c r="N18" s="385"/>
      <c r="O18" s="385"/>
    </row>
    <row r="19" spans="1:15" ht="12.75" customHeight="1">
      <c r="A19" s="113"/>
      <c r="B19" s="113"/>
      <c r="C19" s="113"/>
      <c r="D19" s="113"/>
      <c r="E19" s="113"/>
      <c r="F19" s="113"/>
      <c r="G19" s="385" t="s">
        <v>73</v>
      </c>
      <c r="H19" s="385"/>
      <c r="I19" s="385"/>
      <c r="J19" s="385"/>
      <c r="K19" s="385"/>
      <c r="L19" s="385"/>
      <c r="M19" s="385"/>
      <c r="N19" s="385"/>
      <c r="O19" s="385"/>
    </row>
    <row r="20" spans="1:13" ht="2.25" customHeight="1" hidden="1">
      <c r="A20" s="113"/>
      <c r="B20" s="113"/>
      <c r="C20" s="113"/>
      <c r="D20" s="113"/>
      <c r="E20" s="113"/>
      <c r="F20" s="113"/>
      <c r="G20" s="113"/>
      <c r="H20" s="386"/>
      <c r="I20" s="386"/>
      <c r="J20" s="1"/>
      <c r="K20" s="81"/>
      <c r="L20" s="81"/>
      <c r="M20" s="81"/>
    </row>
    <row r="21" spans="1:13" ht="12.75" hidden="1">
      <c r="A21" s="7"/>
      <c r="B21" s="7"/>
      <c r="C21" s="7"/>
      <c r="D21" s="7"/>
      <c r="E21" s="7"/>
      <c r="F21" s="7"/>
      <c r="G21" s="7"/>
      <c r="H21" s="387"/>
      <c r="I21" s="387"/>
      <c r="J21" s="7"/>
      <c r="K21" s="7"/>
      <c r="L21" s="7"/>
      <c r="M21" s="114"/>
    </row>
    <row r="22" spans="1:13" ht="53.25" customHeight="1">
      <c r="A22" s="388" t="s">
        <v>74</v>
      </c>
      <c r="B22" s="388"/>
      <c r="C22" s="388"/>
      <c r="D22" s="388"/>
      <c r="E22" s="388"/>
      <c r="F22" s="388"/>
      <c r="G22" s="388"/>
      <c r="H22" s="388"/>
      <c r="I22" s="388"/>
      <c r="J22" s="115"/>
      <c r="K22" s="81"/>
      <c r="L22" s="81"/>
      <c r="M22" s="81"/>
    </row>
    <row r="23" spans="1:13" ht="11.25" customHeight="1">
      <c r="A23" s="7"/>
      <c r="B23" s="7"/>
      <c r="C23" s="7"/>
      <c r="D23" s="7"/>
      <c r="E23" s="7"/>
      <c r="F23" s="7"/>
      <c r="G23" s="7"/>
      <c r="H23" s="7"/>
      <c r="I23" s="8" t="s">
        <v>75</v>
      </c>
      <c r="J23" s="7"/>
      <c r="K23" s="7"/>
      <c r="L23" s="7"/>
      <c r="M23" s="7"/>
    </row>
    <row r="24" spans="7:34" s="156" customFormat="1" ht="24.75" customHeight="1">
      <c r="G24" s="381" t="s">
        <v>76</v>
      </c>
      <c r="H24" s="381" t="s">
        <v>77</v>
      </c>
      <c r="I24" s="382" t="s">
        <v>78</v>
      </c>
      <c r="J24" s="331"/>
      <c r="K24" s="332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</row>
    <row r="25" spans="7:34" s="156" customFormat="1" ht="12.75">
      <c r="G25" s="381"/>
      <c r="H25" s="381"/>
      <c r="I25" s="383"/>
      <c r="J25" s="331"/>
      <c r="K25" s="332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</row>
    <row r="26" spans="7:34" s="156" customFormat="1" ht="3" customHeight="1">
      <c r="G26" s="381"/>
      <c r="H26" s="381"/>
      <c r="I26" s="384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</row>
    <row r="27" spans="7:34" s="156" customFormat="1" ht="12.75" hidden="1">
      <c r="G27" s="333" t="s">
        <v>79</v>
      </c>
      <c r="H27" s="333" t="s">
        <v>80</v>
      </c>
      <c r="I27" s="333" t="s">
        <v>81</v>
      </c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</row>
    <row r="28" spans="1:34" s="156" customFormat="1" ht="17.25" customHeight="1">
      <c r="A28" s="157"/>
      <c r="B28" s="157"/>
      <c r="C28" s="157"/>
      <c r="D28" s="157"/>
      <c r="E28" s="157"/>
      <c r="F28" s="157"/>
      <c r="G28" s="334" t="s">
        <v>82</v>
      </c>
      <c r="H28" s="335" t="s">
        <v>83</v>
      </c>
      <c r="I28" s="336">
        <f>I29+I43+I48+I56+I66+I62+I35</f>
        <v>-12911.37</v>
      </c>
      <c r="J28" s="337"/>
      <c r="K28" s="337"/>
      <c r="L28" s="338"/>
      <c r="M28" s="332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</row>
    <row r="29" spans="1:34" s="156" customFormat="1" ht="17.25" customHeight="1">
      <c r="A29" s="157"/>
      <c r="B29" s="157"/>
      <c r="C29" s="157"/>
      <c r="D29" s="157"/>
      <c r="E29" s="157"/>
      <c r="F29" s="157"/>
      <c r="G29" s="334" t="s">
        <v>84</v>
      </c>
      <c r="H29" s="339" t="s">
        <v>85</v>
      </c>
      <c r="I29" s="336">
        <f>I30</f>
        <v>-13687.17</v>
      </c>
      <c r="J29" s="337"/>
      <c r="K29" s="337"/>
      <c r="L29" s="338"/>
      <c r="M29" s="332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</row>
    <row r="30" spans="1:34" s="156" customFormat="1" ht="16.5" customHeight="1">
      <c r="A30" s="157"/>
      <c r="B30" s="157"/>
      <c r="C30" s="157"/>
      <c r="D30" s="157"/>
      <c r="E30" s="157"/>
      <c r="F30" s="157"/>
      <c r="G30" s="334" t="s">
        <v>86</v>
      </c>
      <c r="H30" s="340" t="s">
        <v>87</v>
      </c>
      <c r="I30" s="336">
        <f>I31+I32+I33+I34</f>
        <v>-13687.17</v>
      </c>
      <c r="J30" s="337"/>
      <c r="K30" s="337"/>
      <c r="L30" s="338"/>
      <c r="M30" s="332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</row>
    <row r="31" spans="1:34" s="156" customFormat="1" ht="72" customHeight="1">
      <c r="A31" s="157"/>
      <c r="B31" s="157"/>
      <c r="C31" s="157"/>
      <c r="D31" s="157"/>
      <c r="E31" s="157"/>
      <c r="F31" s="157"/>
      <c r="G31" s="341" t="s">
        <v>88</v>
      </c>
      <c r="H31" s="342" t="s">
        <v>89</v>
      </c>
      <c r="I31" s="343">
        <v>-13412.17</v>
      </c>
      <c r="J31" s="337"/>
      <c r="K31" s="337"/>
      <c r="L31" s="338"/>
      <c r="M31" s="332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</row>
    <row r="32" spans="1:34" s="156" customFormat="1" ht="98.25" customHeight="1">
      <c r="A32" s="157" t="s">
        <v>79</v>
      </c>
      <c r="B32" s="157" t="s">
        <v>82</v>
      </c>
      <c r="C32" s="157" t="s">
        <v>84</v>
      </c>
      <c r="D32" s="157" t="s">
        <v>90</v>
      </c>
      <c r="E32" s="157" t="s">
        <v>91</v>
      </c>
      <c r="F32" s="157" t="s">
        <v>92</v>
      </c>
      <c r="G32" s="341" t="s">
        <v>93</v>
      </c>
      <c r="H32" s="342" t="s">
        <v>94</v>
      </c>
      <c r="I32" s="344">
        <v>-240</v>
      </c>
      <c r="J32" s="337"/>
      <c r="K32" s="337"/>
      <c r="L32" s="338"/>
      <c r="M32" s="332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</row>
    <row r="33" spans="1:34" s="156" customFormat="1" ht="45" customHeight="1">
      <c r="A33" s="157"/>
      <c r="B33" s="157"/>
      <c r="C33" s="157"/>
      <c r="D33" s="157"/>
      <c r="E33" s="157"/>
      <c r="F33" s="157"/>
      <c r="G33" s="341" t="s">
        <v>95</v>
      </c>
      <c r="H33" s="342" t="s">
        <v>96</v>
      </c>
      <c r="I33" s="344">
        <v>-55</v>
      </c>
      <c r="J33" s="337"/>
      <c r="K33" s="337"/>
      <c r="L33" s="338"/>
      <c r="M33" s="332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</row>
    <row r="34" spans="1:34" s="156" customFormat="1" ht="80.25" customHeight="1">
      <c r="A34" s="157" t="s">
        <v>79</v>
      </c>
      <c r="B34" s="157" t="s">
        <v>82</v>
      </c>
      <c r="C34" s="157" t="s">
        <v>84</v>
      </c>
      <c r="D34" s="157" t="s">
        <v>86</v>
      </c>
      <c r="E34" s="157" t="s">
        <v>93</v>
      </c>
      <c r="F34" s="157" t="s">
        <v>93</v>
      </c>
      <c r="G34" s="345" t="s">
        <v>97</v>
      </c>
      <c r="H34" s="342" t="s">
        <v>98</v>
      </c>
      <c r="I34" s="344">
        <v>20</v>
      </c>
      <c r="J34" s="337"/>
      <c r="K34" s="337"/>
      <c r="L34" s="338"/>
      <c r="M34" s="332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</row>
    <row r="35" spans="1:34" s="156" customFormat="1" ht="19.5" customHeight="1">
      <c r="A35" s="157"/>
      <c r="B35" s="157"/>
      <c r="C35" s="157"/>
      <c r="D35" s="157"/>
      <c r="E35" s="157"/>
      <c r="F35" s="157"/>
      <c r="G35" s="346" t="s">
        <v>99</v>
      </c>
      <c r="H35" s="340" t="s">
        <v>100</v>
      </c>
      <c r="I35" s="347">
        <f>I36+I39+I41</f>
        <v>715</v>
      </c>
      <c r="J35" s="337"/>
      <c r="K35" s="337"/>
      <c r="L35" s="338"/>
      <c r="M35" s="332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</row>
    <row r="36" spans="1:34" s="156" customFormat="1" ht="25.5">
      <c r="A36" s="157"/>
      <c r="B36" s="157"/>
      <c r="C36" s="157"/>
      <c r="D36" s="157"/>
      <c r="E36" s="157"/>
      <c r="F36" s="157"/>
      <c r="G36" s="346" t="s">
        <v>101</v>
      </c>
      <c r="H36" s="340" t="s">
        <v>102</v>
      </c>
      <c r="I36" s="347">
        <f>I37+I38</f>
        <v>647</v>
      </c>
      <c r="J36" s="337"/>
      <c r="K36" s="337"/>
      <c r="L36" s="338"/>
      <c r="M36" s="332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</row>
    <row r="37" spans="1:34" s="156" customFormat="1" ht="21" customHeight="1">
      <c r="A37" s="157"/>
      <c r="B37" s="157"/>
      <c r="C37" s="157"/>
      <c r="D37" s="157"/>
      <c r="E37" s="157"/>
      <c r="F37" s="157"/>
      <c r="G37" s="348" t="s">
        <v>103</v>
      </c>
      <c r="H37" s="342" t="s">
        <v>102</v>
      </c>
      <c r="I37" s="344">
        <v>635</v>
      </c>
      <c r="J37" s="337"/>
      <c r="K37" s="337"/>
      <c r="L37" s="338"/>
      <c r="M37" s="332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</row>
    <row r="38" spans="1:34" s="156" customFormat="1" ht="29.25" customHeight="1">
      <c r="A38" s="157"/>
      <c r="B38" s="157"/>
      <c r="C38" s="157"/>
      <c r="D38" s="157"/>
      <c r="E38" s="157"/>
      <c r="F38" s="157"/>
      <c r="G38" s="348" t="s">
        <v>1091</v>
      </c>
      <c r="H38" s="342" t="s">
        <v>1092</v>
      </c>
      <c r="I38" s="344">
        <v>12</v>
      </c>
      <c r="J38" s="337"/>
      <c r="K38" s="337"/>
      <c r="L38" s="338"/>
      <c r="M38" s="332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</row>
    <row r="39" spans="1:34" s="156" customFormat="1" ht="15" customHeight="1">
      <c r="A39" s="157"/>
      <c r="B39" s="157"/>
      <c r="C39" s="157"/>
      <c r="D39" s="157"/>
      <c r="E39" s="157"/>
      <c r="F39" s="157"/>
      <c r="G39" s="346" t="s">
        <v>104</v>
      </c>
      <c r="H39" s="340" t="s">
        <v>105</v>
      </c>
      <c r="I39" s="347">
        <f>I40</f>
        <v>-7</v>
      </c>
      <c r="J39" s="337"/>
      <c r="K39" s="337"/>
      <c r="L39" s="338"/>
      <c r="M39" s="332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</row>
    <row r="40" spans="1:34" s="156" customFormat="1" ht="12.75">
      <c r="A40" s="157"/>
      <c r="B40" s="157"/>
      <c r="C40" s="157"/>
      <c r="D40" s="157"/>
      <c r="E40" s="157"/>
      <c r="F40" s="157"/>
      <c r="G40" s="348" t="s">
        <v>106</v>
      </c>
      <c r="H40" s="342" t="s">
        <v>105</v>
      </c>
      <c r="I40" s="344">
        <v>-7</v>
      </c>
      <c r="J40" s="337"/>
      <c r="K40" s="337"/>
      <c r="L40" s="338"/>
      <c r="M40" s="332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</row>
    <row r="41" spans="1:34" s="156" customFormat="1" ht="25.5">
      <c r="A41" s="157"/>
      <c r="B41" s="157"/>
      <c r="C41" s="157"/>
      <c r="D41" s="157"/>
      <c r="E41" s="157"/>
      <c r="F41" s="157"/>
      <c r="G41" s="346" t="s">
        <v>107</v>
      </c>
      <c r="H41" s="340" t="s">
        <v>108</v>
      </c>
      <c r="I41" s="347">
        <f>I42</f>
        <v>75</v>
      </c>
      <c r="J41" s="337"/>
      <c r="K41" s="337"/>
      <c r="L41" s="338"/>
      <c r="M41" s="332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</row>
    <row r="42" spans="1:34" s="156" customFormat="1" ht="38.25">
      <c r="A42" s="157"/>
      <c r="B42" s="157"/>
      <c r="C42" s="157"/>
      <c r="D42" s="157"/>
      <c r="E42" s="157"/>
      <c r="F42" s="157"/>
      <c r="G42" s="348" t="s">
        <v>109</v>
      </c>
      <c r="H42" s="342" t="s">
        <v>110</v>
      </c>
      <c r="I42" s="344">
        <v>75</v>
      </c>
      <c r="J42" s="337"/>
      <c r="K42" s="337"/>
      <c r="L42" s="338"/>
      <c r="M42" s="332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</row>
    <row r="43" spans="1:34" s="156" customFormat="1" ht="12.75">
      <c r="A43" s="157" t="s">
        <v>79</v>
      </c>
      <c r="B43" s="157" t="s">
        <v>82</v>
      </c>
      <c r="C43" s="157" t="s">
        <v>111</v>
      </c>
      <c r="D43" s="157" t="s">
        <v>112</v>
      </c>
      <c r="E43" s="157" t="s">
        <v>113</v>
      </c>
      <c r="F43" s="157" t="s">
        <v>113</v>
      </c>
      <c r="G43" s="346" t="s">
        <v>114</v>
      </c>
      <c r="H43" s="340" t="s">
        <v>115</v>
      </c>
      <c r="I43" s="349">
        <f>I44+I46</f>
        <v>7</v>
      </c>
      <c r="J43" s="337"/>
      <c r="K43" s="337"/>
      <c r="L43" s="338"/>
      <c r="M43" s="332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</row>
    <row r="44" spans="1:34" s="156" customFormat="1" ht="26.25" customHeight="1">
      <c r="A44" s="157" t="s">
        <v>79</v>
      </c>
      <c r="B44" s="157" t="s">
        <v>82</v>
      </c>
      <c r="C44" s="157" t="s">
        <v>111</v>
      </c>
      <c r="D44" s="157" t="s">
        <v>112</v>
      </c>
      <c r="E44" s="157" t="s">
        <v>116</v>
      </c>
      <c r="F44" s="157" t="s">
        <v>116</v>
      </c>
      <c r="G44" s="348" t="s">
        <v>117</v>
      </c>
      <c r="H44" s="342" t="s">
        <v>118</v>
      </c>
      <c r="I44" s="344">
        <f>I45</f>
        <v>7</v>
      </c>
      <c r="J44" s="337"/>
      <c r="K44" s="337"/>
      <c r="L44" s="338"/>
      <c r="M44" s="332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</row>
    <row r="45" spans="1:34" s="156" customFormat="1" ht="41.25" customHeight="1">
      <c r="A45" s="157" t="s">
        <v>79</v>
      </c>
      <c r="B45" s="157" t="s">
        <v>82</v>
      </c>
      <c r="C45" s="157" t="s">
        <v>111</v>
      </c>
      <c r="D45" s="157" t="s">
        <v>112</v>
      </c>
      <c r="E45" s="157" t="s">
        <v>119</v>
      </c>
      <c r="F45" s="157" t="s">
        <v>119</v>
      </c>
      <c r="G45" s="350" t="s">
        <v>120</v>
      </c>
      <c r="H45" s="351" t="s">
        <v>121</v>
      </c>
      <c r="I45" s="352">
        <v>7</v>
      </c>
      <c r="J45" s="337"/>
      <c r="K45" s="337"/>
      <c r="L45" s="338"/>
      <c r="M45" s="332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</row>
    <row r="46" spans="1:34" s="156" customFormat="1" ht="30.75" customHeight="1" hidden="1">
      <c r="A46" s="157"/>
      <c r="B46" s="157"/>
      <c r="C46" s="157"/>
      <c r="D46" s="157"/>
      <c r="E46" s="157"/>
      <c r="F46" s="157"/>
      <c r="G46" s="346" t="s">
        <v>123</v>
      </c>
      <c r="H46" s="342" t="s">
        <v>124</v>
      </c>
      <c r="I46" s="344">
        <f>I47</f>
        <v>0</v>
      </c>
      <c r="J46" s="337"/>
      <c r="K46" s="337"/>
      <c r="L46" s="338"/>
      <c r="M46" s="332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</row>
    <row r="47" spans="1:34" s="156" customFormat="1" ht="31.5" customHeight="1" hidden="1">
      <c r="A47" s="157"/>
      <c r="B47" s="157"/>
      <c r="C47" s="157"/>
      <c r="D47" s="157"/>
      <c r="E47" s="157"/>
      <c r="F47" s="157"/>
      <c r="G47" s="350" t="s">
        <v>125</v>
      </c>
      <c r="H47" s="351" t="s">
        <v>126</v>
      </c>
      <c r="I47" s="344"/>
      <c r="J47" s="337"/>
      <c r="K47" s="337"/>
      <c r="L47" s="338"/>
      <c r="M47" s="332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</row>
    <row r="48" spans="1:34" s="156" customFormat="1" ht="44.25" customHeight="1">
      <c r="A48" s="157" t="s">
        <v>79</v>
      </c>
      <c r="B48" s="157" t="s">
        <v>82</v>
      </c>
      <c r="C48" s="157" t="s">
        <v>122</v>
      </c>
      <c r="D48" s="157" t="s">
        <v>127</v>
      </c>
      <c r="E48" s="157" t="s">
        <v>128</v>
      </c>
      <c r="F48" s="157" t="s">
        <v>128</v>
      </c>
      <c r="G48" s="346" t="s">
        <v>129</v>
      </c>
      <c r="H48" s="340" t="s">
        <v>130</v>
      </c>
      <c r="I48" s="347">
        <f>I49+I54</f>
        <v>-190</v>
      </c>
      <c r="J48" s="337"/>
      <c r="K48" s="337"/>
      <c r="L48" s="338"/>
      <c r="M48" s="332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</row>
    <row r="49" spans="1:34" s="156" customFormat="1" ht="77.25" customHeight="1">
      <c r="A49" s="157"/>
      <c r="B49" s="157"/>
      <c r="C49" s="157"/>
      <c r="D49" s="157"/>
      <c r="E49" s="157"/>
      <c r="F49" s="157"/>
      <c r="G49" s="346" t="s">
        <v>131</v>
      </c>
      <c r="H49" s="340" t="s">
        <v>132</v>
      </c>
      <c r="I49" s="347">
        <f>I53+I50</f>
        <v>-250</v>
      </c>
      <c r="J49" s="337"/>
      <c r="K49" s="337"/>
      <c r="L49" s="338"/>
      <c r="M49" s="332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</row>
    <row r="50" spans="1:34" s="156" customFormat="1" ht="54" customHeight="1">
      <c r="A50" s="157" t="s">
        <v>79</v>
      </c>
      <c r="B50" s="157" t="s">
        <v>82</v>
      </c>
      <c r="C50" s="157" t="s">
        <v>133</v>
      </c>
      <c r="D50" s="157" t="s">
        <v>134</v>
      </c>
      <c r="E50" s="157" t="s">
        <v>135</v>
      </c>
      <c r="F50" s="157" t="s">
        <v>135</v>
      </c>
      <c r="G50" s="348" t="s">
        <v>136</v>
      </c>
      <c r="H50" s="342" t="s">
        <v>137</v>
      </c>
      <c r="I50" s="344">
        <f>I51</f>
        <v>-30</v>
      </c>
      <c r="J50" s="337"/>
      <c r="K50" s="337"/>
      <c r="L50" s="338"/>
      <c r="M50" s="332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</row>
    <row r="51" spans="1:34" s="156" customFormat="1" ht="65.25" customHeight="1">
      <c r="A51" s="157" t="s">
        <v>79</v>
      </c>
      <c r="B51" s="157" t="s">
        <v>82</v>
      </c>
      <c r="C51" s="157" t="s">
        <v>133</v>
      </c>
      <c r="D51" s="157" t="s">
        <v>134</v>
      </c>
      <c r="E51" s="157" t="s">
        <v>138</v>
      </c>
      <c r="F51" s="157" t="s">
        <v>138</v>
      </c>
      <c r="G51" s="350" t="s">
        <v>139</v>
      </c>
      <c r="H51" s="351" t="s">
        <v>140</v>
      </c>
      <c r="I51" s="352">
        <v>-30</v>
      </c>
      <c r="J51" s="337"/>
      <c r="K51" s="337"/>
      <c r="L51" s="338"/>
      <c r="M51" s="332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</row>
    <row r="52" spans="1:34" s="156" customFormat="1" ht="65.25" customHeight="1">
      <c r="A52" s="157"/>
      <c r="B52" s="157"/>
      <c r="C52" s="157"/>
      <c r="D52" s="157"/>
      <c r="E52" s="157"/>
      <c r="F52" s="157"/>
      <c r="G52" s="348" t="s">
        <v>141</v>
      </c>
      <c r="H52" s="342" t="s">
        <v>142</v>
      </c>
      <c r="I52" s="344">
        <f>I53</f>
        <v>-220</v>
      </c>
      <c r="J52" s="337"/>
      <c r="K52" s="337"/>
      <c r="L52" s="338"/>
      <c r="M52" s="332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</row>
    <row r="53" spans="1:34" s="156" customFormat="1" ht="54" customHeight="1">
      <c r="A53" s="157"/>
      <c r="B53" s="157"/>
      <c r="C53" s="157"/>
      <c r="D53" s="157"/>
      <c r="E53" s="157"/>
      <c r="F53" s="157"/>
      <c r="G53" s="350" t="s">
        <v>143</v>
      </c>
      <c r="H53" s="351" t="s">
        <v>144</v>
      </c>
      <c r="I53" s="352">
        <v>-220</v>
      </c>
      <c r="J53" s="337"/>
      <c r="K53" s="337"/>
      <c r="L53" s="338"/>
      <c r="M53" s="332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</row>
    <row r="54" spans="1:34" s="156" customFormat="1" ht="64.5" customHeight="1">
      <c r="A54" s="157"/>
      <c r="B54" s="157"/>
      <c r="C54" s="157"/>
      <c r="D54" s="157"/>
      <c r="E54" s="157"/>
      <c r="F54" s="157"/>
      <c r="G54" s="346" t="s">
        <v>1093</v>
      </c>
      <c r="H54" s="340" t="s">
        <v>1096</v>
      </c>
      <c r="I54" s="347">
        <f>I55</f>
        <v>60</v>
      </c>
      <c r="J54" s="337"/>
      <c r="K54" s="337"/>
      <c r="L54" s="338"/>
      <c r="M54" s="332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</row>
    <row r="55" spans="1:34" s="156" customFormat="1" ht="66" customHeight="1">
      <c r="A55" s="157"/>
      <c r="B55" s="157"/>
      <c r="C55" s="157"/>
      <c r="D55" s="157"/>
      <c r="E55" s="157"/>
      <c r="F55" s="157"/>
      <c r="G55" s="350" t="s">
        <v>1094</v>
      </c>
      <c r="H55" s="351" t="s">
        <v>1095</v>
      </c>
      <c r="I55" s="352">
        <v>60</v>
      </c>
      <c r="J55" s="337"/>
      <c r="K55" s="337"/>
      <c r="L55" s="338"/>
      <c r="M55" s="332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</row>
    <row r="56" spans="1:34" s="156" customFormat="1" ht="18.75" customHeight="1">
      <c r="A56" s="157" t="s">
        <v>79</v>
      </c>
      <c r="B56" s="157" t="s">
        <v>82</v>
      </c>
      <c r="C56" s="157" t="s">
        <v>114</v>
      </c>
      <c r="D56" s="157" t="s">
        <v>123</v>
      </c>
      <c r="E56" s="157" t="s">
        <v>145</v>
      </c>
      <c r="F56" s="157" t="s">
        <v>146</v>
      </c>
      <c r="G56" s="346" t="s">
        <v>147</v>
      </c>
      <c r="H56" s="353" t="s">
        <v>148</v>
      </c>
      <c r="I56" s="347">
        <f>I57</f>
        <v>20</v>
      </c>
      <c r="J56" s="337"/>
      <c r="K56" s="337"/>
      <c r="L56" s="338"/>
      <c r="M56" s="332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</row>
    <row r="57" spans="1:34" s="156" customFormat="1" ht="20.25" customHeight="1" hidden="1">
      <c r="A57" s="157" t="s">
        <v>79</v>
      </c>
      <c r="B57" s="157" t="s">
        <v>82</v>
      </c>
      <c r="C57" s="157" t="s">
        <v>114</v>
      </c>
      <c r="D57" s="157" t="s">
        <v>123</v>
      </c>
      <c r="E57" s="157" t="s">
        <v>149</v>
      </c>
      <c r="F57" s="157" t="s">
        <v>149</v>
      </c>
      <c r="G57" s="348" t="s">
        <v>150</v>
      </c>
      <c r="H57" s="342" t="s">
        <v>151</v>
      </c>
      <c r="I57" s="344">
        <f>I58+I59+I60+I61</f>
        <v>20</v>
      </c>
      <c r="J57" s="337"/>
      <c r="K57" s="337"/>
      <c r="L57" s="338"/>
      <c r="M57" s="332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</row>
    <row r="58" spans="1:34" s="156" customFormat="1" ht="30" customHeight="1" hidden="1">
      <c r="A58" s="157"/>
      <c r="B58" s="157"/>
      <c r="C58" s="157"/>
      <c r="D58" s="157"/>
      <c r="E58" s="157"/>
      <c r="F58" s="157"/>
      <c r="G58" s="354" t="s">
        <v>152</v>
      </c>
      <c r="H58" s="351" t="s">
        <v>153</v>
      </c>
      <c r="I58" s="352">
        <v>0</v>
      </c>
      <c r="J58" s="337"/>
      <c r="K58" s="337"/>
      <c r="L58" s="338"/>
      <c r="M58" s="332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</row>
    <row r="59" spans="1:34" s="156" customFormat="1" ht="33" customHeight="1" hidden="1">
      <c r="A59" s="157"/>
      <c r="B59" s="157"/>
      <c r="C59" s="157"/>
      <c r="D59" s="157"/>
      <c r="E59" s="157"/>
      <c r="F59" s="157"/>
      <c r="G59" s="354" t="s">
        <v>154</v>
      </c>
      <c r="H59" s="351" t="s">
        <v>155</v>
      </c>
      <c r="I59" s="352"/>
      <c r="J59" s="337"/>
      <c r="K59" s="337"/>
      <c r="L59" s="338"/>
      <c r="M59" s="332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</row>
    <row r="60" spans="1:34" s="156" customFormat="1" ht="18.75" customHeight="1">
      <c r="A60" s="157"/>
      <c r="B60" s="157"/>
      <c r="C60" s="157"/>
      <c r="D60" s="157"/>
      <c r="E60" s="157"/>
      <c r="F60" s="157"/>
      <c r="G60" s="354" t="s">
        <v>156</v>
      </c>
      <c r="H60" s="351" t="s">
        <v>1097</v>
      </c>
      <c r="I60" s="352">
        <v>-8</v>
      </c>
      <c r="J60" s="337"/>
      <c r="K60" s="337"/>
      <c r="L60" s="338"/>
      <c r="M60" s="332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</row>
    <row r="61" spans="1:34" s="156" customFormat="1" ht="17.25" customHeight="1">
      <c r="A61" s="157"/>
      <c r="B61" s="157"/>
      <c r="C61" s="157"/>
      <c r="D61" s="157"/>
      <c r="E61" s="157"/>
      <c r="F61" s="157"/>
      <c r="G61" s="354" t="s">
        <v>157</v>
      </c>
      <c r="H61" s="351" t="s">
        <v>158</v>
      </c>
      <c r="I61" s="352">
        <v>28</v>
      </c>
      <c r="J61" s="337"/>
      <c r="K61" s="337"/>
      <c r="L61" s="338"/>
      <c r="M61" s="332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</row>
    <row r="62" spans="1:34" s="156" customFormat="1" ht="31.5" customHeight="1">
      <c r="A62" s="157"/>
      <c r="B62" s="157"/>
      <c r="C62" s="157"/>
      <c r="D62" s="157"/>
      <c r="E62" s="157"/>
      <c r="F62" s="157"/>
      <c r="G62" s="355" t="s">
        <v>159</v>
      </c>
      <c r="H62" s="356" t="s">
        <v>160</v>
      </c>
      <c r="I62" s="347">
        <f>I63</f>
        <v>100</v>
      </c>
      <c r="J62" s="337"/>
      <c r="K62" s="337"/>
      <c r="L62" s="338"/>
      <c r="M62" s="332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</row>
    <row r="63" spans="1:34" s="156" customFormat="1" ht="38.25" customHeight="1">
      <c r="A63" s="157"/>
      <c r="B63" s="157"/>
      <c r="C63" s="157"/>
      <c r="D63" s="157"/>
      <c r="E63" s="157"/>
      <c r="F63" s="157"/>
      <c r="G63" s="357" t="s">
        <v>161</v>
      </c>
      <c r="H63" s="358" t="s">
        <v>162</v>
      </c>
      <c r="I63" s="344">
        <f>I64</f>
        <v>100</v>
      </c>
      <c r="J63" s="337"/>
      <c r="K63" s="337"/>
      <c r="L63" s="338"/>
      <c r="M63" s="332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</row>
    <row r="64" spans="1:34" s="156" customFormat="1" ht="27.75" customHeight="1">
      <c r="A64" s="157"/>
      <c r="B64" s="157"/>
      <c r="C64" s="157"/>
      <c r="D64" s="157"/>
      <c r="E64" s="157"/>
      <c r="F64" s="157"/>
      <c r="G64" s="357" t="s">
        <v>163</v>
      </c>
      <c r="H64" s="358" t="s">
        <v>164</v>
      </c>
      <c r="I64" s="344">
        <f>I65</f>
        <v>100</v>
      </c>
      <c r="J64" s="337"/>
      <c r="K64" s="337"/>
      <c r="L64" s="338"/>
      <c r="M64" s="332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</row>
    <row r="65" spans="1:34" s="156" customFormat="1" ht="41.25" customHeight="1">
      <c r="A65" s="157"/>
      <c r="B65" s="157"/>
      <c r="C65" s="157"/>
      <c r="D65" s="157"/>
      <c r="E65" s="157"/>
      <c r="F65" s="157"/>
      <c r="G65" s="359" t="s">
        <v>165</v>
      </c>
      <c r="H65" s="360" t="s">
        <v>166</v>
      </c>
      <c r="I65" s="352">
        <v>100</v>
      </c>
      <c r="J65" s="337"/>
      <c r="K65" s="337"/>
      <c r="L65" s="338"/>
      <c r="M65" s="332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</row>
    <row r="66" spans="1:34" s="156" customFormat="1" ht="20.25" customHeight="1">
      <c r="A66" s="157" t="s">
        <v>79</v>
      </c>
      <c r="B66" s="157" t="s">
        <v>82</v>
      </c>
      <c r="C66" s="157" t="s">
        <v>167</v>
      </c>
      <c r="D66" s="157" t="s">
        <v>168</v>
      </c>
      <c r="E66" s="157" t="s">
        <v>169</v>
      </c>
      <c r="F66" s="157" t="s">
        <v>170</v>
      </c>
      <c r="G66" s="346" t="s">
        <v>171</v>
      </c>
      <c r="H66" s="340" t="s">
        <v>172</v>
      </c>
      <c r="I66" s="361">
        <f>I67+I71+I73+I75+I76+I77</f>
        <v>123.8</v>
      </c>
      <c r="J66" s="337"/>
      <c r="K66" s="337"/>
      <c r="L66" s="338"/>
      <c r="M66" s="332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</row>
    <row r="67" spans="1:34" s="156" customFormat="1" ht="33" customHeight="1">
      <c r="A67" s="157" t="s">
        <v>79</v>
      </c>
      <c r="B67" s="157" t="s">
        <v>82</v>
      </c>
      <c r="C67" s="157" t="s">
        <v>167</v>
      </c>
      <c r="D67" s="157" t="s">
        <v>168</v>
      </c>
      <c r="E67" s="157" t="s">
        <v>169</v>
      </c>
      <c r="F67" s="157" t="s">
        <v>173</v>
      </c>
      <c r="G67" s="346" t="s">
        <v>174</v>
      </c>
      <c r="H67" s="340" t="s">
        <v>175</v>
      </c>
      <c r="I67" s="361">
        <f>I68+I69</f>
        <v>-2.2</v>
      </c>
      <c r="J67" s="337"/>
      <c r="K67" s="337"/>
      <c r="L67" s="338"/>
      <c r="M67" s="332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</row>
    <row r="68" spans="1:34" s="156" customFormat="1" ht="92.25" customHeight="1" hidden="1">
      <c r="A68" s="157"/>
      <c r="B68" s="157"/>
      <c r="C68" s="157"/>
      <c r="D68" s="157"/>
      <c r="E68" s="157"/>
      <c r="F68" s="157"/>
      <c r="G68" s="350" t="s">
        <v>176</v>
      </c>
      <c r="H68" s="351" t="s">
        <v>177</v>
      </c>
      <c r="I68" s="352"/>
      <c r="J68" s="337"/>
      <c r="K68" s="337"/>
      <c r="L68" s="338"/>
      <c r="M68" s="332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</row>
    <row r="69" spans="1:34" s="156" customFormat="1" ht="53.25" customHeight="1">
      <c r="A69" s="157"/>
      <c r="B69" s="157"/>
      <c r="C69" s="157"/>
      <c r="D69" s="157"/>
      <c r="E69" s="157"/>
      <c r="F69" s="157"/>
      <c r="G69" s="350" t="s">
        <v>178</v>
      </c>
      <c r="H69" s="351" t="s">
        <v>179</v>
      </c>
      <c r="I69" s="352">
        <v>-2.2</v>
      </c>
      <c r="J69" s="337"/>
      <c r="K69" s="337"/>
      <c r="L69" s="338"/>
      <c r="M69" s="332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</row>
    <row r="70" spans="1:34" s="156" customFormat="1" ht="56.25" customHeight="1" hidden="1">
      <c r="A70" s="157" t="s">
        <v>79</v>
      </c>
      <c r="B70" s="157" t="s">
        <v>82</v>
      </c>
      <c r="C70" s="157" t="s">
        <v>167</v>
      </c>
      <c r="D70" s="157" t="s">
        <v>168</v>
      </c>
      <c r="E70" s="157" t="s">
        <v>180</v>
      </c>
      <c r="F70" s="157" t="s">
        <v>181</v>
      </c>
      <c r="G70" s="346" t="s">
        <v>182</v>
      </c>
      <c r="H70" s="340" t="s">
        <v>183</v>
      </c>
      <c r="I70" s="362"/>
      <c r="J70" s="337"/>
      <c r="K70" s="337"/>
      <c r="L70" s="338"/>
      <c r="M70" s="332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</row>
    <row r="71" spans="1:34" s="156" customFormat="1" ht="56.25" customHeight="1">
      <c r="A71" s="157"/>
      <c r="B71" s="157"/>
      <c r="C71" s="157"/>
      <c r="D71" s="157"/>
      <c r="E71" s="157"/>
      <c r="F71" s="157"/>
      <c r="G71" s="346" t="s">
        <v>184</v>
      </c>
      <c r="H71" s="340" t="s">
        <v>185</v>
      </c>
      <c r="I71" s="362">
        <f>I72</f>
        <v>10</v>
      </c>
      <c r="J71" s="337"/>
      <c r="K71" s="337"/>
      <c r="L71" s="338"/>
      <c r="M71" s="332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</row>
    <row r="72" spans="1:34" s="156" customFormat="1" ht="56.25" customHeight="1">
      <c r="A72" s="157"/>
      <c r="B72" s="157"/>
      <c r="C72" s="157"/>
      <c r="D72" s="157"/>
      <c r="E72" s="157"/>
      <c r="F72" s="157"/>
      <c r="G72" s="350" t="s">
        <v>186</v>
      </c>
      <c r="H72" s="351" t="s">
        <v>187</v>
      </c>
      <c r="I72" s="363">
        <v>10</v>
      </c>
      <c r="J72" s="337"/>
      <c r="K72" s="337"/>
      <c r="L72" s="338"/>
      <c r="M72" s="332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</row>
    <row r="73" spans="1:34" s="156" customFormat="1" ht="78" customHeight="1">
      <c r="A73" s="157"/>
      <c r="B73" s="157"/>
      <c r="C73" s="157"/>
      <c r="D73" s="157"/>
      <c r="E73" s="157"/>
      <c r="F73" s="157"/>
      <c r="G73" s="346" t="s">
        <v>188</v>
      </c>
      <c r="H73" s="340" t="s">
        <v>189</v>
      </c>
      <c r="I73" s="347">
        <f>I74</f>
        <v>-1</v>
      </c>
      <c r="J73" s="337"/>
      <c r="K73" s="337"/>
      <c r="L73" s="338"/>
      <c r="M73" s="332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</row>
    <row r="74" spans="1:34" s="156" customFormat="1" ht="25.5" customHeight="1">
      <c r="A74" s="157"/>
      <c r="B74" s="157"/>
      <c r="C74" s="157"/>
      <c r="D74" s="157"/>
      <c r="E74" s="157"/>
      <c r="F74" s="157"/>
      <c r="G74" s="350" t="s">
        <v>190</v>
      </c>
      <c r="H74" s="351" t="s">
        <v>191</v>
      </c>
      <c r="I74" s="352">
        <v>-1</v>
      </c>
      <c r="J74" s="337"/>
      <c r="K74" s="337"/>
      <c r="L74" s="338"/>
      <c r="M74" s="332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</row>
    <row r="75" spans="1:34" s="156" customFormat="1" ht="61.5" customHeight="1">
      <c r="A75" s="157"/>
      <c r="B75" s="157"/>
      <c r="C75" s="157"/>
      <c r="D75" s="157"/>
      <c r="E75" s="157"/>
      <c r="F75" s="157"/>
      <c r="G75" s="346" t="s">
        <v>192</v>
      </c>
      <c r="H75" s="340" t="s">
        <v>193</v>
      </c>
      <c r="I75" s="347">
        <v>65</v>
      </c>
      <c r="J75" s="337"/>
      <c r="K75" s="337"/>
      <c r="L75" s="338"/>
      <c r="M75" s="332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</row>
    <row r="76" spans="1:34" s="156" customFormat="1" ht="59.25" customHeight="1">
      <c r="A76" s="157"/>
      <c r="B76" s="157"/>
      <c r="C76" s="157"/>
      <c r="D76" s="157"/>
      <c r="E76" s="157"/>
      <c r="F76" s="157"/>
      <c r="G76" s="355" t="s">
        <v>194</v>
      </c>
      <c r="H76" s="356" t="s">
        <v>195</v>
      </c>
      <c r="I76" s="347">
        <v>-8</v>
      </c>
      <c r="J76" s="337"/>
      <c r="K76" s="337"/>
      <c r="L76" s="338"/>
      <c r="M76" s="332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</row>
    <row r="77" spans="1:34" s="156" customFormat="1" ht="34.5" customHeight="1">
      <c r="A77" s="157" t="s">
        <v>79</v>
      </c>
      <c r="B77" s="157" t="s">
        <v>82</v>
      </c>
      <c r="C77" s="157" t="s">
        <v>167</v>
      </c>
      <c r="D77" s="157" t="s">
        <v>196</v>
      </c>
      <c r="E77" s="157" t="s">
        <v>197</v>
      </c>
      <c r="F77" s="157" t="s">
        <v>197</v>
      </c>
      <c r="G77" s="346" t="s">
        <v>198</v>
      </c>
      <c r="H77" s="340" t="s">
        <v>199</v>
      </c>
      <c r="I77" s="347">
        <f>I78</f>
        <v>60</v>
      </c>
      <c r="J77" s="337"/>
      <c r="K77" s="337"/>
      <c r="L77" s="338"/>
      <c r="M77" s="332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</row>
    <row r="78" spans="1:34" s="156" customFormat="1" ht="38.25">
      <c r="A78" s="157" t="s">
        <v>79</v>
      </c>
      <c r="B78" s="157" t="s">
        <v>82</v>
      </c>
      <c r="C78" s="157" t="s">
        <v>167</v>
      </c>
      <c r="D78" s="157" t="s">
        <v>196</v>
      </c>
      <c r="E78" s="157" t="s">
        <v>200</v>
      </c>
      <c r="F78" s="157" t="s">
        <v>200</v>
      </c>
      <c r="G78" s="350" t="s">
        <v>201</v>
      </c>
      <c r="H78" s="351" t="s">
        <v>202</v>
      </c>
      <c r="I78" s="352">
        <v>60</v>
      </c>
      <c r="J78" s="337"/>
      <c r="K78" s="337"/>
      <c r="L78" s="338"/>
      <c r="M78" s="332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</row>
    <row r="79" spans="1:13" ht="15" customHeight="1">
      <c r="A79" s="116"/>
      <c r="B79" s="116"/>
      <c r="C79" s="116"/>
      <c r="D79" s="116"/>
      <c r="E79" s="116"/>
      <c r="F79" s="116"/>
      <c r="G79" s="121" t="s">
        <v>203</v>
      </c>
      <c r="H79" s="19" t="s">
        <v>204</v>
      </c>
      <c r="I79" s="109">
        <f>I80</f>
        <v>17158.775999999998</v>
      </c>
      <c r="J79" s="117"/>
      <c r="K79" s="117"/>
      <c r="L79" s="118"/>
      <c r="M79" s="115"/>
    </row>
    <row r="80" spans="1:13" ht="29.25" customHeight="1">
      <c r="A80" s="116"/>
      <c r="B80" s="116"/>
      <c r="C80" s="116"/>
      <c r="D80" s="116"/>
      <c r="E80" s="116"/>
      <c r="F80" s="116"/>
      <c r="G80" s="121" t="s">
        <v>205</v>
      </c>
      <c r="H80" s="19" t="s">
        <v>206</v>
      </c>
      <c r="I80" s="122">
        <f>I81+I108+I86+I140</f>
        <v>17158.775999999998</v>
      </c>
      <c r="J80" s="117"/>
      <c r="K80" s="117"/>
      <c r="L80" s="118"/>
      <c r="M80" s="115"/>
    </row>
    <row r="81" spans="1:13" ht="26.25" customHeight="1">
      <c r="A81" s="116"/>
      <c r="B81" s="116"/>
      <c r="C81" s="116"/>
      <c r="D81" s="116"/>
      <c r="E81" s="116"/>
      <c r="F81" s="116"/>
      <c r="G81" s="121" t="s">
        <v>207</v>
      </c>
      <c r="H81" s="19" t="s">
        <v>208</v>
      </c>
      <c r="I81" s="122">
        <f>I82+I84</f>
        <v>9699.599</v>
      </c>
      <c r="J81" s="117"/>
      <c r="K81" s="117"/>
      <c r="L81" s="118"/>
      <c r="M81" s="115"/>
    </row>
    <row r="82" spans="1:13" ht="15" customHeight="1" hidden="1">
      <c r="A82" s="116"/>
      <c r="B82" s="116"/>
      <c r="C82" s="116"/>
      <c r="D82" s="116"/>
      <c r="E82" s="116"/>
      <c r="F82" s="116"/>
      <c r="G82" s="123" t="s">
        <v>209</v>
      </c>
      <c r="H82" s="23" t="s">
        <v>210</v>
      </c>
      <c r="I82" s="119">
        <f>I83</f>
        <v>0</v>
      </c>
      <c r="J82" s="117"/>
      <c r="K82" s="117"/>
      <c r="L82" s="118"/>
      <c r="M82" s="115"/>
    </row>
    <row r="83" spans="1:13" ht="27.75" customHeight="1" hidden="1">
      <c r="A83" s="116" t="s">
        <v>79</v>
      </c>
      <c r="B83" s="116" t="s">
        <v>203</v>
      </c>
      <c r="C83" s="116" t="s">
        <v>205</v>
      </c>
      <c r="D83" s="116" t="s">
        <v>207</v>
      </c>
      <c r="E83" s="116" t="s">
        <v>207</v>
      </c>
      <c r="F83" s="116" t="s">
        <v>209</v>
      </c>
      <c r="G83" s="123" t="s">
        <v>211</v>
      </c>
      <c r="H83" s="23" t="s">
        <v>212</v>
      </c>
      <c r="I83" s="124"/>
      <c r="J83" s="117"/>
      <c r="K83" s="117"/>
      <c r="L83" s="118"/>
      <c r="M83" s="115"/>
    </row>
    <row r="84" spans="1:13" ht="27" customHeight="1">
      <c r="A84" s="116"/>
      <c r="B84" s="116"/>
      <c r="C84" s="116"/>
      <c r="D84" s="116"/>
      <c r="E84" s="116"/>
      <c r="F84" s="116"/>
      <c r="G84" s="123" t="s">
        <v>213</v>
      </c>
      <c r="H84" s="23" t="s">
        <v>214</v>
      </c>
      <c r="I84" s="119">
        <f>I85</f>
        <v>9699.599</v>
      </c>
      <c r="J84" s="117"/>
      <c r="K84" s="117"/>
      <c r="L84" s="118"/>
      <c r="M84" s="115"/>
    </row>
    <row r="85" spans="1:13" ht="32.25" customHeight="1">
      <c r="A85" s="116" t="s">
        <v>79</v>
      </c>
      <c r="B85" s="116" t="s">
        <v>203</v>
      </c>
      <c r="C85" s="116" t="s">
        <v>205</v>
      </c>
      <c r="D85" s="116" t="s">
        <v>207</v>
      </c>
      <c r="E85" s="116" t="s">
        <v>207</v>
      </c>
      <c r="F85" s="116" t="s">
        <v>213</v>
      </c>
      <c r="G85" s="123" t="s">
        <v>215</v>
      </c>
      <c r="H85" s="23" t="s">
        <v>216</v>
      </c>
      <c r="I85" s="124">
        <f>2500+5287.841+1911.758</f>
        <v>9699.599</v>
      </c>
      <c r="J85" s="117"/>
      <c r="K85" s="117"/>
      <c r="L85" s="118"/>
      <c r="M85" s="115"/>
    </row>
    <row r="86" spans="1:13" ht="28.5" customHeight="1">
      <c r="A86" s="116"/>
      <c r="B86" s="116"/>
      <c r="C86" s="116"/>
      <c r="D86" s="116"/>
      <c r="E86" s="116"/>
      <c r="F86" s="116"/>
      <c r="G86" s="125" t="s">
        <v>217</v>
      </c>
      <c r="H86" s="69" t="s">
        <v>218</v>
      </c>
      <c r="I86" s="126">
        <f>I92+I89+I90+I88+I91</f>
        <v>2283.44</v>
      </c>
      <c r="J86" s="117"/>
      <c r="K86" s="117"/>
      <c r="L86" s="118"/>
      <c r="M86" s="115"/>
    </row>
    <row r="87" spans="1:13" ht="28.5" customHeight="1" hidden="1">
      <c r="A87" s="116"/>
      <c r="B87" s="116"/>
      <c r="C87" s="116"/>
      <c r="D87" s="116"/>
      <c r="E87" s="116"/>
      <c r="F87" s="116"/>
      <c r="G87" s="125"/>
      <c r="H87" s="69"/>
      <c r="I87" s="126"/>
      <c r="J87" s="117"/>
      <c r="K87" s="117"/>
      <c r="L87" s="118"/>
      <c r="M87" s="115"/>
    </row>
    <row r="88" spans="1:13" ht="28.5" customHeight="1" hidden="1">
      <c r="A88" s="116"/>
      <c r="B88" s="116"/>
      <c r="C88" s="116"/>
      <c r="D88" s="116"/>
      <c r="E88" s="116"/>
      <c r="F88" s="116"/>
      <c r="G88" s="127" t="s">
        <v>219</v>
      </c>
      <c r="H88" s="33" t="s">
        <v>220</v>
      </c>
      <c r="I88" s="128"/>
      <c r="J88" s="117"/>
      <c r="K88" s="117"/>
      <c r="L88" s="118"/>
      <c r="M88" s="115"/>
    </row>
    <row r="89" spans="1:13" ht="27.75" customHeight="1" hidden="1">
      <c r="A89" s="116"/>
      <c r="B89" s="116"/>
      <c r="C89" s="116"/>
      <c r="D89" s="116"/>
      <c r="E89" s="116"/>
      <c r="F89" s="116"/>
      <c r="G89" s="127" t="s">
        <v>999</v>
      </c>
      <c r="H89" s="88" t="s">
        <v>1000</v>
      </c>
      <c r="I89" s="128"/>
      <c r="J89" s="117"/>
      <c r="K89" s="117"/>
      <c r="L89" s="118"/>
      <c r="M89" s="115"/>
    </row>
    <row r="90" spans="1:13" ht="42" customHeight="1">
      <c r="A90" s="116"/>
      <c r="B90" s="116"/>
      <c r="C90" s="116"/>
      <c r="D90" s="116"/>
      <c r="E90" s="116"/>
      <c r="F90" s="116"/>
      <c r="G90" s="127" t="s">
        <v>221</v>
      </c>
      <c r="H90" s="88" t="s">
        <v>222</v>
      </c>
      <c r="I90" s="128">
        <v>1487</v>
      </c>
      <c r="J90" s="117"/>
      <c r="K90" s="117"/>
      <c r="L90" s="118"/>
      <c r="M90" s="115"/>
    </row>
    <row r="91" spans="1:13" ht="31.5" customHeight="1">
      <c r="A91" s="116"/>
      <c r="B91" s="116"/>
      <c r="C91" s="116"/>
      <c r="D91" s="116"/>
      <c r="E91" s="116"/>
      <c r="F91" s="116"/>
      <c r="G91" s="127" t="s">
        <v>999</v>
      </c>
      <c r="H91" s="88" t="s">
        <v>1074</v>
      </c>
      <c r="I91" s="128">
        <v>1000</v>
      </c>
      <c r="J91" s="117"/>
      <c r="K91" s="117"/>
      <c r="L91" s="118"/>
      <c r="M91" s="115"/>
    </row>
    <row r="92" spans="1:13" ht="19.5" customHeight="1">
      <c r="A92" s="116"/>
      <c r="B92" s="116"/>
      <c r="C92" s="116"/>
      <c r="D92" s="116"/>
      <c r="E92" s="116"/>
      <c r="F92" s="116"/>
      <c r="G92" s="127" t="s">
        <v>223</v>
      </c>
      <c r="H92" s="33" t="s">
        <v>224</v>
      </c>
      <c r="I92" s="129">
        <f>I93+I94+I95+I96+I97+I98+I99+I100+I101+I102+I103+I104+I105+I106+I107</f>
        <v>-203.56</v>
      </c>
      <c r="J92" s="117"/>
      <c r="K92" s="117"/>
      <c r="L92" s="118"/>
      <c r="M92" s="115"/>
    </row>
    <row r="93" spans="1:13" ht="27" customHeight="1">
      <c r="A93" s="116"/>
      <c r="B93" s="116"/>
      <c r="C93" s="116"/>
      <c r="D93" s="116"/>
      <c r="E93" s="116"/>
      <c r="F93" s="116"/>
      <c r="G93" s="127" t="s">
        <v>225</v>
      </c>
      <c r="H93" s="33" t="s">
        <v>226</v>
      </c>
      <c r="I93" s="128">
        <v>-203.56</v>
      </c>
      <c r="J93" s="117"/>
      <c r="K93" s="117"/>
      <c r="L93" s="118"/>
      <c r="M93" s="115"/>
    </row>
    <row r="94" spans="1:13" ht="26.25" customHeight="1" hidden="1">
      <c r="A94" s="116"/>
      <c r="B94" s="116"/>
      <c r="C94" s="116"/>
      <c r="D94" s="116"/>
      <c r="E94" s="116"/>
      <c r="F94" s="116"/>
      <c r="G94" s="127" t="s">
        <v>225</v>
      </c>
      <c r="H94" s="33" t="s">
        <v>227</v>
      </c>
      <c r="I94" s="129"/>
      <c r="J94" s="117"/>
      <c r="K94" s="117"/>
      <c r="L94" s="118"/>
      <c r="M94" s="115"/>
    </row>
    <row r="95" spans="1:13" ht="28.5" customHeight="1" hidden="1">
      <c r="A95" s="116"/>
      <c r="B95" s="116"/>
      <c r="C95" s="116"/>
      <c r="D95" s="116"/>
      <c r="E95" s="116"/>
      <c r="F95" s="116"/>
      <c r="G95" s="127" t="s">
        <v>225</v>
      </c>
      <c r="H95" s="33" t="s">
        <v>228</v>
      </c>
      <c r="I95" s="128"/>
      <c r="J95" s="117"/>
      <c r="K95" s="117"/>
      <c r="L95" s="118"/>
      <c r="M95" s="115"/>
    </row>
    <row r="96" spans="1:13" ht="30.75" customHeight="1" hidden="1">
      <c r="A96" s="116"/>
      <c r="B96" s="116"/>
      <c r="C96" s="116"/>
      <c r="D96" s="116"/>
      <c r="E96" s="116"/>
      <c r="F96" s="116"/>
      <c r="G96" s="127" t="s">
        <v>225</v>
      </c>
      <c r="H96" s="33" t="s">
        <v>229</v>
      </c>
      <c r="I96" s="129"/>
      <c r="J96" s="117"/>
      <c r="K96" s="117"/>
      <c r="L96" s="118"/>
      <c r="M96" s="115"/>
    </row>
    <row r="97" spans="1:13" ht="41.25" customHeight="1" hidden="1">
      <c r="A97" s="116"/>
      <c r="B97" s="116"/>
      <c r="C97" s="116"/>
      <c r="D97" s="116"/>
      <c r="E97" s="116"/>
      <c r="F97" s="116"/>
      <c r="G97" s="127"/>
      <c r="H97" s="33"/>
      <c r="I97" s="129"/>
      <c r="J97" s="117"/>
      <c r="K97" s="117"/>
      <c r="L97" s="118"/>
      <c r="M97" s="115"/>
    </row>
    <row r="98" spans="1:13" ht="41.25" customHeight="1" hidden="1">
      <c r="A98" s="116"/>
      <c r="B98" s="116"/>
      <c r="C98" s="116"/>
      <c r="D98" s="116"/>
      <c r="E98" s="116"/>
      <c r="F98" s="116"/>
      <c r="G98" s="127"/>
      <c r="H98" s="130"/>
      <c r="I98" s="131"/>
      <c r="J98" s="117"/>
      <c r="K98" s="117"/>
      <c r="L98" s="118"/>
      <c r="M98" s="115"/>
    </row>
    <row r="99" spans="1:13" ht="41.25" customHeight="1" hidden="1">
      <c r="A99" s="116"/>
      <c r="B99" s="116"/>
      <c r="C99" s="116"/>
      <c r="D99" s="116"/>
      <c r="E99" s="116"/>
      <c r="F99" s="116"/>
      <c r="G99" s="127"/>
      <c r="H99" s="130"/>
      <c r="I99" s="131"/>
      <c r="J99" s="117"/>
      <c r="K99" s="117"/>
      <c r="L99" s="118"/>
      <c r="M99" s="115"/>
    </row>
    <row r="100" spans="1:13" ht="41.25" customHeight="1" hidden="1">
      <c r="A100" s="116"/>
      <c r="B100" s="116"/>
      <c r="C100" s="116"/>
      <c r="D100" s="116"/>
      <c r="E100" s="116"/>
      <c r="F100" s="116"/>
      <c r="G100" s="127"/>
      <c r="H100" s="130"/>
      <c r="I100" s="131"/>
      <c r="J100" s="117"/>
      <c r="K100" s="117"/>
      <c r="L100" s="118"/>
      <c r="M100" s="115"/>
    </row>
    <row r="101" spans="1:13" ht="41.25" customHeight="1" hidden="1">
      <c r="A101" s="116"/>
      <c r="B101" s="116"/>
      <c r="C101" s="116"/>
      <c r="D101" s="116"/>
      <c r="E101" s="116"/>
      <c r="F101" s="116"/>
      <c r="G101" s="127"/>
      <c r="H101" s="130"/>
      <c r="I101" s="131"/>
      <c r="J101" s="117"/>
      <c r="K101" s="117"/>
      <c r="L101" s="118"/>
      <c r="M101" s="115"/>
    </row>
    <row r="102" spans="1:13" ht="41.25" customHeight="1" hidden="1">
      <c r="A102" s="116"/>
      <c r="B102" s="116"/>
      <c r="C102" s="116"/>
      <c r="D102" s="116"/>
      <c r="E102" s="116"/>
      <c r="F102" s="116"/>
      <c r="G102" s="127"/>
      <c r="H102" s="130"/>
      <c r="I102" s="131"/>
      <c r="J102" s="117"/>
      <c r="K102" s="117"/>
      <c r="L102" s="118"/>
      <c r="M102" s="115"/>
    </row>
    <row r="103" spans="1:13" ht="41.25" customHeight="1" hidden="1">
      <c r="A103" s="116"/>
      <c r="B103" s="116"/>
      <c r="C103" s="116"/>
      <c r="D103" s="116"/>
      <c r="E103" s="116"/>
      <c r="F103" s="116"/>
      <c r="G103" s="127"/>
      <c r="H103" s="130"/>
      <c r="I103" s="131"/>
      <c r="J103" s="117"/>
      <c r="K103" s="117"/>
      <c r="L103" s="118"/>
      <c r="M103" s="115"/>
    </row>
    <row r="104" spans="1:13" ht="41.25" customHeight="1" hidden="1">
      <c r="A104" s="116"/>
      <c r="B104" s="116"/>
      <c r="C104" s="116"/>
      <c r="D104" s="116"/>
      <c r="E104" s="116"/>
      <c r="F104" s="116"/>
      <c r="G104" s="127"/>
      <c r="H104" s="130"/>
      <c r="I104" s="131"/>
      <c r="J104" s="117"/>
      <c r="K104" s="117"/>
      <c r="L104" s="118"/>
      <c r="M104" s="115"/>
    </row>
    <row r="105" spans="1:13" ht="41.25" customHeight="1" hidden="1">
      <c r="A105" s="116"/>
      <c r="B105" s="116"/>
      <c r="C105" s="116"/>
      <c r="D105" s="116"/>
      <c r="E105" s="116"/>
      <c r="F105" s="116"/>
      <c r="G105" s="127"/>
      <c r="H105" s="130"/>
      <c r="I105" s="131"/>
      <c r="J105" s="117"/>
      <c r="K105" s="117"/>
      <c r="L105" s="118"/>
      <c r="M105" s="115"/>
    </row>
    <row r="106" spans="1:13" ht="41.25" customHeight="1" hidden="1">
      <c r="A106" s="116"/>
      <c r="B106" s="116"/>
      <c r="C106" s="116"/>
      <c r="D106" s="116"/>
      <c r="E106" s="116"/>
      <c r="F106" s="116"/>
      <c r="G106" s="127"/>
      <c r="H106" s="130"/>
      <c r="I106" s="131"/>
      <c r="J106" s="117"/>
      <c r="K106" s="117"/>
      <c r="L106" s="118"/>
      <c r="M106" s="115"/>
    </row>
    <row r="107" spans="1:13" ht="41.25" customHeight="1" hidden="1">
      <c r="A107" s="116"/>
      <c r="B107" s="116"/>
      <c r="C107" s="116"/>
      <c r="D107" s="116"/>
      <c r="E107" s="116"/>
      <c r="F107" s="116"/>
      <c r="G107" s="132"/>
      <c r="H107" s="133"/>
      <c r="I107" s="134"/>
      <c r="J107" s="117"/>
      <c r="K107" s="117"/>
      <c r="L107" s="118"/>
      <c r="M107" s="115"/>
    </row>
    <row r="108" spans="1:13" ht="30.75" customHeight="1">
      <c r="A108" s="116"/>
      <c r="B108" s="116"/>
      <c r="C108" s="116"/>
      <c r="D108" s="116"/>
      <c r="E108" s="116"/>
      <c r="F108" s="116"/>
      <c r="G108" s="135" t="s">
        <v>230</v>
      </c>
      <c r="H108" s="27" t="s">
        <v>231</v>
      </c>
      <c r="I108" s="120">
        <f>I113+I115+I119+I118+I132+I136+I110+I117+I112+I134+I144+I128</f>
        <v>4675.737</v>
      </c>
      <c r="J108" s="117"/>
      <c r="K108" s="117"/>
      <c r="L108" s="118"/>
      <c r="M108" s="115"/>
    </row>
    <row r="109" spans="1:13" ht="38.25" hidden="1">
      <c r="A109" s="116"/>
      <c r="B109" s="116"/>
      <c r="C109" s="116"/>
      <c r="D109" s="116"/>
      <c r="E109" s="116"/>
      <c r="F109" s="116"/>
      <c r="G109" s="123" t="s">
        <v>232</v>
      </c>
      <c r="H109" s="33" t="s">
        <v>233</v>
      </c>
      <c r="I109" s="129">
        <f>I110</f>
        <v>0</v>
      </c>
      <c r="J109" s="117"/>
      <c r="K109" s="117"/>
      <c r="L109" s="118"/>
      <c r="M109" s="115"/>
    </row>
    <row r="110" spans="1:13" ht="54" customHeight="1" hidden="1">
      <c r="A110" s="116"/>
      <c r="B110" s="116"/>
      <c r="C110" s="116"/>
      <c r="D110" s="116"/>
      <c r="E110" s="116"/>
      <c r="F110" s="116"/>
      <c r="G110" s="123" t="s">
        <v>234</v>
      </c>
      <c r="H110" s="33" t="s">
        <v>235</v>
      </c>
      <c r="I110" s="129"/>
      <c r="J110" s="117"/>
      <c r="K110" s="117"/>
      <c r="L110" s="118"/>
      <c r="M110" s="115"/>
    </row>
    <row r="111" spans="1:13" ht="12.75" hidden="1">
      <c r="A111" s="116"/>
      <c r="B111" s="116"/>
      <c r="C111" s="116"/>
      <c r="D111" s="116"/>
      <c r="E111" s="116"/>
      <c r="F111" s="116"/>
      <c r="G111" s="123"/>
      <c r="H111" s="33"/>
      <c r="I111" s="129"/>
      <c r="J111" s="117"/>
      <c r="K111" s="117"/>
      <c r="L111" s="118"/>
      <c r="M111" s="115"/>
    </row>
    <row r="112" spans="1:13" ht="39" customHeight="1" hidden="1">
      <c r="A112" s="116" t="s">
        <v>79</v>
      </c>
      <c r="B112" s="116" t="s">
        <v>203</v>
      </c>
      <c r="C112" s="116" t="s">
        <v>205</v>
      </c>
      <c r="D112" s="116" t="s">
        <v>217</v>
      </c>
      <c r="E112" s="116" t="s">
        <v>217</v>
      </c>
      <c r="F112" s="116" t="s">
        <v>236</v>
      </c>
      <c r="G112" s="136" t="s">
        <v>237</v>
      </c>
      <c r="H112" s="33" t="s">
        <v>238</v>
      </c>
      <c r="I112" s="128">
        <v>0</v>
      </c>
      <c r="J112" s="117"/>
      <c r="K112" s="117"/>
      <c r="L112" s="118"/>
      <c r="M112" s="115"/>
    </row>
    <row r="113" spans="1:13" ht="82.5" customHeight="1" hidden="1">
      <c r="A113" s="116"/>
      <c r="B113" s="116"/>
      <c r="C113" s="116"/>
      <c r="D113" s="116"/>
      <c r="E113" s="116"/>
      <c r="F113" s="116"/>
      <c r="G113" s="127" t="s">
        <v>239</v>
      </c>
      <c r="H113" s="33" t="s">
        <v>240</v>
      </c>
      <c r="I113" s="128">
        <f>I114</f>
        <v>0</v>
      </c>
      <c r="J113" s="117">
        <f>J112-J109</f>
        <v>0</v>
      </c>
      <c r="K113" s="117"/>
      <c r="L113" s="118"/>
      <c r="M113" s="115"/>
    </row>
    <row r="114" spans="1:13" ht="83.25" customHeight="1" hidden="1">
      <c r="A114" s="116" t="s">
        <v>79</v>
      </c>
      <c r="B114" s="116" t="s">
        <v>203</v>
      </c>
      <c r="C114" s="116" t="s">
        <v>205</v>
      </c>
      <c r="D114" s="116" t="s">
        <v>217</v>
      </c>
      <c r="E114" s="116" t="s">
        <v>217</v>
      </c>
      <c r="F114" s="116" t="s">
        <v>241</v>
      </c>
      <c r="G114" s="127" t="s">
        <v>242</v>
      </c>
      <c r="H114" s="33" t="s">
        <v>243</v>
      </c>
      <c r="I114" s="128"/>
      <c r="J114" s="117"/>
      <c r="K114" s="117"/>
      <c r="L114" s="118"/>
      <c r="M114" s="115"/>
    </row>
    <row r="115" spans="1:13" ht="55.5" customHeight="1" hidden="1">
      <c r="A115" s="116"/>
      <c r="B115" s="116"/>
      <c r="C115" s="116"/>
      <c r="D115" s="116"/>
      <c r="E115" s="116"/>
      <c r="F115" s="116"/>
      <c r="G115" s="127" t="s">
        <v>244</v>
      </c>
      <c r="H115" s="33" t="s">
        <v>245</v>
      </c>
      <c r="I115" s="129">
        <f>I116</f>
        <v>0</v>
      </c>
      <c r="J115" s="117"/>
      <c r="K115" s="117"/>
      <c r="L115" s="118"/>
      <c r="M115" s="115"/>
    </row>
    <row r="116" spans="1:13" ht="75.75" customHeight="1" hidden="1">
      <c r="A116" s="116" t="s">
        <v>79</v>
      </c>
      <c r="B116" s="116" t="s">
        <v>203</v>
      </c>
      <c r="C116" s="116" t="s">
        <v>205</v>
      </c>
      <c r="D116" s="116" t="s">
        <v>217</v>
      </c>
      <c r="E116" s="116" t="s">
        <v>217</v>
      </c>
      <c r="F116" s="116" t="s">
        <v>246</v>
      </c>
      <c r="G116" s="127" t="s">
        <v>247</v>
      </c>
      <c r="H116" s="33" t="s">
        <v>248</v>
      </c>
      <c r="I116" s="128"/>
      <c r="J116" s="117"/>
      <c r="K116" s="117"/>
      <c r="L116" s="118"/>
      <c r="M116" s="115"/>
    </row>
    <row r="117" spans="1:13" ht="75.75" customHeight="1" hidden="1">
      <c r="A117" s="116"/>
      <c r="B117" s="116"/>
      <c r="C117" s="116"/>
      <c r="D117" s="116"/>
      <c r="E117" s="116"/>
      <c r="F117" s="116"/>
      <c r="G117" s="123"/>
      <c r="H117" s="33"/>
      <c r="I117" s="129"/>
      <c r="J117" s="117"/>
      <c r="K117" s="117"/>
      <c r="L117" s="118"/>
      <c r="M117" s="115"/>
    </row>
    <row r="118" spans="1:13" ht="69" customHeight="1" hidden="1">
      <c r="A118" s="116"/>
      <c r="B118" s="116"/>
      <c r="C118" s="116"/>
      <c r="D118" s="116"/>
      <c r="E118" s="116"/>
      <c r="F118" s="116"/>
      <c r="G118" s="136"/>
      <c r="H118" s="137"/>
      <c r="I118" s="138"/>
      <c r="J118" s="117"/>
      <c r="K118" s="117"/>
      <c r="L118" s="118"/>
      <c r="M118" s="115"/>
    </row>
    <row r="119" spans="1:13" ht="32.25" customHeight="1">
      <c r="A119" s="116"/>
      <c r="B119" s="116"/>
      <c r="C119" s="116"/>
      <c r="D119" s="116"/>
      <c r="E119" s="116"/>
      <c r="F119" s="116"/>
      <c r="G119" s="135" t="s">
        <v>237</v>
      </c>
      <c r="H119" s="139" t="s">
        <v>249</v>
      </c>
      <c r="I119" s="120">
        <f>I120+I121+I122+I123+I124+I125+I126+I127+I130+I131</f>
        <v>1475.737</v>
      </c>
      <c r="J119" s="117"/>
      <c r="K119" s="117"/>
      <c r="L119" s="118"/>
      <c r="M119" s="115"/>
    </row>
    <row r="120" spans="1:13" ht="58.5" customHeight="1">
      <c r="A120" s="116" t="s">
        <v>79</v>
      </c>
      <c r="B120" s="116" t="s">
        <v>203</v>
      </c>
      <c r="C120" s="116" t="s">
        <v>205</v>
      </c>
      <c r="D120" s="116" t="s">
        <v>217</v>
      </c>
      <c r="E120" s="116" t="s">
        <v>217</v>
      </c>
      <c r="F120" s="116" t="s">
        <v>250</v>
      </c>
      <c r="G120" s="127" t="s">
        <v>251</v>
      </c>
      <c r="H120" s="33" t="s">
        <v>252</v>
      </c>
      <c r="I120" s="128">
        <v>1475.737</v>
      </c>
      <c r="J120" s="117"/>
      <c r="K120" s="117"/>
      <c r="L120" s="118"/>
      <c r="M120" s="115"/>
    </row>
    <row r="121" spans="1:13" ht="69.75" customHeight="1" hidden="1">
      <c r="A121" s="116"/>
      <c r="B121" s="116"/>
      <c r="C121" s="116"/>
      <c r="D121" s="116"/>
      <c r="E121" s="116"/>
      <c r="F121" s="116"/>
      <c r="G121" s="127" t="s">
        <v>251</v>
      </c>
      <c r="H121" s="33" t="s">
        <v>253</v>
      </c>
      <c r="I121" s="128"/>
      <c r="J121" s="117"/>
      <c r="K121" s="117"/>
      <c r="L121" s="118"/>
      <c r="M121" s="115"/>
    </row>
    <row r="122" spans="1:13" ht="61.5" customHeight="1" hidden="1">
      <c r="A122" s="116" t="s">
        <v>79</v>
      </c>
      <c r="B122" s="116" t="s">
        <v>203</v>
      </c>
      <c r="C122" s="116" t="s">
        <v>205</v>
      </c>
      <c r="D122" s="116" t="s">
        <v>217</v>
      </c>
      <c r="E122" s="116" t="s">
        <v>217</v>
      </c>
      <c r="F122" s="116" t="s">
        <v>254</v>
      </c>
      <c r="G122" s="127" t="s">
        <v>251</v>
      </c>
      <c r="H122" s="33" t="s">
        <v>255</v>
      </c>
      <c r="I122" s="128"/>
      <c r="J122" s="117"/>
      <c r="K122" s="117"/>
      <c r="L122" s="118"/>
      <c r="M122" s="115"/>
    </row>
    <row r="123" spans="1:13" ht="79.5" customHeight="1" hidden="1">
      <c r="A123" s="116"/>
      <c r="B123" s="116"/>
      <c r="C123" s="116"/>
      <c r="D123" s="116"/>
      <c r="E123" s="116"/>
      <c r="F123" s="116"/>
      <c r="G123" s="127" t="s">
        <v>251</v>
      </c>
      <c r="H123" s="33" t="s">
        <v>256</v>
      </c>
      <c r="I123" s="128"/>
      <c r="J123" s="117"/>
      <c r="K123" s="117"/>
      <c r="L123" s="118"/>
      <c r="M123" s="115"/>
    </row>
    <row r="124" spans="1:13" ht="60" customHeight="1" hidden="1">
      <c r="A124" s="116" t="s">
        <v>79</v>
      </c>
      <c r="B124" s="116" t="s">
        <v>203</v>
      </c>
      <c r="C124" s="116" t="s">
        <v>205</v>
      </c>
      <c r="D124" s="116" t="s">
        <v>217</v>
      </c>
      <c r="E124" s="116" t="s">
        <v>257</v>
      </c>
      <c r="F124" s="116" t="s">
        <v>258</v>
      </c>
      <c r="G124" s="127" t="s">
        <v>251</v>
      </c>
      <c r="H124" s="23" t="s">
        <v>259</v>
      </c>
      <c r="I124" s="124"/>
      <c r="J124" s="117"/>
      <c r="K124" s="117"/>
      <c r="L124" s="118"/>
      <c r="M124" s="115"/>
    </row>
    <row r="125" spans="1:13" ht="60" customHeight="1" hidden="1">
      <c r="A125" s="116"/>
      <c r="B125" s="116"/>
      <c r="C125" s="116"/>
      <c r="D125" s="116"/>
      <c r="E125" s="116"/>
      <c r="F125" s="116"/>
      <c r="G125" s="127" t="s">
        <v>251</v>
      </c>
      <c r="H125" s="33" t="s">
        <v>260</v>
      </c>
      <c r="I125" s="124"/>
      <c r="J125" s="117"/>
      <c r="K125" s="117"/>
      <c r="L125" s="118"/>
      <c r="M125" s="115"/>
    </row>
    <row r="126" spans="1:13" ht="45.75" customHeight="1" hidden="1">
      <c r="A126" s="116"/>
      <c r="B126" s="116"/>
      <c r="C126" s="116"/>
      <c r="D126" s="116"/>
      <c r="E126" s="116"/>
      <c r="F126" s="116"/>
      <c r="G126" s="127" t="s">
        <v>251</v>
      </c>
      <c r="H126" s="33" t="s">
        <v>238</v>
      </c>
      <c r="I126" s="128"/>
      <c r="J126" s="117"/>
      <c r="K126" s="117"/>
      <c r="L126" s="118"/>
      <c r="M126" s="115"/>
    </row>
    <row r="127" spans="1:13" ht="78.75" customHeight="1" hidden="1">
      <c r="A127" s="116"/>
      <c r="B127" s="116"/>
      <c r="C127" s="116"/>
      <c r="D127" s="116"/>
      <c r="E127" s="116"/>
      <c r="F127" s="116"/>
      <c r="G127" s="127" t="s">
        <v>251</v>
      </c>
      <c r="H127" s="23" t="s">
        <v>261</v>
      </c>
      <c r="I127" s="129"/>
      <c r="J127" s="117"/>
      <c r="K127" s="117"/>
      <c r="L127" s="118"/>
      <c r="M127" s="115"/>
    </row>
    <row r="128" spans="1:13" ht="54" customHeight="1" hidden="1">
      <c r="A128" s="116"/>
      <c r="B128" s="116"/>
      <c r="C128" s="116"/>
      <c r="D128" s="116"/>
      <c r="E128" s="116"/>
      <c r="F128" s="116"/>
      <c r="G128" s="127" t="s">
        <v>996</v>
      </c>
      <c r="H128" s="33" t="s">
        <v>997</v>
      </c>
      <c r="I128" s="129"/>
      <c r="J128" s="117"/>
      <c r="K128" s="117"/>
      <c r="L128" s="118"/>
      <c r="M128" s="115"/>
    </row>
    <row r="129" spans="1:13" ht="39.75" customHeight="1" hidden="1">
      <c r="A129" s="116"/>
      <c r="B129" s="116"/>
      <c r="C129" s="116"/>
      <c r="D129" s="116"/>
      <c r="E129" s="116"/>
      <c r="F129" s="116"/>
      <c r="G129" s="127" t="s">
        <v>262</v>
      </c>
      <c r="H129" s="23" t="s">
        <v>263</v>
      </c>
      <c r="I129" s="128"/>
      <c r="J129" s="117"/>
      <c r="K129" s="117"/>
      <c r="L129" s="118"/>
      <c r="M129" s="115"/>
    </row>
    <row r="130" spans="1:13" ht="43.5" customHeight="1" hidden="1">
      <c r="A130" s="116"/>
      <c r="B130" s="116"/>
      <c r="C130" s="116"/>
      <c r="D130" s="116"/>
      <c r="E130" s="116"/>
      <c r="F130" s="116"/>
      <c r="G130" s="127" t="s">
        <v>251</v>
      </c>
      <c r="H130" s="33" t="s">
        <v>264</v>
      </c>
      <c r="I130" s="89"/>
      <c r="J130" s="117"/>
      <c r="K130" s="117"/>
      <c r="L130" s="118"/>
      <c r="M130" s="115"/>
    </row>
    <row r="131" spans="1:13" ht="69.75" customHeight="1" hidden="1">
      <c r="A131" s="116"/>
      <c r="B131" s="116"/>
      <c r="C131" s="116"/>
      <c r="D131" s="116"/>
      <c r="E131" s="116"/>
      <c r="F131" s="116"/>
      <c r="G131" s="127" t="s">
        <v>251</v>
      </c>
      <c r="H131" s="33" t="s">
        <v>265</v>
      </c>
      <c r="I131" s="128"/>
      <c r="J131" s="117"/>
      <c r="K131" s="117"/>
      <c r="L131" s="118"/>
      <c r="M131" s="115"/>
    </row>
    <row r="132" spans="1:13" ht="57.75" customHeight="1" hidden="1">
      <c r="A132" s="116"/>
      <c r="B132" s="116"/>
      <c r="C132" s="116"/>
      <c r="D132" s="116"/>
      <c r="E132" s="116"/>
      <c r="F132" s="116"/>
      <c r="G132" s="127" t="s">
        <v>266</v>
      </c>
      <c r="H132" s="23" t="s">
        <v>267</v>
      </c>
      <c r="I132" s="124">
        <f>I133</f>
        <v>0</v>
      </c>
      <c r="J132" s="117"/>
      <c r="K132" s="117"/>
      <c r="L132" s="118"/>
      <c r="M132" s="115"/>
    </row>
    <row r="133" spans="1:13" ht="54" customHeight="1" hidden="1">
      <c r="A133" s="116"/>
      <c r="B133" s="116"/>
      <c r="C133" s="116"/>
      <c r="D133" s="116"/>
      <c r="E133" s="116"/>
      <c r="F133" s="116"/>
      <c r="G133" s="127" t="s">
        <v>268</v>
      </c>
      <c r="H133" s="23" t="s">
        <v>269</v>
      </c>
      <c r="I133" s="124"/>
      <c r="J133" s="117"/>
      <c r="K133" s="117"/>
      <c r="L133" s="118"/>
      <c r="M133" s="115"/>
    </row>
    <row r="134" spans="1:13" ht="58.5" customHeight="1" hidden="1">
      <c r="A134" s="116"/>
      <c r="B134" s="116"/>
      <c r="C134" s="116"/>
      <c r="D134" s="116"/>
      <c r="E134" s="116"/>
      <c r="F134" s="116"/>
      <c r="G134" s="123" t="s">
        <v>270</v>
      </c>
      <c r="H134" s="33" t="s">
        <v>271</v>
      </c>
      <c r="I134" s="129">
        <f>I135</f>
        <v>0</v>
      </c>
      <c r="J134" s="117"/>
      <c r="K134" s="117"/>
      <c r="L134" s="118"/>
      <c r="M134" s="115"/>
    </row>
    <row r="135" spans="1:13" ht="58.5" customHeight="1" hidden="1">
      <c r="A135" s="116"/>
      <c r="B135" s="116"/>
      <c r="C135" s="116"/>
      <c r="D135" s="116"/>
      <c r="E135" s="116"/>
      <c r="F135" s="116"/>
      <c r="G135" s="123" t="s">
        <v>272</v>
      </c>
      <c r="H135" s="33" t="s">
        <v>273</v>
      </c>
      <c r="I135" s="129"/>
      <c r="J135" s="117"/>
      <c r="K135" s="117"/>
      <c r="L135" s="118"/>
      <c r="M135" s="115"/>
    </row>
    <row r="136" spans="1:13" ht="15.75" customHeight="1" hidden="1">
      <c r="A136" s="116"/>
      <c r="B136" s="116"/>
      <c r="C136" s="116"/>
      <c r="D136" s="116"/>
      <c r="E136" s="116"/>
      <c r="F136" s="116"/>
      <c r="G136" s="123" t="s">
        <v>274</v>
      </c>
      <c r="H136" s="69" t="s">
        <v>275</v>
      </c>
      <c r="I136" s="129">
        <f>I137</f>
        <v>0</v>
      </c>
      <c r="J136" s="117"/>
      <c r="K136" s="117"/>
      <c r="L136" s="118"/>
      <c r="M136" s="115"/>
    </row>
    <row r="137" spans="1:13" ht="22.5" customHeight="1" hidden="1">
      <c r="A137" s="116"/>
      <c r="B137" s="116"/>
      <c r="C137" s="116"/>
      <c r="D137" s="116"/>
      <c r="E137" s="116"/>
      <c r="F137" s="116"/>
      <c r="G137" s="123" t="s">
        <v>276</v>
      </c>
      <c r="H137" s="33" t="s">
        <v>277</v>
      </c>
      <c r="I137" s="129">
        <f>I138+I139</f>
        <v>0</v>
      </c>
      <c r="J137" s="117"/>
      <c r="K137" s="117"/>
      <c r="L137" s="118"/>
      <c r="M137" s="115"/>
    </row>
    <row r="138" spans="1:13" ht="42" customHeight="1" hidden="1">
      <c r="A138" s="116"/>
      <c r="B138" s="116"/>
      <c r="C138" s="116"/>
      <c r="D138" s="116"/>
      <c r="E138" s="116"/>
      <c r="F138" s="116"/>
      <c r="G138" s="123" t="s">
        <v>276</v>
      </c>
      <c r="H138" s="33" t="s">
        <v>264</v>
      </c>
      <c r="I138" s="89">
        <v>0</v>
      </c>
      <c r="J138" s="117"/>
      <c r="K138" s="117"/>
      <c r="L138" s="118"/>
      <c r="M138" s="115"/>
    </row>
    <row r="139" spans="1:13" ht="71.25" customHeight="1" hidden="1">
      <c r="A139" s="116"/>
      <c r="B139" s="116"/>
      <c r="C139" s="116"/>
      <c r="D139" s="116"/>
      <c r="E139" s="116"/>
      <c r="F139" s="116"/>
      <c r="G139" s="127" t="s">
        <v>278</v>
      </c>
      <c r="H139" s="33" t="s">
        <v>265</v>
      </c>
      <c r="I139" s="128">
        <v>0</v>
      </c>
      <c r="J139" s="117"/>
      <c r="K139" s="117"/>
      <c r="L139" s="118"/>
      <c r="M139" s="115"/>
    </row>
    <row r="140" spans="1:13" ht="20.25" customHeight="1">
      <c r="A140" s="116"/>
      <c r="B140" s="116"/>
      <c r="C140" s="116"/>
      <c r="D140" s="116"/>
      <c r="E140" s="116"/>
      <c r="F140" s="116"/>
      <c r="G140" s="125" t="s">
        <v>279</v>
      </c>
      <c r="H140" s="140" t="s">
        <v>280</v>
      </c>
      <c r="I140" s="128">
        <f>I142+I141</f>
        <v>500</v>
      </c>
      <c r="J140" s="117"/>
      <c r="K140" s="117"/>
      <c r="L140" s="118"/>
      <c r="M140" s="115"/>
    </row>
    <row r="141" spans="1:13" ht="52.5" customHeight="1">
      <c r="A141" s="116"/>
      <c r="B141" s="116"/>
      <c r="C141" s="116"/>
      <c r="D141" s="116"/>
      <c r="E141" s="116"/>
      <c r="F141" s="116"/>
      <c r="G141" s="127" t="s">
        <v>1072</v>
      </c>
      <c r="H141" s="141" t="s">
        <v>1073</v>
      </c>
      <c r="I141" s="128">
        <v>500</v>
      </c>
      <c r="J141" s="117"/>
      <c r="K141" s="117"/>
      <c r="L141" s="118"/>
      <c r="M141" s="115"/>
    </row>
    <row r="142" spans="1:13" ht="15.75" customHeight="1" hidden="1">
      <c r="A142" s="116"/>
      <c r="B142" s="116"/>
      <c r="C142" s="116"/>
      <c r="D142" s="116"/>
      <c r="E142" s="116"/>
      <c r="F142" s="116"/>
      <c r="G142" s="127" t="s">
        <v>281</v>
      </c>
      <c r="H142" s="141" t="s">
        <v>998</v>
      </c>
      <c r="I142" s="128">
        <f>I143</f>
        <v>0</v>
      </c>
      <c r="J142" s="117"/>
      <c r="K142" s="117"/>
      <c r="L142" s="118"/>
      <c r="M142" s="115"/>
    </row>
    <row r="143" spans="1:13" ht="24.75" customHeight="1" hidden="1">
      <c r="A143" s="116"/>
      <c r="B143" s="116"/>
      <c r="C143" s="116"/>
      <c r="D143" s="116"/>
      <c r="E143" s="116"/>
      <c r="F143" s="116"/>
      <c r="G143" s="127" t="s">
        <v>282</v>
      </c>
      <c r="H143" s="141" t="s">
        <v>283</v>
      </c>
      <c r="I143" s="128"/>
      <c r="J143" s="117"/>
      <c r="K143" s="117"/>
      <c r="L143" s="118"/>
      <c r="M143" s="115"/>
    </row>
    <row r="144" spans="1:13" ht="18.75" customHeight="1">
      <c r="A144" s="116"/>
      <c r="B144" s="116"/>
      <c r="C144" s="116"/>
      <c r="D144" s="116"/>
      <c r="E144" s="116"/>
      <c r="F144" s="116"/>
      <c r="G144" s="142" t="s">
        <v>203</v>
      </c>
      <c r="H144" s="37" t="s">
        <v>284</v>
      </c>
      <c r="I144" s="120">
        <f>I145</f>
        <v>3200</v>
      </c>
      <c r="J144" s="117"/>
      <c r="K144" s="117"/>
      <c r="L144" s="118"/>
      <c r="M144" s="115"/>
    </row>
    <row r="145" spans="1:13" ht="27.75" customHeight="1">
      <c r="A145" s="116"/>
      <c r="B145" s="116"/>
      <c r="C145" s="116"/>
      <c r="D145" s="116"/>
      <c r="E145" s="116"/>
      <c r="F145" s="116"/>
      <c r="G145" s="125" t="s">
        <v>230</v>
      </c>
      <c r="H145" s="143" t="s">
        <v>285</v>
      </c>
      <c r="I145" s="120">
        <f>I146+I148+I149+I150+I152+I155+I156</f>
        <v>3200</v>
      </c>
      <c r="J145" s="117"/>
      <c r="K145" s="117"/>
      <c r="L145" s="118"/>
      <c r="M145" s="115"/>
    </row>
    <row r="146" spans="1:13" ht="30" customHeight="1" hidden="1">
      <c r="A146" s="116" t="s">
        <v>79</v>
      </c>
      <c r="B146" s="116" t="s">
        <v>203</v>
      </c>
      <c r="C146" s="116" t="s">
        <v>205</v>
      </c>
      <c r="D146" s="116" t="s">
        <v>217</v>
      </c>
      <c r="E146" s="116" t="s">
        <v>286</v>
      </c>
      <c r="F146" s="116" t="s">
        <v>287</v>
      </c>
      <c r="G146" s="123" t="s">
        <v>288</v>
      </c>
      <c r="H146" s="23" t="s">
        <v>289</v>
      </c>
      <c r="I146" s="119">
        <f>I147</f>
        <v>0</v>
      </c>
      <c r="J146" s="117"/>
      <c r="K146" s="117"/>
      <c r="L146" s="118"/>
      <c r="M146" s="115"/>
    </row>
    <row r="147" spans="1:13" ht="57" customHeight="1" hidden="1">
      <c r="A147" s="116"/>
      <c r="B147" s="116"/>
      <c r="C147" s="116"/>
      <c r="D147" s="116"/>
      <c r="E147" s="116"/>
      <c r="F147" s="116"/>
      <c r="G147" s="127" t="s">
        <v>290</v>
      </c>
      <c r="H147" s="23" t="s">
        <v>291</v>
      </c>
      <c r="I147" s="129"/>
      <c r="J147" s="117"/>
      <c r="K147" s="117"/>
      <c r="L147" s="118"/>
      <c r="M147" s="115"/>
    </row>
    <row r="148" spans="1:13" ht="0.75" customHeight="1" hidden="1">
      <c r="A148" s="116"/>
      <c r="B148" s="116"/>
      <c r="C148" s="116"/>
      <c r="D148" s="116"/>
      <c r="E148" s="116"/>
      <c r="F148" s="116"/>
      <c r="G148" s="127" t="s">
        <v>237</v>
      </c>
      <c r="H148" s="23" t="s">
        <v>249</v>
      </c>
      <c r="I148" s="129"/>
      <c r="J148" s="117"/>
      <c r="K148" s="117"/>
      <c r="L148" s="118"/>
      <c r="M148" s="115"/>
    </row>
    <row r="149" spans="1:13" ht="66" customHeight="1" hidden="1">
      <c r="A149" s="116" t="s">
        <v>79</v>
      </c>
      <c r="B149" s="116" t="s">
        <v>203</v>
      </c>
      <c r="C149" s="116" t="s">
        <v>205</v>
      </c>
      <c r="D149" s="116" t="s">
        <v>217</v>
      </c>
      <c r="E149" s="116" t="s">
        <v>292</v>
      </c>
      <c r="F149" s="116" t="s">
        <v>293</v>
      </c>
      <c r="G149" s="127" t="s">
        <v>251</v>
      </c>
      <c r="H149" s="33" t="s">
        <v>294</v>
      </c>
      <c r="I149" s="128"/>
      <c r="J149" s="117"/>
      <c r="K149" s="117"/>
      <c r="L149" s="118"/>
      <c r="M149" s="115"/>
    </row>
    <row r="150" spans="1:13" ht="30" customHeight="1">
      <c r="A150" s="116"/>
      <c r="B150" s="116"/>
      <c r="C150" s="116"/>
      <c r="D150" s="116"/>
      <c r="E150" s="116"/>
      <c r="F150" s="116"/>
      <c r="G150" s="127" t="s">
        <v>251</v>
      </c>
      <c r="H150" s="23" t="s">
        <v>295</v>
      </c>
      <c r="I150" s="129">
        <v>3200</v>
      </c>
      <c r="J150" s="117"/>
      <c r="K150" s="117"/>
      <c r="L150" s="118"/>
      <c r="M150" s="115"/>
    </row>
    <row r="151" spans="1:13" ht="53.25" customHeight="1" hidden="1">
      <c r="A151" s="116"/>
      <c r="B151" s="116"/>
      <c r="C151" s="116"/>
      <c r="D151" s="116"/>
      <c r="E151" s="116"/>
      <c r="F151" s="116"/>
      <c r="G151" s="127" t="s">
        <v>251</v>
      </c>
      <c r="H151" s="33" t="s">
        <v>296</v>
      </c>
      <c r="I151" s="129"/>
      <c r="J151" s="117"/>
      <c r="K151" s="117"/>
      <c r="L151" s="118"/>
      <c r="M151" s="115"/>
    </row>
    <row r="152" spans="1:13" ht="69" customHeight="1" hidden="1">
      <c r="A152" s="116" t="s">
        <v>79</v>
      </c>
      <c r="B152" s="116" t="s">
        <v>203</v>
      </c>
      <c r="C152" s="116" t="s">
        <v>205</v>
      </c>
      <c r="D152" s="116" t="s">
        <v>279</v>
      </c>
      <c r="E152" s="116" t="s">
        <v>279</v>
      </c>
      <c r="F152" s="116" t="s">
        <v>297</v>
      </c>
      <c r="G152" s="127" t="s">
        <v>251</v>
      </c>
      <c r="H152" s="33" t="s">
        <v>298</v>
      </c>
      <c r="I152" s="129"/>
      <c r="J152" s="117"/>
      <c r="K152" s="117"/>
      <c r="L152" s="118"/>
      <c r="M152" s="115"/>
    </row>
    <row r="153" spans="1:13" ht="57.75" customHeight="1" hidden="1">
      <c r="A153" s="116" t="s">
        <v>79</v>
      </c>
      <c r="B153" s="116" t="s">
        <v>203</v>
      </c>
      <c r="C153" s="116" t="s">
        <v>205</v>
      </c>
      <c r="D153" s="116" t="s">
        <v>279</v>
      </c>
      <c r="E153" s="116" t="s">
        <v>279</v>
      </c>
      <c r="F153" s="116" t="s">
        <v>299</v>
      </c>
      <c r="G153" s="127" t="s">
        <v>251</v>
      </c>
      <c r="H153" s="33" t="s">
        <v>300</v>
      </c>
      <c r="I153" s="129"/>
      <c r="J153" s="117"/>
      <c r="K153" s="117"/>
      <c r="L153" s="118"/>
      <c r="M153" s="115"/>
    </row>
    <row r="154" spans="1:13" ht="78" customHeight="1" hidden="1">
      <c r="A154" s="116"/>
      <c r="B154" s="116"/>
      <c r="C154" s="116"/>
      <c r="D154" s="116"/>
      <c r="E154" s="116"/>
      <c r="F154" s="116"/>
      <c r="G154" s="127"/>
      <c r="H154" s="33"/>
      <c r="I154" s="129"/>
      <c r="J154" s="117"/>
      <c r="K154" s="117"/>
      <c r="L154" s="118"/>
      <c r="M154" s="115"/>
    </row>
    <row r="155" spans="1:13" ht="70.5" customHeight="1" hidden="1">
      <c r="A155" s="116"/>
      <c r="B155" s="116"/>
      <c r="C155" s="116"/>
      <c r="D155" s="116"/>
      <c r="E155" s="116"/>
      <c r="F155" s="116"/>
      <c r="G155" s="127" t="s">
        <v>251</v>
      </c>
      <c r="H155" s="23" t="s">
        <v>301</v>
      </c>
      <c r="I155" s="128"/>
      <c r="J155" s="117"/>
      <c r="K155" s="117"/>
      <c r="L155" s="118"/>
      <c r="M155" s="115"/>
    </row>
    <row r="156" spans="1:13" ht="19.5" customHeight="1" hidden="1">
      <c r="A156" s="116"/>
      <c r="B156" s="116"/>
      <c r="C156" s="116"/>
      <c r="D156" s="116"/>
      <c r="E156" s="116"/>
      <c r="F156" s="116"/>
      <c r="G156" s="127" t="s">
        <v>279</v>
      </c>
      <c r="H156" s="123" t="s">
        <v>280</v>
      </c>
      <c r="I156" s="128">
        <f>I157</f>
        <v>0</v>
      </c>
      <c r="J156" s="117"/>
      <c r="K156" s="117"/>
      <c r="L156" s="118"/>
      <c r="M156" s="115"/>
    </row>
    <row r="157" spans="1:13" ht="53.25" customHeight="1" hidden="1">
      <c r="A157" s="116"/>
      <c r="B157" s="116"/>
      <c r="C157" s="116"/>
      <c r="D157" s="116"/>
      <c r="E157" s="116"/>
      <c r="F157" s="116"/>
      <c r="G157" s="127" t="s">
        <v>302</v>
      </c>
      <c r="H157" s="23" t="s">
        <v>303</v>
      </c>
      <c r="I157" s="128">
        <f>I158</f>
        <v>0</v>
      </c>
      <c r="J157" s="117"/>
      <c r="K157" s="117"/>
      <c r="L157" s="118"/>
      <c r="M157" s="115"/>
    </row>
    <row r="158" spans="1:13" ht="56.25" customHeight="1" hidden="1">
      <c r="A158" s="116"/>
      <c r="B158" s="116"/>
      <c r="C158" s="116"/>
      <c r="D158" s="116"/>
      <c r="E158" s="116"/>
      <c r="F158" s="116"/>
      <c r="G158" s="127" t="s">
        <v>304</v>
      </c>
      <c r="H158" s="23" t="s">
        <v>305</v>
      </c>
      <c r="I158" s="128"/>
      <c r="J158" s="117"/>
      <c r="K158" s="117"/>
      <c r="L158" s="118"/>
      <c r="M158" s="115"/>
    </row>
    <row r="159" spans="1:13" ht="15" customHeight="1">
      <c r="A159" s="7"/>
      <c r="B159" s="7"/>
      <c r="C159" s="7"/>
      <c r="D159" s="7"/>
      <c r="E159" s="7"/>
      <c r="F159" s="7"/>
      <c r="G159" s="121"/>
      <c r="H159" s="19"/>
      <c r="I159" s="122">
        <f>I28+I79</f>
        <v>4247.405999999997</v>
      </c>
      <c r="J159" s="7"/>
      <c r="K159" s="7"/>
      <c r="L159" s="7"/>
      <c r="M159" s="7"/>
    </row>
  </sheetData>
  <sheetProtection/>
  <mergeCells count="21">
    <mergeCell ref="G24:G26"/>
    <mergeCell ref="H24:H26"/>
    <mergeCell ref="I24:I26"/>
    <mergeCell ref="G17:O17"/>
    <mergeCell ref="G18:O18"/>
    <mergeCell ref="G19:O19"/>
    <mergeCell ref="H20:I20"/>
    <mergeCell ref="H21:I21"/>
    <mergeCell ref="A22:I22"/>
    <mergeCell ref="H8:O8"/>
    <mergeCell ref="H9:O9"/>
    <mergeCell ref="H10:O10"/>
    <mergeCell ref="G14:O14"/>
    <mergeCell ref="G15:O15"/>
    <mergeCell ref="G16:O16"/>
    <mergeCell ref="G1:O1"/>
    <mergeCell ref="H3:M3"/>
    <mergeCell ref="H4:O4"/>
    <mergeCell ref="H5:O5"/>
    <mergeCell ref="H6:O6"/>
    <mergeCell ref="H7:O7"/>
  </mergeCells>
  <printOptions/>
  <pageMargins left="0.7875" right="0.19652777777777777" top="0.19652777777777777" bottom="0.27569444444444446" header="0.15763888888888888" footer="0.2361111111111111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8"/>
  <sheetViews>
    <sheetView showGridLines="0" showZeros="0" zoomScalePageLayoutView="0" workbookViewId="0" topLeftCell="B828">
      <selection activeCell="J829" sqref="J829"/>
    </sheetView>
  </sheetViews>
  <sheetFormatPr defaultColWidth="9.140625" defaultRowHeight="15"/>
  <cols>
    <col min="1" max="1" width="0.2890625" style="4" hidden="1" customWidth="1"/>
    <col min="2" max="2" width="46.57421875" style="4" bestFit="1" customWidth="1"/>
    <col min="3" max="3" width="6.421875" style="4" bestFit="1" customWidth="1"/>
    <col min="4" max="5" width="5.7109375" style="4" bestFit="1" customWidth="1"/>
    <col min="6" max="6" width="9.140625" style="4" bestFit="1" customWidth="1"/>
    <col min="7" max="7" width="7.00390625" style="4" bestFit="1" customWidth="1"/>
    <col min="8" max="8" width="14.140625" style="4" bestFit="1" customWidth="1"/>
    <col min="9" max="9" width="11.28125" style="4" bestFit="1" customWidth="1"/>
    <col min="10" max="10" width="9.140625" style="4" bestFit="1" customWidth="1"/>
    <col min="11" max="16384" width="9.140625" style="4" customWidth="1"/>
  </cols>
  <sheetData>
    <row r="1" spans="2:8" ht="36.75" customHeight="1">
      <c r="B1" s="379" t="s">
        <v>1103</v>
      </c>
      <c r="C1" s="379"/>
      <c r="D1" s="379"/>
      <c r="E1" s="379"/>
      <c r="F1" s="379"/>
      <c r="G1" s="379"/>
      <c r="H1" s="379"/>
    </row>
    <row r="2" spans="3:8" ht="15" customHeight="1">
      <c r="C2" s="380" t="s">
        <v>306</v>
      </c>
      <c r="D2" s="380"/>
      <c r="E2" s="380"/>
      <c r="F2" s="380"/>
      <c r="G2" s="380"/>
      <c r="H2" s="380"/>
    </row>
    <row r="3" spans="3:8" ht="15" customHeight="1">
      <c r="C3" s="380" t="s">
        <v>307</v>
      </c>
      <c r="D3" s="380"/>
      <c r="E3" s="380"/>
      <c r="F3" s="380"/>
      <c r="G3" s="380"/>
      <c r="H3" s="380"/>
    </row>
    <row r="4" spans="3:8" ht="15" customHeight="1">
      <c r="C4" s="380" t="s">
        <v>308</v>
      </c>
      <c r="D4" s="380"/>
      <c r="E4" s="380"/>
      <c r="F4" s="380"/>
      <c r="G4" s="380"/>
      <c r="H4" s="380"/>
    </row>
    <row r="5" spans="3:8" ht="15" customHeight="1">
      <c r="C5" s="380" t="s">
        <v>1104</v>
      </c>
      <c r="D5" s="380"/>
      <c r="E5" s="380"/>
      <c r="F5" s="380"/>
      <c r="G5" s="380"/>
      <c r="H5" s="380"/>
    </row>
    <row r="6" spans="3:8" ht="15" customHeight="1">
      <c r="C6" s="380" t="s">
        <v>6</v>
      </c>
      <c r="D6" s="380"/>
      <c r="E6" s="380"/>
      <c r="F6" s="380"/>
      <c r="G6" s="380"/>
      <c r="H6" s="380"/>
    </row>
    <row r="7" spans="3:8" ht="15" customHeight="1">
      <c r="C7" s="380" t="s">
        <v>309</v>
      </c>
      <c r="D7" s="380"/>
      <c r="E7" s="380"/>
      <c r="F7" s="380"/>
      <c r="G7" s="380"/>
      <c r="H7" s="380"/>
    </row>
    <row r="8" spans="3:8" ht="15" customHeight="1">
      <c r="C8" s="380" t="s">
        <v>308</v>
      </c>
      <c r="D8" s="380"/>
      <c r="E8" s="380"/>
      <c r="F8" s="380"/>
      <c r="G8" s="380"/>
      <c r="H8" s="380"/>
    </row>
    <row r="9" spans="3:8" ht="15" customHeight="1">
      <c r="C9" s="380" t="s">
        <v>310</v>
      </c>
      <c r="D9" s="380"/>
      <c r="E9" s="380"/>
      <c r="F9" s="380"/>
      <c r="G9" s="380"/>
      <c r="H9" s="380"/>
    </row>
    <row r="10" spans="3:8" ht="15" customHeight="1">
      <c r="C10" s="380" t="s">
        <v>311</v>
      </c>
      <c r="D10" s="380"/>
      <c r="E10" s="380"/>
      <c r="F10" s="380"/>
      <c r="G10" s="380"/>
      <c r="H10" s="380"/>
    </row>
    <row r="11" spans="3:8" ht="15" customHeight="1">
      <c r="C11" s="380" t="s">
        <v>312</v>
      </c>
      <c r="D11" s="380"/>
      <c r="E11" s="380"/>
      <c r="F11" s="380"/>
      <c r="G11" s="380"/>
      <c r="H11" s="380"/>
    </row>
    <row r="12" spans="3:8" ht="6" customHeight="1">
      <c r="C12" s="78"/>
      <c r="D12" s="78"/>
      <c r="E12" s="78"/>
      <c r="F12" s="78"/>
      <c r="G12" s="78"/>
      <c r="H12" s="78"/>
    </row>
    <row r="13" spans="3:8" ht="12.75" customHeight="1">
      <c r="C13" s="79" t="s">
        <v>1005</v>
      </c>
      <c r="D13" s="79"/>
      <c r="E13" s="79"/>
      <c r="F13" s="79"/>
      <c r="G13" s="79"/>
      <c r="H13" s="79"/>
    </row>
    <row r="14" spans="3:8" ht="15.75" customHeight="1">
      <c r="C14" s="389" t="s">
        <v>307</v>
      </c>
      <c r="D14" s="389"/>
      <c r="E14" s="389"/>
      <c r="F14" s="389"/>
      <c r="G14" s="389"/>
      <c r="H14" s="389"/>
    </row>
    <row r="15" spans="3:8" ht="12.75" customHeight="1">
      <c r="C15" s="389" t="s">
        <v>313</v>
      </c>
      <c r="D15" s="389"/>
      <c r="E15" s="389"/>
      <c r="F15" s="389"/>
      <c r="G15" s="389"/>
      <c r="H15" s="389"/>
    </row>
    <row r="16" spans="1:8" ht="12.75" customHeight="1">
      <c r="A16" s="7"/>
      <c r="B16" s="80"/>
      <c r="C16" s="389" t="s">
        <v>314</v>
      </c>
      <c r="D16" s="389"/>
      <c r="E16" s="389"/>
      <c r="F16" s="389"/>
      <c r="G16" s="389"/>
      <c r="H16" s="389"/>
    </row>
    <row r="17" spans="1:8" ht="13.5" customHeight="1">
      <c r="A17" s="7"/>
      <c r="B17" s="80"/>
      <c r="C17" s="389" t="s">
        <v>315</v>
      </c>
      <c r="D17" s="389"/>
      <c r="E17" s="389"/>
      <c r="F17" s="389"/>
      <c r="G17" s="389"/>
      <c r="H17" s="389"/>
    </row>
    <row r="18" spans="1:8" ht="19.5" customHeight="1">
      <c r="A18" s="7"/>
      <c r="B18" s="80"/>
      <c r="C18" s="389" t="s">
        <v>312</v>
      </c>
      <c r="D18" s="389"/>
      <c r="E18" s="389"/>
      <c r="F18" s="389"/>
      <c r="G18" s="389"/>
      <c r="H18" s="389"/>
    </row>
    <row r="19" spans="1:8" ht="4.5" customHeight="1" hidden="1">
      <c r="A19" s="7"/>
      <c r="B19" s="7"/>
      <c r="C19" s="7"/>
      <c r="D19" s="7"/>
      <c r="E19" s="7"/>
      <c r="F19" s="7"/>
      <c r="G19" s="7"/>
      <c r="H19" s="7"/>
    </row>
    <row r="20" spans="1:8" ht="48" customHeight="1">
      <c r="A20" s="7"/>
      <c r="B20" s="388" t="s">
        <v>316</v>
      </c>
      <c r="C20" s="388"/>
      <c r="D20" s="388"/>
      <c r="E20" s="388"/>
      <c r="F20" s="388"/>
      <c r="G20" s="388"/>
      <c r="H20" s="388"/>
    </row>
    <row r="21" spans="1:8" ht="0.75" customHeight="1">
      <c r="A21" s="7"/>
      <c r="B21" s="7"/>
      <c r="C21" s="7"/>
      <c r="D21" s="7"/>
      <c r="E21" s="7"/>
      <c r="F21" s="7"/>
      <c r="G21" s="7"/>
      <c r="H21" s="7"/>
    </row>
    <row r="22" spans="1:8" ht="21" customHeight="1">
      <c r="A22" s="7"/>
      <c r="B22" s="7"/>
      <c r="C22" s="7"/>
      <c r="D22" s="7"/>
      <c r="E22" s="7"/>
      <c r="F22" s="7"/>
      <c r="G22" s="7"/>
      <c r="H22" s="8" t="s">
        <v>317</v>
      </c>
    </row>
    <row r="23" spans="1:8" ht="21" customHeight="1">
      <c r="A23" s="7"/>
      <c r="B23" s="390" t="s">
        <v>77</v>
      </c>
      <c r="C23" s="393" t="s">
        <v>318</v>
      </c>
      <c r="D23" s="393" t="s">
        <v>319</v>
      </c>
      <c r="E23" s="393" t="s">
        <v>320</v>
      </c>
      <c r="F23" s="393" t="s">
        <v>321</v>
      </c>
      <c r="G23" s="393" t="s">
        <v>322</v>
      </c>
      <c r="H23" s="396" t="s">
        <v>78</v>
      </c>
    </row>
    <row r="24" spans="1:8" ht="21" customHeight="1" hidden="1">
      <c r="A24" s="7"/>
      <c r="B24" s="391"/>
      <c r="C24" s="394"/>
      <c r="D24" s="394"/>
      <c r="E24" s="394"/>
      <c r="F24" s="394"/>
      <c r="G24" s="394"/>
      <c r="H24" s="397"/>
    </row>
    <row r="25" spans="1:8" ht="21" customHeight="1">
      <c r="A25" s="7"/>
      <c r="B25" s="391"/>
      <c r="C25" s="394"/>
      <c r="D25" s="394"/>
      <c r="E25" s="394"/>
      <c r="F25" s="394"/>
      <c r="G25" s="394"/>
      <c r="H25" s="397"/>
    </row>
    <row r="26" spans="1:8" ht="21" customHeight="1" hidden="1">
      <c r="A26" s="7"/>
      <c r="B26" s="391"/>
      <c r="C26" s="394"/>
      <c r="D26" s="394"/>
      <c r="E26" s="394"/>
      <c r="F26" s="394"/>
      <c r="G26" s="394"/>
      <c r="H26" s="397"/>
    </row>
    <row r="27" spans="1:8" ht="21" customHeight="1" hidden="1">
      <c r="A27" s="7"/>
      <c r="B27" s="392"/>
      <c r="C27" s="395"/>
      <c r="D27" s="395"/>
      <c r="E27" s="395"/>
      <c r="F27" s="395"/>
      <c r="G27" s="395"/>
      <c r="H27" s="398"/>
    </row>
    <row r="28" spans="1:8" ht="12.75" hidden="1">
      <c r="A28" s="7"/>
      <c r="B28" s="9"/>
      <c r="C28" s="10"/>
      <c r="D28" s="10"/>
      <c r="E28" s="10"/>
      <c r="F28" s="10"/>
      <c r="G28" s="10"/>
      <c r="H28" s="11"/>
    </row>
    <row r="29" spans="1:8" ht="12.75" hidden="1">
      <c r="A29" s="7"/>
      <c r="B29" s="9"/>
      <c r="C29" s="10"/>
      <c r="D29" s="10"/>
      <c r="E29" s="10"/>
      <c r="F29" s="10"/>
      <c r="G29" s="10"/>
      <c r="H29" s="11"/>
    </row>
    <row r="30" spans="1:8" ht="25.5">
      <c r="A30" s="7"/>
      <c r="B30" s="19" t="s">
        <v>323</v>
      </c>
      <c r="C30" s="36" t="s">
        <v>324</v>
      </c>
      <c r="D30" s="36"/>
      <c r="E30" s="36"/>
      <c r="F30" s="36"/>
      <c r="G30" s="36"/>
      <c r="H30" s="82">
        <f>H31</f>
        <v>-77.98800000000003</v>
      </c>
    </row>
    <row r="31" spans="1:9" ht="12.75">
      <c r="A31" s="7"/>
      <c r="B31" s="19" t="s">
        <v>325</v>
      </c>
      <c r="C31" s="36" t="s">
        <v>324</v>
      </c>
      <c r="D31" s="36" t="s">
        <v>326</v>
      </c>
      <c r="E31" s="36"/>
      <c r="F31" s="36"/>
      <c r="G31" s="36"/>
      <c r="H31" s="82">
        <f>H32+H40</f>
        <v>-77.98800000000003</v>
      </c>
      <c r="I31" s="83"/>
    </row>
    <row r="32" spans="1:8" ht="38.25" hidden="1">
      <c r="A32" s="7"/>
      <c r="B32" s="19" t="s">
        <v>327</v>
      </c>
      <c r="C32" s="10" t="s">
        <v>324</v>
      </c>
      <c r="D32" s="10" t="s">
        <v>326</v>
      </c>
      <c r="E32" s="10" t="s">
        <v>328</v>
      </c>
      <c r="F32" s="10" t="s">
        <v>329</v>
      </c>
      <c r="G32" s="10"/>
      <c r="H32" s="82">
        <f>H33</f>
        <v>0</v>
      </c>
    </row>
    <row r="33" spans="1:8" ht="51" hidden="1">
      <c r="A33" s="7"/>
      <c r="B33" s="9" t="s">
        <v>330</v>
      </c>
      <c r="C33" s="10" t="s">
        <v>324</v>
      </c>
      <c r="D33" s="10" t="s">
        <v>326</v>
      </c>
      <c r="E33" s="10" t="s">
        <v>328</v>
      </c>
      <c r="F33" s="10" t="s">
        <v>329</v>
      </c>
      <c r="G33" s="10"/>
      <c r="H33" s="82">
        <f>H34</f>
        <v>0</v>
      </c>
    </row>
    <row r="34" spans="1:8" ht="12.75" hidden="1">
      <c r="A34" s="7"/>
      <c r="B34" s="9" t="s">
        <v>331</v>
      </c>
      <c r="C34" s="10" t="s">
        <v>324</v>
      </c>
      <c r="D34" s="10" t="s">
        <v>326</v>
      </c>
      <c r="E34" s="10" t="s">
        <v>328</v>
      </c>
      <c r="F34" s="10" t="s">
        <v>332</v>
      </c>
      <c r="G34" s="10"/>
      <c r="H34" s="82">
        <f>H35</f>
        <v>0</v>
      </c>
    </row>
    <row r="35" spans="1:8" ht="63.75" hidden="1">
      <c r="A35" s="7"/>
      <c r="B35" s="26" t="s">
        <v>333</v>
      </c>
      <c r="C35" s="10" t="s">
        <v>324</v>
      </c>
      <c r="D35" s="10" t="s">
        <v>326</v>
      </c>
      <c r="E35" s="10" t="s">
        <v>328</v>
      </c>
      <c r="F35" s="10" t="s">
        <v>332</v>
      </c>
      <c r="G35" s="10" t="s">
        <v>334</v>
      </c>
      <c r="H35" s="82">
        <f>H36</f>
        <v>0</v>
      </c>
    </row>
    <row r="36" spans="1:8" ht="25.5" hidden="1">
      <c r="A36" s="7"/>
      <c r="B36" s="26" t="s">
        <v>335</v>
      </c>
      <c r="C36" s="10" t="s">
        <v>324</v>
      </c>
      <c r="D36" s="10" t="s">
        <v>326</v>
      </c>
      <c r="E36" s="10" t="s">
        <v>328</v>
      </c>
      <c r="F36" s="10" t="s">
        <v>332</v>
      </c>
      <c r="G36" s="10" t="s">
        <v>336</v>
      </c>
      <c r="H36" s="82"/>
    </row>
    <row r="37" spans="1:8" ht="12.75" hidden="1">
      <c r="A37" s="7"/>
      <c r="B37" s="19"/>
      <c r="C37" s="10"/>
      <c r="D37" s="36"/>
      <c r="E37" s="36"/>
      <c r="F37" s="36"/>
      <c r="G37" s="36"/>
      <c r="H37" s="82"/>
    </row>
    <row r="38" spans="1:8" ht="12.75" hidden="1">
      <c r="A38" s="7"/>
      <c r="B38" s="19"/>
      <c r="C38" s="10"/>
      <c r="D38" s="36"/>
      <c r="E38" s="36"/>
      <c r="F38" s="36"/>
      <c r="G38" s="36"/>
      <c r="H38" s="82"/>
    </row>
    <row r="39" spans="1:8" ht="12.75" hidden="1">
      <c r="A39" s="7"/>
      <c r="B39" s="19"/>
      <c r="C39" s="10"/>
      <c r="D39" s="36"/>
      <c r="E39" s="36"/>
      <c r="F39" s="36"/>
      <c r="G39" s="36"/>
      <c r="H39" s="82"/>
    </row>
    <row r="40" spans="1:8" ht="53.25" customHeight="1">
      <c r="A40" s="7"/>
      <c r="B40" s="19" t="s">
        <v>337</v>
      </c>
      <c r="C40" s="36" t="s">
        <v>324</v>
      </c>
      <c r="D40" s="36" t="s">
        <v>326</v>
      </c>
      <c r="E40" s="36" t="s">
        <v>338</v>
      </c>
      <c r="F40" s="36"/>
      <c r="G40" s="36"/>
      <c r="H40" s="82">
        <f>H41</f>
        <v>-77.98800000000003</v>
      </c>
    </row>
    <row r="41" spans="1:8" ht="39.75" customHeight="1">
      <c r="A41" s="7"/>
      <c r="B41" s="9" t="s">
        <v>339</v>
      </c>
      <c r="C41" s="10" t="s">
        <v>324</v>
      </c>
      <c r="D41" s="10" t="s">
        <v>326</v>
      </c>
      <c r="E41" s="10" t="s">
        <v>338</v>
      </c>
      <c r="F41" s="10" t="s">
        <v>340</v>
      </c>
      <c r="G41" s="10"/>
      <c r="H41" s="84">
        <f>H42+H50</f>
        <v>-77.98800000000003</v>
      </c>
    </row>
    <row r="42" spans="1:8" ht="12.75" hidden="1">
      <c r="A42" s="7"/>
      <c r="B42" s="9" t="s">
        <v>341</v>
      </c>
      <c r="C42" s="10" t="s">
        <v>324</v>
      </c>
      <c r="D42" s="10" t="s">
        <v>326</v>
      </c>
      <c r="E42" s="10" t="s">
        <v>338</v>
      </c>
      <c r="F42" s="10" t="s">
        <v>340</v>
      </c>
      <c r="G42" s="10"/>
      <c r="H42" s="84">
        <f>H43+H45+H47</f>
        <v>-77.98800000000003</v>
      </c>
    </row>
    <row r="43" spans="1:8" ht="63.75">
      <c r="A43" s="7"/>
      <c r="B43" s="26" t="s">
        <v>333</v>
      </c>
      <c r="C43" s="10" t="s">
        <v>324</v>
      </c>
      <c r="D43" s="10" t="s">
        <v>326</v>
      </c>
      <c r="E43" s="10" t="s">
        <v>338</v>
      </c>
      <c r="F43" s="10" t="s">
        <v>340</v>
      </c>
      <c r="G43" s="10" t="s">
        <v>334</v>
      </c>
      <c r="H43" s="84">
        <f>H44</f>
        <v>1.50732</v>
      </c>
    </row>
    <row r="44" spans="1:8" ht="25.5">
      <c r="A44" s="7"/>
      <c r="B44" s="26" t="s">
        <v>335</v>
      </c>
      <c r="C44" s="10" t="s">
        <v>324</v>
      </c>
      <c r="D44" s="10" t="s">
        <v>326</v>
      </c>
      <c r="E44" s="10" t="s">
        <v>338</v>
      </c>
      <c r="F44" s="10" t="s">
        <v>340</v>
      </c>
      <c r="G44" s="10" t="s">
        <v>336</v>
      </c>
      <c r="H44" s="84">
        <f>5.3-0.315-10.67768-3.8+11</f>
        <v>1.50732</v>
      </c>
    </row>
    <row r="45" spans="1:8" ht="25.5">
      <c r="A45" s="7"/>
      <c r="B45" s="26" t="s">
        <v>342</v>
      </c>
      <c r="C45" s="10" t="s">
        <v>324</v>
      </c>
      <c r="D45" s="10" t="s">
        <v>326</v>
      </c>
      <c r="E45" s="10" t="s">
        <v>338</v>
      </c>
      <c r="F45" s="10" t="s">
        <v>340</v>
      </c>
      <c r="G45" s="10" t="s">
        <v>343</v>
      </c>
      <c r="H45" s="84">
        <f>H46</f>
        <v>-72.59532000000002</v>
      </c>
    </row>
    <row r="46" spans="1:8" ht="25.5">
      <c r="A46" s="7"/>
      <c r="B46" s="26" t="s">
        <v>344</v>
      </c>
      <c r="C46" s="10" t="s">
        <v>324</v>
      </c>
      <c r="D46" s="10" t="s">
        <v>326</v>
      </c>
      <c r="E46" s="10" t="s">
        <v>338</v>
      </c>
      <c r="F46" s="10" t="s">
        <v>340</v>
      </c>
      <c r="G46" s="10" t="s">
        <v>345</v>
      </c>
      <c r="H46" s="84">
        <f>-9.102-3-37.2-11.686-0.59924-4.007+15.59892-11.6-11</f>
        <v>-72.59532000000002</v>
      </c>
    </row>
    <row r="47" spans="1:8" ht="12.75">
      <c r="A47" s="7"/>
      <c r="B47" s="26" t="s">
        <v>346</v>
      </c>
      <c r="C47" s="10" t="s">
        <v>324</v>
      </c>
      <c r="D47" s="10" t="s">
        <v>326</v>
      </c>
      <c r="E47" s="10" t="s">
        <v>338</v>
      </c>
      <c r="F47" s="10" t="s">
        <v>340</v>
      </c>
      <c r="G47" s="10" t="s">
        <v>347</v>
      </c>
      <c r="H47" s="84">
        <f>H48+H49</f>
        <v>-6.9</v>
      </c>
    </row>
    <row r="48" spans="1:8" ht="24.75" customHeight="1">
      <c r="A48" s="7"/>
      <c r="B48" s="26" t="s">
        <v>348</v>
      </c>
      <c r="C48" s="10" t="s">
        <v>324</v>
      </c>
      <c r="D48" s="10" t="s">
        <v>326</v>
      </c>
      <c r="E48" s="10" t="s">
        <v>338</v>
      </c>
      <c r="F48" s="10" t="s">
        <v>340</v>
      </c>
      <c r="G48" s="10" t="s">
        <v>349</v>
      </c>
      <c r="H48" s="84">
        <v>-6.9</v>
      </c>
    </row>
    <row r="49" spans="1:8" ht="12.75" hidden="1">
      <c r="A49" s="7"/>
      <c r="B49" s="26" t="s">
        <v>350</v>
      </c>
      <c r="C49" s="10" t="s">
        <v>324</v>
      </c>
      <c r="D49" s="10" t="s">
        <v>326</v>
      </c>
      <c r="E49" s="10" t="s">
        <v>351</v>
      </c>
      <c r="F49" s="10" t="s">
        <v>340</v>
      </c>
      <c r="G49" s="10" t="s">
        <v>352</v>
      </c>
      <c r="H49" s="84"/>
    </row>
    <row r="50" spans="1:8" ht="25.5" hidden="1">
      <c r="A50" s="7"/>
      <c r="B50" s="34" t="s">
        <v>353</v>
      </c>
      <c r="C50" s="36" t="s">
        <v>324</v>
      </c>
      <c r="D50" s="36" t="s">
        <v>326</v>
      </c>
      <c r="E50" s="36" t="s">
        <v>338</v>
      </c>
      <c r="F50" s="10" t="s">
        <v>340</v>
      </c>
      <c r="G50" s="36"/>
      <c r="H50" s="84">
        <f>H51</f>
        <v>0</v>
      </c>
    </row>
    <row r="51" spans="1:8" ht="25.5" hidden="1">
      <c r="A51" s="7"/>
      <c r="B51" s="26" t="s">
        <v>342</v>
      </c>
      <c r="C51" s="10" t="s">
        <v>324</v>
      </c>
      <c r="D51" s="10" t="s">
        <v>326</v>
      </c>
      <c r="E51" s="10" t="s">
        <v>338</v>
      </c>
      <c r="F51" s="10" t="s">
        <v>340</v>
      </c>
      <c r="G51" s="10" t="s">
        <v>343</v>
      </c>
      <c r="H51" s="84">
        <f>H52</f>
        <v>0</v>
      </c>
    </row>
    <row r="52" spans="1:8" ht="24.75" customHeight="1" hidden="1">
      <c r="A52" s="7"/>
      <c r="B52" s="26" t="s">
        <v>344</v>
      </c>
      <c r="C52" s="10" t="s">
        <v>324</v>
      </c>
      <c r="D52" s="10" t="s">
        <v>326</v>
      </c>
      <c r="E52" s="10" t="s">
        <v>338</v>
      </c>
      <c r="F52" s="10" t="s">
        <v>340</v>
      </c>
      <c r="G52" s="10" t="s">
        <v>345</v>
      </c>
      <c r="H52" s="84">
        <v>0</v>
      </c>
    </row>
    <row r="53" spans="1:8" ht="15" customHeight="1" hidden="1">
      <c r="A53" s="7"/>
      <c r="B53" s="9"/>
      <c r="C53" s="10"/>
      <c r="D53" s="10"/>
      <c r="E53" s="10"/>
      <c r="F53" s="10"/>
      <c r="G53" s="10"/>
      <c r="H53" s="84"/>
    </row>
    <row r="54" spans="1:8" ht="27" customHeight="1">
      <c r="A54" s="7"/>
      <c r="B54" s="19" t="s">
        <v>354</v>
      </c>
      <c r="C54" s="36" t="s">
        <v>355</v>
      </c>
      <c r="D54" s="36"/>
      <c r="E54" s="36"/>
      <c r="F54" s="36"/>
      <c r="G54" s="36"/>
      <c r="H54" s="82">
        <f>H60+H69+H76+H305+H55+H163</f>
        <v>3020.5044300000004</v>
      </c>
    </row>
    <row r="55" spans="1:8" ht="21.75" customHeight="1" hidden="1">
      <c r="A55" s="7"/>
      <c r="B55" s="19"/>
      <c r="C55" s="36"/>
      <c r="D55" s="36"/>
      <c r="E55" s="36"/>
      <c r="F55" s="36"/>
      <c r="G55" s="36"/>
      <c r="H55" s="82"/>
    </row>
    <row r="56" spans="1:8" ht="12.75" hidden="1">
      <c r="A56" s="7"/>
      <c r="B56" s="9"/>
      <c r="C56" s="10"/>
      <c r="D56" s="10"/>
      <c r="E56" s="10"/>
      <c r="F56" s="10"/>
      <c r="G56" s="10"/>
      <c r="H56" s="82"/>
    </row>
    <row r="57" spans="1:8" ht="12.75" hidden="1">
      <c r="A57" s="7"/>
      <c r="B57" s="9"/>
      <c r="C57" s="10"/>
      <c r="D57" s="10"/>
      <c r="E57" s="10"/>
      <c r="F57" s="10"/>
      <c r="G57" s="10"/>
      <c r="H57" s="82"/>
    </row>
    <row r="58" spans="1:8" ht="12.75" hidden="1">
      <c r="A58" s="7"/>
      <c r="B58" s="9"/>
      <c r="C58" s="10"/>
      <c r="D58" s="10"/>
      <c r="E58" s="10"/>
      <c r="F58" s="10"/>
      <c r="G58" s="10"/>
      <c r="H58" s="82"/>
    </row>
    <row r="59" spans="1:8" ht="12.75" hidden="1">
      <c r="A59" s="7"/>
      <c r="B59" s="19"/>
      <c r="C59" s="36"/>
      <c r="D59" s="36"/>
      <c r="E59" s="36"/>
      <c r="F59" s="36"/>
      <c r="G59" s="36"/>
      <c r="H59" s="82"/>
    </row>
    <row r="60" spans="1:8" ht="25.5" hidden="1">
      <c r="A60" s="7"/>
      <c r="B60" s="19" t="s">
        <v>356</v>
      </c>
      <c r="C60" s="36" t="s">
        <v>355</v>
      </c>
      <c r="D60" s="36" t="s">
        <v>338</v>
      </c>
      <c r="E60" s="36"/>
      <c r="F60" s="36"/>
      <c r="G60" s="36"/>
      <c r="H60" s="82">
        <f>H61+H65</f>
        <v>0</v>
      </c>
    </row>
    <row r="61" spans="1:8" ht="19.5" customHeight="1" hidden="1">
      <c r="A61" s="7"/>
      <c r="B61" s="19" t="s">
        <v>357</v>
      </c>
      <c r="C61" s="36" t="s">
        <v>355</v>
      </c>
      <c r="D61" s="36" t="s">
        <v>338</v>
      </c>
      <c r="E61" s="36" t="s">
        <v>328</v>
      </c>
      <c r="F61" s="36"/>
      <c r="G61" s="36"/>
      <c r="H61" s="82">
        <f>H63</f>
        <v>0</v>
      </c>
    </row>
    <row r="62" spans="1:8" ht="12.75" hidden="1">
      <c r="A62" s="7"/>
      <c r="B62" s="9" t="s">
        <v>358</v>
      </c>
      <c r="C62" s="10" t="s">
        <v>355</v>
      </c>
      <c r="D62" s="10" t="s">
        <v>338</v>
      </c>
      <c r="E62" s="10" t="s">
        <v>328</v>
      </c>
      <c r="F62" s="10" t="s">
        <v>359</v>
      </c>
      <c r="G62" s="10"/>
      <c r="H62" s="84">
        <f>H63</f>
        <v>0</v>
      </c>
    </row>
    <row r="63" spans="1:8" ht="38.25" hidden="1">
      <c r="A63" s="7"/>
      <c r="B63" s="9" t="s">
        <v>360</v>
      </c>
      <c r="C63" s="10" t="s">
        <v>355</v>
      </c>
      <c r="D63" s="10" t="s">
        <v>338</v>
      </c>
      <c r="E63" s="10" t="s">
        <v>328</v>
      </c>
      <c r="F63" s="10" t="s">
        <v>361</v>
      </c>
      <c r="G63" s="10"/>
      <c r="H63" s="84">
        <f>H64</f>
        <v>0</v>
      </c>
    </row>
    <row r="64" spans="1:8" ht="24.75" customHeight="1" hidden="1">
      <c r="A64" s="7"/>
      <c r="B64" s="9" t="s">
        <v>362</v>
      </c>
      <c r="C64" s="10" t="s">
        <v>355</v>
      </c>
      <c r="D64" s="10" t="s">
        <v>338</v>
      </c>
      <c r="E64" s="10" t="s">
        <v>328</v>
      </c>
      <c r="F64" s="10" t="s">
        <v>361</v>
      </c>
      <c r="G64" s="10" t="s">
        <v>363</v>
      </c>
      <c r="H64" s="84"/>
    </row>
    <row r="65" spans="1:8" ht="12.75" hidden="1">
      <c r="A65" s="7"/>
      <c r="B65" s="19"/>
      <c r="C65" s="36"/>
      <c r="D65" s="36"/>
      <c r="E65" s="36"/>
      <c r="F65" s="36"/>
      <c r="G65" s="36"/>
      <c r="H65" s="82"/>
    </row>
    <row r="66" spans="1:8" ht="12.75" hidden="1">
      <c r="A66" s="7"/>
      <c r="B66" s="9"/>
      <c r="C66" s="10"/>
      <c r="D66" s="10"/>
      <c r="E66" s="10"/>
      <c r="F66" s="10"/>
      <c r="G66" s="10"/>
      <c r="H66" s="84"/>
    </row>
    <row r="67" spans="1:8" ht="51.75" customHeight="1" hidden="1">
      <c r="A67" s="7"/>
      <c r="B67" s="9"/>
      <c r="C67" s="10"/>
      <c r="D67" s="10"/>
      <c r="E67" s="10"/>
      <c r="F67" s="10"/>
      <c r="G67" s="10"/>
      <c r="H67" s="84"/>
    </row>
    <row r="68" spans="1:8" ht="12.75" hidden="1">
      <c r="A68" s="7"/>
      <c r="B68" s="9"/>
      <c r="C68" s="10"/>
      <c r="D68" s="10"/>
      <c r="E68" s="10"/>
      <c r="F68" s="10"/>
      <c r="G68" s="10"/>
      <c r="H68" s="84"/>
    </row>
    <row r="69" spans="1:8" ht="13.5" customHeight="1" hidden="1">
      <c r="A69" s="7"/>
      <c r="B69" s="19" t="s">
        <v>364</v>
      </c>
      <c r="C69" s="36" t="s">
        <v>355</v>
      </c>
      <c r="D69" s="36" t="s">
        <v>365</v>
      </c>
      <c r="E69" s="36"/>
      <c r="F69" s="36"/>
      <c r="G69" s="36"/>
      <c r="H69" s="82">
        <f>H70</f>
        <v>0</v>
      </c>
    </row>
    <row r="70" spans="1:8" ht="12.75" hidden="1">
      <c r="A70" s="7"/>
      <c r="B70" s="19" t="s">
        <v>366</v>
      </c>
      <c r="C70" s="36" t="s">
        <v>355</v>
      </c>
      <c r="D70" s="36" t="s">
        <v>365</v>
      </c>
      <c r="E70" s="36" t="s">
        <v>326</v>
      </c>
      <c r="F70" s="36"/>
      <c r="G70" s="36"/>
      <c r="H70" s="82">
        <f>H73</f>
        <v>0</v>
      </c>
    </row>
    <row r="71" spans="1:8" ht="12.75" hidden="1">
      <c r="A71" s="7"/>
      <c r="B71" s="9" t="s">
        <v>358</v>
      </c>
      <c r="C71" s="10" t="s">
        <v>355</v>
      </c>
      <c r="D71" s="10" t="s">
        <v>365</v>
      </c>
      <c r="E71" s="10" t="s">
        <v>326</v>
      </c>
      <c r="F71" s="10" t="s">
        <v>359</v>
      </c>
      <c r="G71" s="10"/>
      <c r="H71" s="84">
        <f>H73</f>
        <v>0</v>
      </c>
    </row>
    <row r="72" spans="1:8" ht="38.25" customHeight="1" hidden="1">
      <c r="A72" s="7"/>
      <c r="B72" s="9" t="s">
        <v>367</v>
      </c>
      <c r="C72" s="10" t="s">
        <v>368</v>
      </c>
      <c r="D72" s="10" t="s">
        <v>369</v>
      </c>
      <c r="E72" s="10" t="s">
        <v>326</v>
      </c>
      <c r="F72" s="10" t="s">
        <v>359</v>
      </c>
      <c r="G72" s="10"/>
      <c r="H72" s="84">
        <f>H73</f>
        <v>0</v>
      </c>
    </row>
    <row r="73" spans="1:8" ht="39.75" customHeight="1" hidden="1">
      <c r="A73" s="7"/>
      <c r="B73" s="9" t="s">
        <v>370</v>
      </c>
      <c r="C73" s="10" t="s">
        <v>355</v>
      </c>
      <c r="D73" s="10" t="s">
        <v>365</v>
      </c>
      <c r="E73" s="10" t="s">
        <v>326</v>
      </c>
      <c r="F73" s="10" t="s">
        <v>371</v>
      </c>
      <c r="G73" s="10"/>
      <c r="H73" s="84">
        <f>H74</f>
        <v>0</v>
      </c>
    </row>
    <row r="74" spans="1:8" ht="24.75" customHeight="1" hidden="1">
      <c r="A74" s="7"/>
      <c r="B74" s="26" t="s">
        <v>342</v>
      </c>
      <c r="C74" s="10" t="s">
        <v>355</v>
      </c>
      <c r="D74" s="10" t="s">
        <v>365</v>
      </c>
      <c r="E74" s="10" t="s">
        <v>326</v>
      </c>
      <c r="F74" s="10" t="s">
        <v>371</v>
      </c>
      <c r="G74" s="10" t="s">
        <v>343</v>
      </c>
      <c r="H74" s="84">
        <f>H75</f>
        <v>0</v>
      </c>
    </row>
    <row r="75" spans="1:8" ht="28.5" customHeight="1" hidden="1">
      <c r="A75" s="7"/>
      <c r="B75" s="26" t="s">
        <v>344</v>
      </c>
      <c r="C75" s="10" t="s">
        <v>355</v>
      </c>
      <c r="D75" s="10" t="s">
        <v>365</v>
      </c>
      <c r="E75" s="10" t="s">
        <v>326</v>
      </c>
      <c r="F75" s="10" t="s">
        <v>371</v>
      </c>
      <c r="G75" s="10" t="s">
        <v>345</v>
      </c>
      <c r="H75" s="84"/>
    </row>
    <row r="76" spans="1:9" ht="12.75">
      <c r="A76" s="7"/>
      <c r="B76" s="19" t="s">
        <v>372</v>
      </c>
      <c r="C76" s="36" t="s">
        <v>355</v>
      </c>
      <c r="D76" s="36" t="s">
        <v>373</v>
      </c>
      <c r="E76" s="36"/>
      <c r="F76" s="36"/>
      <c r="G76" s="36"/>
      <c r="H76" s="82">
        <f>H77+H96+H183+H195</f>
        <v>3020.5044300000004</v>
      </c>
      <c r="I76" s="85"/>
    </row>
    <row r="77" spans="1:8" ht="12" customHeight="1">
      <c r="A77" s="7"/>
      <c r="B77" s="19" t="s">
        <v>374</v>
      </c>
      <c r="C77" s="36" t="s">
        <v>355</v>
      </c>
      <c r="D77" s="36" t="s">
        <v>373</v>
      </c>
      <c r="E77" s="36" t="s">
        <v>326</v>
      </c>
      <c r="F77" s="36"/>
      <c r="G77" s="36"/>
      <c r="H77" s="82">
        <f>H78+H82+H86</f>
        <v>-804.614</v>
      </c>
    </row>
    <row r="78" spans="1:8" ht="12.75" hidden="1">
      <c r="A78" s="7"/>
      <c r="B78" s="9" t="s">
        <v>375</v>
      </c>
      <c r="C78" s="10" t="s">
        <v>355</v>
      </c>
      <c r="D78" s="10" t="s">
        <v>373</v>
      </c>
      <c r="E78" s="10" t="s">
        <v>326</v>
      </c>
      <c r="F78" s="10"/>
      <c r="G78" s="10"/>
      <c r="H78" s="84">
        <f>H79</f>
        <v>-814.552</v>
      </c>
    </row>
    <row r="79" spans="1:8" ht="12.75">
      <c r="A79" s="7"/>
      <c r="B79" s="9" t="s">
        <v>376</v>
      </c>
      <c r="C79" s="10" t="s">
        <v>355</v>
      </c>
      <c r="D79" s="10" t="s">
        <v>377</v>
      </c>
      <c r="E79" s="10" t="s">
        <v>326</v>
      </c>
      <c r="F79" s="86" t="s">
        <v>378</v>
      </c>
      <c r="G79" s="10"/>
      <c r="H79" s="84">
        <f>H80</f>
        <v>-814.552</v>
      </c>
    </row>
    <row r="80" spans="1:8" ht="38.25">
      <c r="A80" s="7"/>
      <c r="B80" s="23" t="s">
        <v>379</v>
      </c>
      <c r="C80" s="86" t="s">
        <v>355</v>
      </c>
      <c r="D80" s="86" t="s">
        <v>373</v>
      </c>
      <c r="E80" s="86" t="s">
        <v>326</v>
      </c>
      <c r="F80" s="86" t="s">
        <v>378</v>
      </c>
      <c r="G80" s="86" t="s">
        <v>380</v>
      </c>
      <c r="H80" s="84">
        <f>H81</f>
        <v>-814.552</v>
      </c>
    </row>
    <row r="81" spans="1:8" ht="41.25" customHeight="1">
      <c r="A81" s="7"/>
      <c r="B81" s="23" t="s">
        <v>381</v>
      </c>
      <c r="C81" s="86" t="s">
        <v>355</v>
      </c>
      <c r="D81" s="86" t="s">
        <v>373</v>
      </c>
      <c r="E81" s="86" t="s">
        <v>326</v>
      </c>
      <c r="F81" s="86" t="s">
        <v>378</v>
      </c>
      <c r="G81" s="86" t="s">
        <v>382</v>
      </c>
      <c r="H81" s="84">
        <f>-1124+35+7+267.448</f>
        <v>-814.552</v>
      </c>
    </row>
    <row r="82" spans="1:8" ht="40.5" customHeight="1">
      <c r="A82" s="7"/>
      <c r="B82" s="23" t="s">
        <v>383</v>
      </c>
      <c r="C82" s="86" t="s">
        <v>355</v>
      </c>
      <c r="D82" s="86" t="s">
        <v>373</v>
      </c>
      <c r="E82" s="86" t="s">
        <v>326</v>
      </c>
      <c r="F82" s="86" t="s">
        <v>384</v>
      </c>
      <c r="G82" s="86"/>
      <c r="H82" s="84">
        <f>H83</f>
        <v>9.938</v>
      </c>
    </row>
    <row r="83" spans="1:8" ht="13.5" customHeight="1" hidden="1">
      <c r="A83" s="7"/>
      <c r="B83" s="9" t="s">
        <v>385</v>
      </c>
      <c r="C83" s="10" t="s">
        <v>355</v>
      </c>
      <c r="D83" s="10" t="s">
        <v>373</v>
      </c>
      <c r="E83" s="10" t="s">
        <v>326</v>
      </c>
      <c r="F83" s="10" t="s">
        <v>384</v>
      </c>
      <c r="G83" s="10"/>
      <c r="H83" s="84">
        <f>H84</f>
        <v>9.938</v>
      </c>
    </row>
    <row r="84" spans="1:8" ht="40.5" customHeight="1">
      <c r="A84" s="7"/>
      <c r="B84" s="23" t="s">
        <v>379</v>
      </c>
      <c r="C84" s="10" t="s">
        <v>355</v>
      </c>
      <c r="D84" s="10" t="s">
        <v>373</v>
      </c>
      <c r="E84" s="10" t="s">
        <v>326</v>
      </c>
      <c r="F84" s="10" t="s">
        <v>384</v>
      </c>
      <c r="G84" s="10" t="s">
        <v>380</v>
      </c>
      <c r="H84" s="84">
        <f>H85</f>
        <v>9.938</v>
      </c>
    </row>
    <row r="85" spans="1:8" ht="42.75" customHeight="1">
      <c r="A85" s="7"/>
      <c r="B85" s="23" t="s">
        <v>381</v>
      </c>
      <c r="C85" s="10" t="s">
        <v>355</v>
      </c>
      <c r="D85" s="10" t="s">
        <v>373</v>
      </c>
      <c r="E85" s="10" t="s">
        <v>326</v>
      </c>
      <c r="F85" s="10" t="s">
        <v>384</v>
      </c>
      <c r="G85" s="10" t="s">
        <v>382</v>
      </c>
      <c r="H85" s="84">
        <v>9.938</v>
      </c>
    </row>
    <row r="86" spans="1:8" ht="51" customHeight="1" hidden="1">
      <c r="A86" s="7"/>
      <c r="B86" s="9" t="s">
        <v>386</v>
      </c>
      <c r="C86" s="10" t="s">
        <v>355</v>
      </c>
      <c r="D86" s="10" t="s">
        <v>373</v>
      </c>
      <c r="E86" s="10" t="s">
        <v>326</v>
      </c>
      <c r="F86" s="10" t="s">
        <v>387</v>
      </c>
      <c r="G86" s="10"/>
      <c r="H86" s="84">
        <f>H87+H89+H92</f>
        <v>0</v>
      </c>
    </row>
    <row r="87" spans="1:8" ht="43.5" customHeight="1" hidden="1">
      <c r="A87" s="7"/>
      <c r="B87" s="23" t="s">
        <v>379</v>
      </c>
      <c r="C87" s="10" t="s">
        <v>368</v>
      </c>
      <c r="D87" s="10" t="s">
        <v>373</v>
      </c>
      <c r="E87" s="10" t="s">
        <v>326</v>
      </c>
      <c r="F87" s="10" t="s">
        <v>387</v>
      </c>
      <c r="G87" s="10" t="s">
        <v>380</v>
      </c>
      <c r="H87" s="84">
        <f>H88</f>
        <v>0</v>
      </c>
    </row>
    <row r="88" spans="1:8" ht="19.5" customHeight="1" hidden="1">
      <c r="A88" s="7"/>
      <c r="B88" s="9" t="s">
        <v>388</v>
      </c>
      <c r="C88" s="10" t="s">
        <v>355</v>
      </c>
      <c r="D88" s="10" t="s">
        <v>373</v>
      </c>
      <c r="E88" s="10" t="s">
        <v>326</v>
      </c>
      <c r="F88" s="10" t="s">
        <v>387</v>
      </c>
      <c r="G88" s="10" t="s">
        <v>389</v>
      </c>
      <c r="H88" s="84"/>
    </row>
    <row r="89" spans="1:8" ht="66" customHeight="1" hidden="1">
      <c r="A89" s="7"/>
      <c r="B89" s="9" t="s">
        <v>390</v>
      </c>
      <c r="C89" s="10" t="s">
        <v>368</v>
      </c>
      <c r="D89" s="10" t="s">
        <v>373</v>
      </c>
      <c r="E89" s="10" t="s">
        <v>326</v>
      </c>
      <c r="F89" s="10" t="s">
        <v>391</v>
      </c>
      <c r="G89" s="10"/>
      <c r="H89" s="84">
        <f>H90</f>
        <v>0</v>
      </c>
    </row>
    <row r="90" spans="1:8" ht="19.5" customHeight="1" hidden="1">
      <c r="A90" s="7"/>
      <c r="B90" s="23" t="s">
        <v>392</v>
      </c>
      <c r="C90" s="10" t="s">
        <v>355</v>
      </c>
      <c r="D90" s="86" t="s">
        <v>373</v>
      </c>
      <c r="E90" s="86" t="s">
        <v>326</v>
      </c>
      <c r="F90" s="86" t="s">
        <v>391</v>
      </c>
      <c r="G90" s="86" t="s">
        <v>393</v>
      </c>
      <c r="H90" s="84">
        <f>H91</f>
        <v>0</v>
      </c>
    </row>
    <row r="91" spans="1:8" ht="42" customHeight="1" hidden="1">
      <c r="A91" s="7"/>
      <c r="B91" s="23" t="s">
        <v>394</v>
      </c>
      <c r="C91" s="10" t="s">
        <v>355</v>
      </c>
      <c r="D91" s="86" t="s">
        <v>373</v>
      </c>
      <c r="E91" s="86" t="s">
        <v>326</v>
      </c>
      <c r="F91" s="86" t="s">
        <v>391</v>
      </c>
      <c r="G91" s="86" t="s">
        <v>395</v>
      </c>
      <c r="H91" s="84"/>
    </row>
    <row r="92" spans="1:8" ht="42.75" customHeight="1" hidden="1">
      <c r="A92" s="7"/>
      <c r="B92" s="9" t="s">
        <v>396</v>
      </c>
      <c r="C92" s="10" t="s">
        <v>355</v>
      </c>
      <c r="D92" s="10" t="s">
        <v>373</v>
      </c>
      <c r="E92" s="10" t="s">
        <v>326</v>
      </c>
      <c r="F92" s="10" t="s">
        <v>397</v>
      </c>
      <c r="G92" s="10"/>
      <c r="H92" s="84">
        <f>H94</f>
        <v>0</v>
      </c>
    </row>
    <row r="93" spans="1:8" ht="14.25" customHeight="1" hidden="1">
      <c r="A93" s="7"/>
      <c r="B93" s="23" t="s">
        <v>392</v>
      </c>
      <c r="C93" s="10" t="s">
        <v>355</v>
      </c>
      <c r="D93" s="86" t="s">
        <v>373</v>
      </c>
      <c r="E93" s="86" t="s">
        <v>326</v>
      </c>
      <c r="F93" s="86" t="s">
        <v>397</v>
      </c>
      <c r="G93" s="86" t="s">
        <v>393</v>
      </c>
      <c r="H93" s="84">
        <f>H94</f>
        <v>0</v>
      </c>
    </row>
    <row r="94" spans="1:8" ht="30.75" customHeight="1" hidden="1">
      <c r="A94" s="7"/>
      <c r="B94" s="23" t="s">
        <v>398</v>
      </c>
      <c r="C94" s="10" t="s">
        <v>355</v>
      </c>
      <c r="D94" s="86" t="s">
        <v>373</v>
      </c>
      <c r="E94" s="86" t="s">
        <v>326</v>
      </c>
      <c r="F94" s="86" t="s">
        <v>397</v>
      </c>
      <c r="G94" s="86" t="s">
        <v>399</v>
      </c>
      <c r="H94" s="84"/>
    </row>
    <row r="95" spans="1:8" ht="12.75" hidden="1">
      <c r="A95" s="7"/>
      <c r="B95" s="9"/>
      <c r="C95" s="10"/>
      <c r="D95" s="10"/>
      <c r="E95" s="10"/>
      <c r="F95" s="86"/>
      <c r="G95" s="86"/>
      <c r="H95" s="84"/>
    </row>
    <row r="96" spans="1:8" ht="12.75">
      <c r="A96" s="7"/>
      <c r="B96" s="19" t="s">
        <v>400</v>
      </c>
      <c r="C96" s="36" t="s">
        <v>368</v>
      </c>
      <c r="D96" s="36" t="s">
        <v>373</v>
      </c>
      <c r="E96" s="36" t="s">
        <v>328</v>
      </c>
      <c r="F96" s="36"/>
      <c r="G96" s="36"/>
      <c r="H96" s="82">
        <f>H97+H107+H151+H155+H190+H103+H127+H160+H172+H169+H166</f>
        <v>1575.3299500000005</v>
      </c>
    </row>
    <row r="97" spans="1:8" ht="17.25" customHeight="1">
      <c r="A97" s="7"/>
      <c r="B97" s="9" t="s">
        <v>401</v>
      </c>
      <c r="C97" s="10" t="s">
        <v>355</v>
      </c>
      <c r="D97" s="10" t="s">
        <v>373</v>
      </c>
      <c r="E97" s="10" t="s">
        <v>328</v>
      </c>
      <c r="F97" s="10" t="s">
        <v>402</v>
      </c>
      <c r="G97" s="10"/>
      <c r="H97" s="84">
        <f>H98+H100</f>
        <v>123.06795000000052</v>
      </c>
    </row>
    <row r="98" spans="1:8" ht="43.5" customHeight="1">
      <c r="A98" s="7"/>
      <c r="B98" s="23" t="s">
        <v>379</v>
      </c>
      <c r="C98" s="10" t="s">
        <v>355</v>
      </c>
      <c r="D98" s="10" t="s">
        <v>373</v>
      </c>
      <c r="E98" s="10" t="s">
        <v>328</v>
      </c>
      <c r="F98" s="10" t="s">
        <v>402</v>
      </c>
      <c r="G98" s="10" t="s">
        <v>380</v>
      </c>
      <c r="H98" s="84">
        <f>H99</f>
        <v>122.86795000000052</v>
      </c>
    </row>
    <row r="99" spans="1:8" ht="41.25" customHeight="1">
      <c r="A99" s="7"/>
      <c r="B99" s="23" t="s">
        <v>381</v>
      </c>
      <c r="C99" s="10" t="s">
        <v>355</v>
      </c>
      <c r="D99" s="86" t="s">
        <v>373</v>
      </c>
      <c r="E99" s="87" t="s">
        <v>328</v>
      </c>
      <c r="F99" s="10" t="s">
        <v>402</v>
      </c>
      <c r="G99" s="86" t="s">
        <v>382</v>
      </c>
      <c r="H99" s="84">
        <f>-1219.06901-25.68688+625.961-10+5287.841+1911.758-0.583-6609.785+266.49243+135.5-3+30.88741+0.2-267.648</f>
        <v>122.86795000000052</v>
      </c>
    </row>
    <row r="100" spans="1:8" ht="18" customHeight="1">
      <c r="A100" s="7"/>
      <c r="B100" s="26" t="s">
        <v>346</v>
      </c>
      <c r="C100" s="10" t="s">
        <v>355</v>
      </c>
      <c r="D100" s="10" t="s">
        <v>373</v>
      </c>
      <c r="E100" s="10" t="s">
        <v>328</v>
      </c>
      <c r="F100" s="10" t="s">
        <v>402</v>
      </c>
      <c r="G100" s="10" t="s">
        <v>347</v>
      </c>
      <c r="H100" s="84">
        <f>H101+H102</f>
        <v>0.2</v>
      </c>
    </row>
    <row r="101" spans="1:8" ht="27.75" customHeight="1" hidden="1">
      <c r="A101" s="7"/>
      <c r="B101" s="26" t="s">
        <v>348</v>
      </c>
      <c r="C101" s="10" t="s">
        <v>355</v>
      </c>
      <c r="D101" s="10" t="s">
        <v>373</v>
      </c>
      <c r="E101" s="10" t="s">
        <v>328</v>
      </c>
      <c r="F101" s="10" t="s">
        <v>402</v>
      </c>
      <c r="G101" s="10" t="s">
        <v>349</v>
      </c>
      <c r="H101" s="84"/>
    </row>
    <row r="102" spans="1:8" ht="19.5" customHeight="1">
      <c r="A102" s="7"/>
      <c r="B102" s="26" t="s">
        <v>403</v>
      </c>
      <c r="C102" s="10" t="s">
        <v>355</v>
      </c>
      <c r="D102" s="10" t="s">
        <v>373</v>
      </c>
      <c r="E102" s="10" t="s">
        <v>328</v>
      </c>
      <c r="F102" s="10" t="s">
        <v>402</v>
      </c>
      <c r="G102" s="10" t="s">
        <v>352</v>
      </c>
      <c r="H102" s="84">
        <v>0.2</v>
      </c>
    </row>
    <row r="103" spans="1:8" ht="40.5" customHeight="1">
      <c r="A103" s="7"/>
      <c r="B103" s="23" t="s">
        <v>383</v>
      </c>
      <c r="C103" s="86" t="s">
        <v>355</v>
      </c>
      <c r="D103" s="86" t="s">
        <v>373</v>
      </c>
      <c r="E103" s="86" t="s">
        <v>328</v>
      </c>
      <c r="F103" s="86" t="s">
        <v>384</v>
      </c>
      <c r="G103" s="86"/>
      <c r="H103" s="84">
        <f>H104</f>
        <v>-9.938</v>
      </c>
    </row>
    <row r="104" spans="1:8" ht="13.5" customHeight="1" hidden="1">
      <c r="A104" s="7"/>
      <c r="B104" s="9" t="s">
        <v>385</v>
      </c>
      <c r="C104" s="10" t="s">
        <v>355</v>
      </c>
      <c r="D104" s="10" t="s">
        <v>373</v>
      </c>
      <c r="E104" s="10" t="s">
        <v>328</v>
      </c>
      <c r="F104" s="10" t="s">
        <v>384</v>
      </c>
      <c r="G104" s="10"/>
      <c r="H104" s="84">
        <f>H105</f>
        <v>-9.938</v>
      </c>
    </row>
    <row r="105" spans="1:8" ht="39.75" customHeight="1">
      <c r="A105" s="7"/>
      <c r="B105" s="23" t="s">
        <v>379</v>
      </c>
      <c r="C105" s="10" t="s">
        <v>355</v>
      </c>
      <c r="D105" s="10" t="s">
        <v>373</v>
      </c>
      <c r="E105" s="10" t="s">
        <v>328</v>
      </c>
      <c r="F105" s="10" t="s">
        <v>384</v>
      </c>
      <c r="G105" s="10" t="s">
        <v>380</v>
      </c>
      <c r="H105" s="84">
        <f>H106</f>
        <v>-9.938</v>
      </c>
    </row>
    <row r="106" spans="1:8" ht="39" customHeight="1">
      <c r="A106" s="7"/>
      <c r="B106" s="23" t="s">
        <v>381</v>
      </c>
      <c r="C106" s="10" t="s">
        <v>355</v>
      </c>
      <c r="D106" s="10" t="s">
        <v>373</v>
      </c>
      <c r="E106" s="10" t="s">
        <v>328</v>
      </c>
      <c r="F106" s="10" t="s">
        <v>384</v>
      </c>
      <c r="G106" s="10" t="s">
        <v>382</v>
      </c>
      <c r="H106" s="84">
        <v>-9.938</v>
      </c>
    </row>
    <row r="107" spans="1:8" ht="18" customHeight="1" hidden="1">
      <c r="A107" s="7"/>
      <c r="B107" s="9" t="s">
        <v>404</v>
      </c>
      <c r="C107" s="10" t="s">
        <v>355</v>
      </c>
      <c r="D107" s="10" t="s">
        <v>373</v>
      </c>
      <c r="E107" s="10" t="s">
        <v>328</v>
      </c>
      <c r="F107" s="86" t="s">
        <v>405</v>
      </c>
      <c r="G107" s="10"/>
      <c r="H107" s="84">
        <f>H108+H115+H121</f>
        <v>0</v>
      </c>
    </row>
    <row r="108" spans="1:8" ht="42" customHeight="1" hidden="1">
      <c r="A108" s="7"/>
      <c r="B108" s="23" t="s">
        <v>406</v>
      </c>
      <c r="C108" s="10" t="s">
        <v>355</v>
      </c>
      <c r="D108" s="10" t="s">
        <v>373</v>
      </c>
      <c r="E108" s="10" t="s">
        <v>328</v>
      </c>
      <c r="F108" s="86" t="s">
        <v>405</v>
      </c>
      <c r="G108" s="10" t="s">
        <v>380</v>
      </c>
      <c r="H108" s="84">
        <f>H109</f>
        <v>0</v>
      </c>
    </row>
    <row r="109" spans="1:8" ht="43.5" customHeight="1" hidden="1">
      <c r="A109" s="7"/>
      <c r="B109" s="23" t="s">
        <v>381</v>
      </c>
      <c r="C109" s="10" t="s">
        <v>355</v>
      </c>
      <c r="D109" s="10" t="s">
        <v>373</v>
      </c>
      <c r="E109" s="10" t="s">
        <v>328</v>
      </c>
      <c r="F109" s="86" t="s">
        <v>405</v>
      </c>
      <c r="G109" s="86" t="s">
        <v>382</v>
      </c>
      <c r="H109" s="153"/>
    </row>
    <row r="110" spans="1:8" ht="12.75" hidden="1">
      <c r="A110" s="7"/>
      <c r="B110" s="23" t="s">
        <v>407</v>
      </c>
      <c r="C110" s="10" t="s">
        <v>355</v>
      </c>
      <c r="D110" s="10" t="s">
        <v>373</v>
      </c>
      <c r="E110" s="10" t="s">
        <v>328</v>
      </c>
      <c r="F110" s="86" t="s">
        <v>405</v>
      </c>
      <c r="G110" s="86" t="s">
        <v>347</v>
      </c>
      <c r="H110" s="84">
        <f>H111+H112</f>
        <v>0</v>
      </c>
    </row>
    <row r="111" spans="1:8" ht="25.5" hidden="1">
      <c r="A111" s="7"/>
      <c r="B111" s="23" t="s">
        <v>408</v>
      </c>
      <c r="C111" s="10" t="s">
        <v>355</v>
      </c>
      <c r="D111" s="10" t="s">
        <v>373</v>
      </c>
      <c r="E111" s="10" t="s">
        <v>328</v>
      </c>
      <c r="F111" s="86" t="s">
        <v>405</v>
      </c>
      <c r="G111" s="86" t="s">
        <v>349</v>
      </c>
      <c r="H111" s="84"/>
    </row>
    <row r="112" spans="1:8" ht="20.25" customHeight="1" hidden="1">
      <c r="A112" s="7"/>
      <c r="B112" s="23" t="s">
        <v>409</v>
      </c>
      <c r="C112" s="10" t="s">
        <v>355</v>
      </c>
      <c r="D112" s="10" t="s">
        <v>373</v>
      </c>
      <c r="E112" s="10" t="s">
        <v>328</v>
      </c>
      <c r="F112" s="86" t="s">
        <v>405</v>
      </c>
      <c r="G112" s="86" t="s">
        <v>352</v>
      </c>
      <c r="H112" s="84"/>
    </row>
    <row r="113" spans="1:8" ht="12.75" hidden="1">
      <c r="A113" s="7"/>
      <c r="B113" s="9"/>
      <c r="C113" s="10"/>
      <c r="D113" s="10"/>
      <c r="E113" s="10"/>
      <c r="F113" s="86"/>
      <c r="G113" s="10"/>
      <c r="H113" s="84"/>
    </row>
    <row r="114" spans="1:8" ht="27.75" customHeight="1" hidden="1">
      <c r="A114" s="7"/>
      <c r="B114" s="9" t="s">
        <v>410</v>
      </c>
      <c r="C114" s="10" t="s">
        <v>355</v>
      </c>
      <c r="D114" s="10" t="s">
        <v>373</v>
      </c>
      <c r="E114" s="10" t="s">
        <v>328</v>
      </c>
      <c r="F114" s="86" t="s">
        <v>405</v>
      </c>
      <c r="G114" s="10"/>
      <c r="H114" s="84">
        <f>H115+H117</f>
        <v>0</v>
      </c>
    </row>
    <row r="115" spans="1:8" ht="41.25" customHeight="1" hidden="1">
      <c r="A115" s="7"/>
      <c r="B115" s="23" t="s">
        <v>411</v>
      </c>
      <c r="C115" s="10" t="s">
        <v>355</v>
      </c>
      <c r="D115" s="10" t="s">
        <v>373</v>
      </c>
      <c r="E115" s="10" t="s">
        <v>328</v>
      </c>
      <c r="F115" s="86" t="s">
        <v>405</v>
      </c>
      <c r="G115" s="10" t="s">
        <v>380</v>
      </c>
      <c r="H115" s="84">
        <f>H116</f>
        <v>0</v>
      </c>
    </row>
    <row r="116" spans="1:8" ht="42" customHeight="1" hidden="1">
      <c r="A116" s="7"/>
      <c r="B116" s="23" t="s">
        <v>381</v>
      </c>
      <c r="C116" s="10" t="s">
        <v>355</v>
      </c>
      <c r="D116" s="10" t="s">
        <v>373</v>
      </c>
      <c r="E116" s="10" t="s">
        <v>328</v>
      </c>
      <c r="F116" s="86" t="s">
        <v>405</v>
      </c>
      <c r="G116" s="86" t="s">
        <v>382</v>
      </c>
      <c r="H116" s="84"/>
    </row>
    <row r="117" spans="1:8" ht="12.75" hidden="1">
      <c r="A117" s="7"/>
      <c r="B117" s="23" t="s">
        <v>407</v>
      </c>
      <c r="C117" s="10" t="s">
        <v>355</v>
      </c>
      <c r="D117" s="10" t="s">
        <v>373</v>
      </c>
      <c r="E117" s="10" t="s">
        <v>328</v>
      </c>
      <c r="F117" s="86" t="s">
        <v>405</v>
      </c>
      <c r="G117" s="86" t="s">
        <v>347</v>
      </c>
      <c r="H117" s="84">
        <f>H118+H119</f>
        <v>0</v>
      </c>
    </row>
    <row r="118" spans="1:8" ht="29.25" customHeight="1" hidden="1">
      <c r="A118" s="7"/>
      <c r="B118" s="23" t="s">
        <v>408</v>
      </c>
      <c r="C118" s="10" t="s">
        <v>355</v>
      </c>
      <c r="D118" s="10" t="s">
        <v>373</v>
      </c>
      <c r="E118" s="10" t="s">
        <v>328</v>
      </c>
      <c r="F118" s="86" t="s">
        <v>405</v>
      </c>
      <c r="G118" s="86" t="s">
        <v>349</v>
      </c>
      <c r="H118" s="84"/>
    </row>
    <row r="119" spans="1:8" ht="16.5" customHeight="1" hidden="1">
      <c r="A119" s="7"/>
      <c r="B119" s="23" t="s">
        <v>409</v>
      </c>
      <c r="C119" s="10" t="s">
        <v>355</v>
      </c>
      <c r="D119" s="10" t="s">
        <v>373</v>
      </c>
      <c r="E119" s="10" t="s">
        <v>328</v>
      </c>
      <c r="F119" s="86" t="s">
        <v>405</v>
      </c>
      <c r="G119" s="86" t="s">
        <v>352</v>
      </c>
      <c r="H119" s="84"/>
    </row>
    <row r="120" spans="1:8" ht="30" customHeight="1" hidden="1">
      <c r="A120" s="7"/>
      <c r="B120" s="9" t="s">
        <v>412</v>
      </c>
      <c r="C120" s="10" t="s">
        <v>355</v>
      </c>
      <c r="D120" s="10" t="s">
        <v>373</v>
      </c>
      <c r="E120" s="10" t="s">
        <v>328</v>
      </c>
      <c r="F120" s="86" t="s">
        <v>405</v>
      </c>
      <c r="G120" s="10"/>
      <c r="H120" s="84">
        <f>H121+H123</f>
        <v>0</v>
      </c>
    </row>
    <row r="121" spans="1:8" ht="42" customHeight="1" hidden="1">
      <c r="A121" s="7"/>
      <c r="B121" s="23" t="s">
        <v>413</v>
      </c>
      <c r="C121" s="10" t="s">
        <v>355</v>
      </c>
      <c r="D121" s="10" t="s">
        <v>373</v>
      </c>
      <c r="E121" s="10" t="s">
        <v>328</v>
      </c>
      <c r="F121" s="86" t="s">
        <v>405</v>
      </c>
      <c r="G121" s="10" t="s">
        <v>380</v>
      </c>
      <c r="H121" s="84">
        <f>H122</f>
        <v>0</v>
      </c>
    </row>
    <row r="122" spans="1:8" ht="47.25" customHeight="1" hidden="1">
      <c r="A122" s="7"/>
      <c r="B122" s="23" t="s">
        <v>381</v>
      </c>
      <c r="C122" s="10" t="s">
        <v>355</v>
      </c>
      <c r="D122" s="10" t="s">
        <v>373</v>
      </c>
      <c r="E122" s="10" t="s">
        <v>328</v>
      </c>
      <c r="F122" s="86" t="s">
        <v>405</v>
      </c>
      <c r="G122" s="86" t="s">
        <v>382</v>
      </c>
      <c r="H122" s="84"/>
    </row>
    <row r="123" spans="1:8" ht="22.5" customHeight="1" hidden="1">
      <c r="A123" s="7"/>
      <c r="B123" s="23" t="s">
        <v>407</v>
      </c>
      <c r="C123" s="10" t="s">
        <v>355</v>
      </c>
      <c r="D123" s="10" t="s">
        <v>373</v>
      </c>
      <c r="E123" s="10" t="s">
        <v>328</v>
      </c>
      <c r="F123" s="10" t="s">
        <v>414</v>
      </c>
      <c r="G123" s="86" t="s">
        <v>347</v>
      </c>
      <c r="H123" s="84">
        <f>H124+H125</f>
        <v>0</v>
      </c>
    </row>
    <row r="124" spans="1:8" ht="33" customHeight="1" hidden="1">
      <c r="A124" s="7"/>
      <c r="B124" s="23" t="s">
        <v>408</v>
      </c>
      <c r="C124" s="10" t="s">
        <v>355</v>
      </c>
      <c r="D124" s="10" t="s">
        <v>373</v>
      </c>
      <c r="E124" s="10" t="s">
        <v>328</v>
      </c>
      <c r="F124" s="10" t="s">
        <v>414</v>
      </c>
      <c r="G124" s="86" t="s">
        <v>349</v>
      </c>
      <c r="H124" s="84"/>
    </row>
    <row r="125" spans="1:8" ht="18" customHeight="1" hidden="1">
      <c r="A125" s="7"/>
      <c r="B125" s="23" t="s">
        <v>409</v>
      </c>
      <c r="C125" s="10" t="s">
        <v>355</v>
      </c>
      <c r="D125" s="10" t="s">
        <v>373</v>
      </c>
      <c r="E125" s="10" t="s">
        <v>328</v>
      </c>
      <c r="F125" s="10" t="s">
        <v>414</v>
      </c>
      <c r="G125" s="86" t="s">
        <v>352</v>
      </c>
      <c r="H125" s="84"/>
    </row>
    <row r="126" spans="1:8" ht="16.5" customHeight="1" hidden="1">
      <c r="A126" s="7"/>
      <c r="B126" s="23"/>
      <c r="C126" s="10"/>
      <c r="D126" s="10"/>
      <c r="E126" s="10"/>
      <c r="F126" s="10"/>
      <c r="G126" s="86"/>
      <c r="H126" s="84"/>
    </row>
    <row r="127" spans="1:8" ht="0.75" customHeight="1" hidden="1">
      <c r="A127" s="7"/>
      <c r="B127" s="9" t="s">
        <v>404</v>
      </c>
      <c r="C127" s="10" t="s">
        <v>355</v>
      </c>
      <c r="D127" s="10" t="s">
        <v>373</v>
      </c>
      <c r="E127" s="10" t="s">
        <v>328</v>
      </c>
      <c r="F127" s="86" t="s">
        <v>405</v>
      </c>
      <c r="G127" s="10"/>
      <c r="H127" s="84">
        <f>H130+H136+H142</f>
        <v>-1024.8</v>
      </c>
    </row>
    <row r="128" spans="1:8" ht="27" customHeight="1" hidden="1">
      <c r="A128" s="7"/>
      <c r="B128" s="9" t="s">
        <v>415</v>
      </c>
      <c r="C128" s="10" t="s">
        <v>368</v>
      </c>
      <c r="D128" s="10" t="s">
        <v>373</v>
      </c>
      <c r="E128" s="10" t="s">
        <v>328</v>
      </c>
      <c r="F128" s="86" t="s">
        <v>416</v>
      </c>
      <c r="G128" s="10"/>
      <c r="H128" s="84"/>
    </row>
    <row r="129" spans="1:8" ht="27.75" customHeight="1">
      <c r="A129" s="7"/>
      <c r="B129" s="9" t="s">
        <v>417</v>
      </c>
      <c r="C129" s="10" t="s">
        <v>355</v>
      </c>
      <c r="D129" s="10" t="s">
        <v>373</v>
      </c>
      <c r="E129" s="10" t="s">
        <v>328</v>
      </c>
      <c r="F129" s="86" t="s">
        <v>405</v>
      </c>
      <c r="G129" s="10"/>
      <c r="H129" s="84">
        <f>H130+H132</f>
        <v>-254</v>
      </c>
    </row>
    <row r="130" spans="1:8" ht="39" customHeight="1">
      <c r="A130" s="7"/>
      <c r="B130" s="23" t="s">
        <v>406</v>
      </c>
      <c r="C130" s="10" t="s">
        <v>355</v>
      </c>
      <c r="D130" s="10" t="s">
        <v>373</v>
      </c>
      <c r="E130" s="10" t="s">
        <v>328</v>
      </c>
      <c r="F130" s="86" t="s">
        <v>405</v>
      </c>
      <c r="G130" s="10" t="s">
        <v>380</v>
      </c>
      <c r="H130" s="84">
        <f>H131</f>
        <v>-254</v>
      </c>
    </row>
    <row r="131" spans="1:8" ht="38.25" customHeight="1">
      <c r="A131" s="7"/>
      <c r="B131" s="23" t="s">
        <v>381</v>
      </c>
      <c r="C131" s="10" t="s">
        <v>355</v>
      </c>
      <c r="D131" s="10" t="s">
        <v>373</v>
      </c>
      <c r="E131" s="10" t="s">
        <v>328</v>
      </c>
      <c r="F131" s="86" t="s">
        <v>405</v>
      </c>
      <c r="G131" s="86" t="s">
        <v>382</v>
      </c>
      <c r="H131" s="84">
        <v>-254</v>
      </c>
    </row>
    <row r="132" spans="1:8" ht="18" customHeight="1" hidden="1">
      <c r="A132" s="7"/>
      <c r="B132" s="23" t="s">
        <v>407</v>
      </c>
      <c r="C132" s="10" t="s">
        <v>355</v>
      </c>
      <c r="D132" s="10" t="s">
        <v>373</v>
      </c>
      <c r="E132" s="10" t="s">
        <v>328</v>
      </c>
      <c r="F132" s="86" t="s">
        <v>405</v>
      </c>
      <c r="G132" s="86" t="s">
        <v>347</v>
      </c>
      <c r="H132" s="84">
        <f>H133+H134</f>
        <v>0</v>
      </c>
    </row>
    <row r="133" spans="1:8" ht="28.5" customHeight="1" hidden="1">
      <c r="A133" s="7"/>
      <c r="B133" s="23" t="s">
        <v>408</v>
      </c>
      <c r="C133" s="10" t="s">
        <v>355</v>
      </c>
      <c r="D133" s="10" t="s">
        <v>373</v>
      </c>
      <c r="E133" s="10" t="s">
        <v>328</v>
      </c>
      <c r="F133" s="86" t="s">
        <v>405</v>
      </c>
      <c r="G133" s="86" t="s">
        <v>349</v>
      </c>
      <c r="H133" s="84"/>
    </row>
    <row r="134" spans="1:8" ht="17.25" customHeight="1" hidden="1">
      <c r="A134" s="7"/>
      <c r="B134" s="23" t="s">
        <v>409</v>
      </c>
      <c r="C134" s="10" t="s">
        <v>355</v>
      </c>
      <c r="D134" s="10" t="s">
        <v>373</v>
      </c>
      <c r="E134" s="10" t="s">
        <v>328</v>
      </c>
      <c r="F134" s="86" t="s">
        <v>405</v>
      </c>
      <c r="G134" s="86" t="s">
        <v>352</v>
      </c>
      <c r="H134" s="84"/>
    </row>
    <row r="135" spans="1:8" ht="18" customHeight="1" hidden="1">
      <c r="A135" s="7"/>
      <c r="B135" s="9"/>
      <c r="C135" s="10"/>
      <c r="D135" s="10"/>
      <c r="E135" s="10"/>
      <c r="F135" s="86"/>
      <c r="G135" s="10"/>
      <c r="H135" s="84"/>
    </row>
    <row r="136" spans="1:8" ht="30" customHeight="1">
      <c r="A136" s="7"/>
      <c r="B136" s="9" t="s">
        <v>410</v>
      </c>
      <c r="C136" s="10" t="s">
        <v>355</v>
      </c>
      <c r="D136" s="10" t="s">
        <v>373</v>
      </c>
      <c r="E136" s="10" t="s">
        <v>328</v>
      </c>
      <c r="F136" s="86" t="s">
        <v>418</v>
      </c>
      <c r="G136" s="10"/>
      <c r="H136" s="84">
        <f>H137+H139</f>
        <v>-46.4</v>
      </c>
    </row>
    <row r="137" spans="1:8" ht="38.25" customHeight="1">
      <c r="A137" s="7"/>
      <c r="B137" s="23" t="s">
        <v>411</v>
      </c>
      <c r="C137" s="10" t="s">
        <v>355</v>
      </c>
      <c r="D137" s="10" t="s">
        <v>373</v>
      </c>
      <c r="E137" s="10" t="s">
        <v>328</v>
      </c>
      <c r="F137" s="86" t="s">
        <v>418</v>
      </c>
      <c r="G137" s="10" t="s">
        <v>380</v>
      </c>
      <c r="H137" s="84">
        <f>H138</f>
        <v>-46.4</v>
      </c>
    </row>
    <row r="138" spans="1:8" ht="38.25">
      <c r="A138" s="7"/>
      <c r="B138" s="23" t="s">
        <v>381</v>
      </c>
      <c r="C138" s="10" t="s">
        <v>355</v>
      </c>
      <c r="D138" s="10" t="s">
        <v>373</v>
      </c>
      <c r="E138" s="10" t="s">
        <v>328</v>
      </c>
      <c r="F138" s="86" t="s">
        <v>418</v>
      </c>
      <c r="G138" s="86" t="s">
        <v>382</v>
      </c>
      <c r="H138" s="84">
        <v>-46.4</v>
      </c>
    </row>
    <row r="139" spans="1:8" ht="18" customHeight="1" hidden="1">
      <c r="A139" s="7"/>
      <c r="B139" s="23" t="s">
        <v>407</v>
      </c>
      <c r="C139" s="10" t="s">
        <v>355</v>
      </c>
      <c r="D139" s="10" t="s">
        <v>373</v>
      </c>
      <c r="E139" s="10" t="s">
        <v>328</v>
      </c>
      <c r="F139" s="86" t="s">
        <v>418</v>
      </c>
      <c r="G139" s="86" t="s">
        <v>347</v>
      </c>
      <c r="H139" s="84">
        <f>H140+H141</f>
        <v>0</v>
      </c>
    </row>
    <row r="140" spans="1:8" ht="28.5" customHeight="1" hidden="1">
      <c r="A140" s="7"/>
      <c r="B140" s="23" t="s">
        <v>408</v>
      </c>
      <c r="C140" s="10" t="s">
        <v>355</v>
      </c>
      <c r="D140" s="10" t="s">
        <v>373</v>
      </c>
      <c r="E140" s="10" t="s">
        <v>328</v>
      </c>
      <c r="F140" s="86" t="s">
        <v>418</v>
      </c>
      <c r="G140" s="86" t="s">
        <v>349</v>
      </c>
      <c r="H140" s="84"/>
    </row>
    <row r="141" spans="1:8" ht="18" customHeight="1" hidden="1">
      <c r="A141" s="7"/>
      <c r="B141" s="23" t="s">
        <v>409</v>
      </c>
      <c r="C141" s="10" t="s">
        <v>355</v>
      </c>
      <c r="D141" s="10" t="s">
        <v>373</v>
      </c>
      <c r="E141" s="10" t="s">
        <v>328</v>
      </c>
      <c r="F141" s="86" t="s">
        <v>418</v>
      </c>
      <c r="G141" s="86" t="s">
        <v>352</v>
      </c>
      <c r="H141" s="84"/>
    </row>
    <row r="142" spans="1:8" ht="31.5" customHeight="1">
      <c r="A142" s="7"/>
      <c r="B142" s="9" t="s">
        <v>412</v>
      </c>
      <c r="C142" s="10" t="s">
        <v>355</v>
      </c>
      <c r="D142" s="10" t="s">
        <v>373</v>
      </c>
      <c r="E142" s="10" t="s">
        <v>328</v>
      </c>
      <c r="F142" s="86" t="s">
        <v>419</v>
      </c>
      <c r="G142" s="10"/>
      <c r="H142" s="84">
        <f>H143+H145</f>
        <v>-724.4</v>
      </c>
    </row>
    <row r="143" spans="1:8" ht="39" customHeight="1">
      <c r="A143" s="7"/>
      <c r="B143" s="23" t="s">
        <v>413</v>
      </c>
      <c r="C143" s="10" t="s">
        <v>355</v>
      </c>
      <c r="D143" s="10" t="s">
        <v>373</v>
      </c>
      <c r="E143" s="10" t="s">
        <v>328</v>
      </c>
      <c r="F143" s="86" t="s">
        <v>419</v>
      </c>
      <c r="G143" s="10" t="s">
        <v>380</v>
      </c>
      <c r="H143" s="84">
        <f>H144</f>
        <v>-724.4</v>
      </c>
    </row>
    <row r="144" spans="1:8" ht="39.75" customHeight="1">
      <c r="A144" s="7"/>
      <c r="B144" s="23" t="s">
        <v>381</v>
      </c>
      <c r="C144" s="10" t="s">
        <v>355</v>
      </c>
      <c r="D144" s="10" t="s">
        <v>373</v>
      </c>
      <c r="E144" s="10" t="s">
        <v>328</v>
      </c>
      <c r="F144" s="86" t="s">
        <v>419</v>
      </c>
      <c r="G144" s="86" t="s">
        <v>382</v>
      </c>
      <c r="H144" s="84">
        <v>-724.4</v>
      </c>
    </row>
    <row r="145" spans="1:8" ht="18" customHeight="1" hidden="1">
      <c r="A145" s="7"/>
      <c r="B145" s="23" t="s">
        <v>407</v>
      </c>
      <c r="C145" s="10" t="s">
        <v>355</v>
      </c>
      <c r="D145" s="10" t="s">
        <v>373</v>
      </c>
      <c r="E145" s="10" t="s">
        <v>328</v>
      </c>
      <c r="F145" s="10" t="s">
        <v>414</v>
      </c>
      <c r="G145" s="86" t="s">
        <v>347</v>
      </c>
      <c r="H145" s="84">
        <f>H146+H147</f>
        <v>0</v>
      </c>
    </row>
    <row r="146" spans="1:8" ht="24.75" customHeight="1" hidden="1">
      <c r="A146" s="7"/>
      <c r="B146" s="23" t="s">
        <v>408</v>
      </c>
      <c r="C146" s="10" t="s">
        <v>355</v>
      </c>
      <c r="D146" s="10" t="s">
        <v>373</v>
      </c>
      <c r="E146" s="10" t="s">
        <v>328</v>
      </c>
      <c r="F146" s="10" t="s">
        <v>414</v>
      </c>
      <c r="G146" s="86" t="s">
        <v>349</v>
      </c>
      <c r="H146" s="84"/>
    </row>
    <row r="147" spans="1:8" ht="18" customHeight="1" hidden="1">
      <c r="A147" s="7"/>
      <c r="B147" s="23" t="s">
        <v>409</v>
      </c>
      <c r="C147" s="10" t="s">
        <v>355</v>
      </c>
      <c r="D147" s="10" t="s">
        <v>373</v>
      </c>
      <c r="E147" s="10" t="s">
        <v>328</v>
      </c>
      <c r="F147" s="10" t="s">
        <v>414</v>
      </c>
      <c r="G147" s="86" t="s">
        <v>352</v>
      </c>
      <c r="H147" s="84"/>
    </row>
    <row r="148" spans="1:8" ht="18" customHeight="1" hidden="1">
      <c r="A148" s="7"/>
      <c r="B148" s="23"/>
      <c r="C148" s="10"/>
      <c r="D148" s="10"/>
      <c r="E148" s="10"/>
      <c r="F148" s="10"/>
      <c r="G148" s="86"/>
      <c r="H148" s="84"/>
    </row>
    <row r="149" spans="1:8" ht="18" customHeight="1" hidden="1">
      <c r="A149" s="7"/>
      <c r="B149" s="23"/>
      <c r="C149" s="10"/>
      <c r="D149" s="10"/>
      <c r="E149" s="10"/>
      <c r="F149" s="10"/>
      <c r="G149" s="86"/>
      <c r="H149" s="84"/>
    </row>
    <row r="150" spans="1:8" ht="15" customHeight="1" hidden="1">
      <c r="A150" s="7"/>
      <c r="B150" s="9"/>
      <c r="C150" s="10"/>
      <c r="D150" s="10"/>
      <c r="E150" s="10"/>
      <c r="F150" s="10"/>
      <c r="G150" s="10"/>
      <c r="H150" s="84"/>
    </row>
    <row r="151" spans="1:8" ht="30.75" customHeight="1" hidden="1">
      <c r="A151" s="7"/>
      <c r="B151" s="19" t="s">
        <v>420</v>
      </c>
      <c r="C151" s="10" t="s">
        <v>355</v>
      </c>
      <c r="D151" s="10" t="s">
        <v>373</v>
      </c>
      <c r="E151" s="10" t="s">
        <v>328</v>
      </c>
      <c r="F151" s="10" t="s">
        <v>421</v>
      </c>
      <c r="G151" s="10"/>
      <c r="H151" s="82">
        <f>H152</f>
        <v>0</v>
      </c>
    </row>
    <row r="152" spans="1:8" ht="25.5" hidden="1">
      <c r="A152" s="7"/>
      <c r="B152" s="9" t="s">
        <v>422</v>
      </c>
      <c r="C152" s="10" t="s">
        <v>355</v>
      </c>
      <c r="D152" s="10" t="s">
        <v>373</v>
      </c>
      <c r="E152" s="10" t="s">
        <v>328</v>
      </c>
      <c r="F152" s="10" t="s">
        <v>423</v>
      </c>
      <c r="G152" s="10"/>
      <c r="H152" s="84">
        <f>H153</f>
        <v>0</v>
      </c>
    </row>
    <row r="153" spans="1:8" ht="38.25" hidden="1">
      <c r="A153" s="7"/>
      <c r="B153" s="23" t="s">
        <v>379</v>
      </c>
      <c r="C153" s="10" t="s">
        <v>355</v>
      </c>
      <c r="D153" s="10" t="s">
        <v>373</v>
      </c>
      <c r="E153" s="10" t="s">
        <v>328</v>
      </c>
      <c r="F153" s="86" t="s">
        <v>423</v>
      </c>
      <c r="G153" s="86" t="s">
        <v>380</v>
      </c>
      <c r="H153" s="84">
        <f>H154</f>
        <v>0</v>
      </c>
    </row>
    <row r="154" spans="1:8" ht="19.5" customHeight="1" hidden="1">
      <c r="A154" s="7"/>
      <c r="B154" s="33" t="s">
        <v>388</v>
      </c>
      <c r="C154" s="10" t="s">
        <v>355</v>
      </c>
      <c r="D154" s="10" t="s">
        <v>373</v>
      </c>
      <c r="E154" s="10" t="s">
        <v>328</v>
      </c>
      <c r="F154" s="10" t="s">
        <v>423</v>
      </c>
      <c r="G154" s="10" t="s">
        <v>389</v>
      </c>
      <c r="H154" s="84"/>
    </row>
    <row r="155" spans="1:8" ht="75" customHeight="1" hidden="1">
      <c r="A155" s="7"/>
      <c r="B155" s="9" t="s">
        <v>424</v>
      </c>
      <c r="C155" s="10" t="s">
        <v>355</v>
      </c>
      <c r="D155" s="10" t="s">
        <v>373</v>
      </c>
      <c r="E155" s="10" t="s">
        <v>328</v>
      </c>
      <c r="F155" s="10" t="s">
        <v>425</v>
      </c>
      <c r="G155" s="10"/>
      <c r="H155" s="84">
        <f>H156</f>
        <v>0</v>
      </c>
    </row>
    <row r="156" spans="1:8" ht="15.75" customHeight="1" hidden="1">
      <c r="A156" s="7"/>
      <c r="B156" s="9" t="s">
        <v>426</v>
      </c>
      <c r="C156" s="10" t="s">
        <v>355</v>
      </c>
      <c r="D156" s="10" t="s">
        <v>373</v>
      </c>
      <c r="E156" s="10" t="s">
        <v>328</v>
      </c>
      <c r="F156" s="10" t="s">
        <v>425</v>
      </c>
      <c r="G156" s="10"/>
      <c r="H156" s="84">
        <f>H157+H175+H178</f>
        <v>0</v>
      </c>
    </row>
    <row r="157" spans="1:8" ht="40.5" customHeight="1" hidden="1">
      <c r="A157" s="7"/>
      <c r="B157" s="9" t="s">
        <v>427</v>
      </c>
      <c r="C157" s="10" t="s">
        <v>355</v>
      </c>
      <c r="D157" s="10" t="s">
        <v>373</v>
      </c>
      <c r="E157" s="10" t="s">
        <v>328</v>
      </c>
      <c r="F157" s="10" t="s">
        <v>425</v>
      </c>
      <c r="G157" s="10"/>
      <c r="H157" s="84">
        <f>H158</f>
        <v>0</v>
      </c>
    </row>
    <row r="158" spans="1:8" ht="36.75" customHeight="1" hidden="1">
      <c r="A158" s="7"/>
      <c r="B158" s="23" t="s">
        <v>379</v>
      </c>
      <c r="C158" s="10" t="s">
        <v>355</v>
      </c>
      <c r="D158" s="10" t="s">
        <v>373</v>
      </c>
      <c r="E158" s="10" t="s">
        <v>328</v>
      </c>
      <c r="F158" s="10" t="s">
        <v>425</v>
      </c>
      <c r="G158" s="10" t="s">
        <v>380</v>
      </c>
      <c r="H158" s="84">
        <f>H159</f>
        <v>0</v>
      </c>
    </row>
    <row r="159" spans="1:8" ht="45" customHeight="1" hidden="1">
      <c r="A159" s="7"/>
      <c r="B159" s="23" t="s">
        <v>381</v>
      </c>
      <c r="C159" s="10" t="s">
        <v>355</v>
      </c>
      <c r="D159" s="10" t="s">
        <v>373</v>
      </c>
      <c r="E159" s="10" t="s">
        <v>328</v>
      </c>
      <c r="F159" s="10" t="s">
        <v>425</v>
      </c>
      <c r="G159" s="86" t="s">
        <v>382</v>
      </c>
      <c r="H159" s="84"/>
    </row>
    <row r="160" spans="1:8" ht="30.75" customHeight="1" hidden="1">
      <c r="A160" s="7"/>
      <c r="B160" s="23" t="s">
        <v>428</v>
      </c>
      <c r="C160" s="10" t="s">
        <v>355</v>
      </c>
      <c r="D160" s="10" t="s">
        <v>373</v>
      </c>
      <c r="E160" s="10" t="s">
        <v>328</v>
      </c>
      <c r="F160" s="10" t="s">
        <v>429</v>
      </c>
      <c r="G160" s="86"/>
      <c r="H160" s="84">
        <f>H161</f>
        <v>0</v>
      </c>
    </row>
    <row r="161" spans="1:8" ht="41.25" customHeight="1" hidden="1">
      <c r="A161" s="7"/>
      <c r="B161" s="23" t="s">
        <v>379</v>
      </c>
      <c r="C161" s="10" t="s">
        <v>355</v>
      </c>
      <c r="D161" s="10" t="s">
        <v>373</v>
      </c>
      <c r="E161" s="10" t="s">
        <v>328</v>
      </c>
      <c r="F161" s="10" t="s">
        <v>430</v>
      </c>
      <c r="G161" s="86" t="s">
        <v>380</v>
      </c>
      <c r="H161" s="84">
        <f>H162</f>
        <v>0</v>
      </c>
    </row>
    <row r="162" spans="1:8" ht="16.5" customHeight="1" hidden="1">
      <c r="A162" s="7"/>
      <c r="B162" s="33" t="s">
        <v>388</v>
      </c>
      <c r="C162" s="10" t="s">
        <v>355</v>
      </c>
      <c r="D162" s="10" t="s">
        <v>373</v>
      </c>
      <c r="E162" s="10" t="s">
        <v>328</v>
      </c>
      <c r="F162" s="10" t="s">
        <v>430</v>
      </c>
      <c r="G162" s="86" t="s">
        <v>389</v>
      </c>
      <c r="H162" s="84"/>
    </row>
    <row r="163" spans="1:8" ht="20.25" customHeight="1" hidden="1">
      <c r="A163" s="7"/>
      <c r="B163" s="23" t="s">
        <v>431</v>
      </c>
      <c r="C163" s="10" t="s">
        <v>355</v>
      </c>
      <c r="D163" s="10" t="s">
        <v>373</v>
      </c>
      <c r="E163" s="10" t="s">
        <v>328</v>
      </c>
      <c r="F163" s="10" t="s">
        <v>432</v>
      </c>
      <c r="G163" s="86"/>
      <c r="H163" s="84">
        <f>H164</f>
        <v>0</v>
      </c>
    </row>
    <row r="164" spans="1:8" ht="42" customHeight="1" hidden="1">
      <c r="A164" s="7"/>
      <c r="B164" s="23" t="s">
        <v>379</v>
      </c>
      <c r="C164" s="10" t="s">
        <v>355</v>
      </c>
      <c r="D164" s="10" t="s">
        <v>373</v>
      </c>
      <c r="E164" s="10" t="s">
        <v>328</v>
      </c>
      <c r="F164" s="10" t="s">
        <v>432</v>
      </c>
      <c r="G164" s="86" t="s">
        <v>380</v>
      </c>
      <c r="H164" s="84">
        <f>H165</f>
        <v>0</v>
      </c>
    </row>
    <row r="165" spans="1:8" ht="19.5" customHeight="1" hidden="1">
      <c r="A165" s="7"/>
      <c r="B165" s="33" t="s">
        <v>388</v>
      </c>
      <c r="C165" s="10" t="s">
        <v>355</v>
      </c>
      <c r="D165" s="10" t="s">
        <v>373</v>
      </c>
      <c r="E165" s="10" t="s">
        <v>328</v>
      </c>
      <c r="F165" s="10" t="s">
        <v>432</v>
      </c>
      <c r="G165" s="86" t="s">
        <v>389</v>
      </c>
      <c r="H165" s="84"/>
    </row>
    <row r="166" spans="1:8" ht="93" customHeight="1">
      <c r="A166" s="7"/>
      <c r="B166" s="33" t="s">
        <v>1076</v>
      </c>
      <c r="C166" s="10" t="s">
        <v>355</v>
      </c>
      <c r="D166" s="10" t="s">
        <v>373</v>
      </c>
      <c r="E166" s="10" t="s">
        <v>328</v>
      </c>
      <c r="F166" s="10" t="s">
        <v>1077</v>
      </c>
      <c r="G166" s="86"/>
      <c r="H166" s="84">
        <f>H167</f>
        <v>1000</v>
      </c>
    </row>
    <row r="167" spans="1:8" ht="42" customHeight="1">
      <c r="A167" s="7"/>
      <c r="B167" s="23" t="s">
        <v>379</v>
      </c>
      <c r="C167" s="10" t="s">
        <v>355</v>
      </c>
      <c r="D167" s="10" t="s">
        <v>373</v>
      </c>
      <c r="E167" s="10" t="s">
        <v>328</v>
      </c>
      <c r="F167" s="10" t="s">
        <v>1077</v>
      </c>
      <c r="G167" s="86" t="s">
        <v>380</v>
      </c>
      <c r="H167" s="84">
        <f>H168</f>
        <v>1000</v>
      </c>
    </row>
    <row r="168" spans="1:8" ht="19.5" customHeight="1">
      <c r="A168" s="7"/>
      <c r="B168" s="33" t="s">
        <v>388</v>
      </c>
      <c r="C168" s="10" t="s">
        <v>355</v>
      </c>
      <c r="D168" s="10" t="s">
        <v>373</v>
      </c>
      <c r="E168" s="10" t="s">
        <v>328</v>
      </c>
      <c r="F168" s="10" t="s">
        <v>1077</v>
      </c>
      <c r="G168" s="86" t="s">
        <v>389</v>
      </c>
      <c r="H168" s="84">
        <v>1000</v>
      </c>
    </row>
    <row r="169" spans="1:8" ht="43.5" customHeight="1" hidden="1">
      <c r="A169" s="7"/>
      <c r="B169" s="33" t="s">
        <v>433</v>
      </c>
      <c r="C169" s="10" t="s">
        <v>355</v>
      </c>
      <c r="D169" s="10" t="s">
        <v>373</v>
      </c>
      <c r="E169" s="10" t="s">
        <v>328</v>
      </c>
      <c r="F169" s="10" t="s">
        <v>434</v>
      </c>
      <c r="G169" s="86"/>
      <c r="H169" s="84">
        <f>H170</f>
        <v>0</v>
      </c>
    </row>
    <row r="170" spans="1:8" ht="31.5" customHeight="1" hidden="1">
      <c r="A170" s="7"/>
      <c r="B170" s="23" t="s">
        <v>379</v>
      </c>
      <c r="C170" s="10" t="s">
        <v>355</v>
      </c>
      <c r="D170" s="10" t="s">
        <v>373</v>
      </c>
      <c r="E170" s="10" t="s">
        <v>328</v>
      </c>
      <c r="F170" s="10" t="s">
        <v>434</v>
      </c>
      <c r="G170" s="86" t="s">
        <v>380</v>
      </c>
      <c r="H170" s="84">
        <f>H171</f>
        <v>0</v>
      </c>
    </row>
    <row r="171" spans="1:8" ht="20.25" customHeight="1" hidden="1">
      <c r="A171" s="7"/>
      <c r="B171" s="33" t="s">
        <v>388</v>
      </c>
      <c r="C171" s="10" t="s">
        <v>355</v>
      </c>
      <c r="D171" s="10" t="s">
        <v>373</v>
      </c>
      <c r="E171" s="10" t="s">
        <v>328</v>
      </c>
      <c r="F171" s="10" t="s">
        <v>434</v>
      </c>
      <c r="G171" s="86" t="s">
        <v>389</v>
      </c>
      <c r="H171" s="84"/>
    </row>
    <row r="172" spans="1:8" ht="57" customHeight="1">
      <c r="A172" s="7"/>
      <c r="B172" s="88" t="s">
        <v>222</v>
      </c>
      <c r="C172" s="10" t="s">
        <v>355</v>
      </c>
      <c r="D172" s="86" t="s">
        <v>373</v>
      </c>
      <c r="E172" s="86" t="s">
        <v>328</v>
      </c>
      <c r="F172" s="86" t="s">
        <v>435</v>
      </c>
      <c r="G172" s="10"/>
      <c r="H172" s="84">
        <f>H173</f>
        <v>1487</v>
      </c>
    </row>
    <row r="173" spans="1:8" ht="42.75" customHeight="1">
      <c r="A173" s="7"/>
      <c r="B173" s="23" t="s">
        <v>379</v>
      </c>
      <c r="C173" s="10" t="s">
        <v>355</v>
      </c>
      <c r="D173" s="86" t="s">
        <v>373</v>
      </c>
      <c r="E173" s="86" t="s">
        <v>328</v>
      </c>
      <c r="F173" s="86" t="s">
        <v>435</v>
      </c>
      <c r="G173" s="10" t="s">
        <v>380</v>
      </c>
      <c r="H173" s="84">
        <f>H174</f>
        <v>1487</v>
      </c>
    </row>
    <row r="174" spans="1:8" ht="19.5" customHeight="1">
      <c r="A174" s="7"/>
      <c r="B174" s="33" t="s">
        <v>388</v>
      </c>
      <c r="C174" s="10" t="s">
        <v>355</v>
      </c>
      <c r="D174" s="86" t="s">
        <v>373</v>
      </c>
      <c r="E174" s="86" t="s">
        <v>328</v>
      </c>
      <c r="F174" s="10" t="s">
        <v>435</v>
      </c>
      <c r="G174" s="10" t="s">
        <v>389</v>
      </c>
      <c r="H174" s="84">
        <v>1487</v>
      </c>
    </row>
    <row r="175" spans="1:8" ht="69.75" customHeight="1" hidden="1">
      <c r="A175" s="7"/>
      <c r="B175" s="9" t="s">
        <v>436</v>
      </c>
      <c r="C175" s="10" t="s">
        <v>355</v>
      </c>
      <c r="D175" s="10" t="s">
        <v>373</v>
      </c>
      <c r="E175" s="10" t="s">
        <v>328</v>
      </c>
      <c r="F175" s="10" t="s">
        <v>391</v>
      </c>
      <c r="G175" s="86"/>
      <c r="H175" s="84">
        <f>H176</f>
        <v>0</v>
      </c>
    </row>
    <row r="176" spans="1:8" ht="15.75" customHeight="1" hidden="1">
      <c r="A176" s="7"/>
      <c r="B176" s="23" t="s">
        <v>392</v>
      </c>
      <c r="C176" s="10" t="s">
        <v>355</v>
      </c>
      <c r="D176" s="86" t="s">
        <v>373</v>
      </c>
      <c r="E176" s="86" t="s">
        <v>328</v>
      </c>
      <c r="F176" s="86" t="s">
        <v>391</v>
      </c>
      <c r="G176" s="86" t="s">
        <v>393</v>
      </c>
      <c r="H176" s="84">
        <f>H177</f>
        <v>0</v>
      </c>
    </row>
    <row r="177" spans="1:8" ht="41.25" customHeight="1" hidden="1">
      <c r="A177" s="7"/>
      <c r="B177" s="23" t="s">
        <v>394</v>
      </c>
      <c r="C177" s="10" t="s">
        <v>355</v>
      </c>
      <c r="D177" s="86" t="s">
        <v>373</v>
      </c>
      <c r="E177" s="86" t="s">
        <v>328</v>
      </c>
      <c r="F177" s="86" t="s">
        <v>391</v>
      </c>
      <c r="G177" s="86" t="s">
        <v>395</v>
      </c>
      <c r="H177" s="84"/>
    </row>
    <row r="178" spans="1:8" ht="46.5" customHeight="1" hidden="1">
      <c r="A178" s="7"/>
      <c r="B178" s="9" t="s">
        <v>396</v>
      </c>
      <c r="C178" s="10" t="s">
        <v>355</v>
      </c>
      <c r="D178" s="10" t="s">
        <v>373</v>
      </c>
      <c r="E178" s="10" t="s">
        <v>328</v>
      </c>
      <c r="F178" s="10" t="s">
        <v>397</v>
      </c>
      <c r="G178" s="86"/>
      <c r="H178" s="84">
        <f>H180</f>
        <v>0</v>
      </c>
    </row>
    <row r="179" spans="1:8" ht="15" customHeight="1" hidden="1">
      <c r="A179" s="7"/>
      <c r="B179" s="23" t="s">
        <v>392</v>
      </c>
      <c r="C179" s="10" t="s">
        <v>355</v>
      </c>
      <c r="D179" s="86" t="s">
        <v>373</v>
      </c>
      <c r="E179" s="86" t="s">
        <v>328</v>
      </c>
      <c r="F179" s="86" t="s">
        <v>397</v>
      </c>
      <c r="G179" s="86" t="s">
        <v>393</v>
      </c>
      <c r="H179" s="84">
        <f>H180</f>
        <v>0</v>
      </c>
    </row>
    <row r="180" spans="1:8" ht="31.5" customHeight="1" hidden="1">
      <c r="A180" s="7"/>
      <c r="B180" s="23" t="s">
        <v>437</v>
      </c>
      <c r="C180" s="10" t="s">
        <v>355</v>
      </c>
      <c r="D180" s="86" t="s">
        <v>373</v>
      </c>
      <c r="E180" s="86" t="s">
        <v>328</v>
      </c>
      <c r="F180" s="86" t="s">
        <v>397</v>
      </c>
      <c r="G180" s="86" t="s">
        <v>399</v>
      </c>
      <c r="H180" s="84"/>
    </row>
    <row r="181" spans="1:8" ht="12.75" hidden="1">
      <c r="A181" s="7"/>
      <c r="B181" s="9"/>
      <c r="C181" s="10"/>
      <c r="D181" s="10"/>
      <c r="E181" s="10"/>
      <c r="F181" s="10"/>
      <c r="G181" s="10"/>
      <c r="H181" s="84"/>
    </row>
    <row r="182" spans="1:8" ht="15.75" customHeight="1" hidden="1">
      <c r="A182" s="7"/>
      <c r="B182" s="9"/>
      <c r="C182" s="10"/>
      <c r="D182" s="10"/>
      <c r="E182" s="10"/>
      <c r="F182" s="10"/>
      <c r="G182" s="10"/>
      <c r="H182" s="84"/>
    </row>
    <row r="183" spans="1:8" ht="12.75">
      <c r="A183" s="7"/>
      <c r="B183" s="19" t="s">
        <v>438</v>
      </c>
      <c r="C183" s="36" t="s">
        <v>355</v>
      </c>
      <c r="D183" s="36" t="s">
        <v>373</v>
      </c>
      <c r="E183" s="36" t="s">
        <v>373</v>
      </c>
      <c r="F183" s="36"/>
      <c r="G183" s="36"/>
      <c r="H183" s="82">
        <f>H187+H184</f>
        <v>-400.65999999999997</v>
      </c>
    </row>
    <row r="184" spans="1:8" ht="25.5">
      <c r="A184" s="7"/>
      <c r="B184" s="9" t="s">
        <v>439</v>
      </c>
      <c r="C184" s="10" t="s">
        <v>355</v>
      </c>
      <c r="D184" s="10" t="s">
        <v>373</v>
      </c>
      <c r="E184" s="10" t="s">
        <v>373</v>
      </c>
      <c r="F184" s="10" t="s">
        <v>440</v>
      </c>
      <c r="G184" s="10"/>
      <c r="H184" s="84">
        <f>H185</f>
        <v>-197.1</v>
      </c>
    </row>
    <row r="185" spans="1:8" ht="38.25">
      <c r="A185" s="7"/>
      <c r="B185" s="23" t="s">
        <v>379</v>
      </c>
      <c r="C185" s="10" t="s">
        <v>355</v>
      </c>
      <c r="D185" s="10" t="s">
        <v>373</v>
      </c>
      <c r="E185" s="10" t="s">
        <v>373</v>
      </c>
      <c r="F185" s="10" t="s">
        <v>440</v>
      </c>
      <c r="G185" s="10" t="s">
        <v>380</v>
      </c>
      <c r="H185" s="84">
        <f>H186</f>
        <v>-197.1</v>
      </c>
    </row>
    <row r="186" spans="1:8" ht="38.25">
      <c r="A186" s="7"/>
      <c r="B186" s="23" t="s">
        <v>381</v>
      </c>
      <c r="C186" s="10" t="s">
        <v>355</v>
      </c>
      <c r="D186" s="10" t="s">
        <v>373</v>
      </c>
      <c r="E186" s="10" t="s">
        <v>373</v>
      </c>
      <c r="F186" s="10" t="s">
        <v>440</v>
      </c>
      <c r="G186" s="10" t="s">
        <v>382</v>
      </c>
      <c r="H186" s="84">
        <v>-197.1</v>
      </c>
    </row>
    <row r="187" spans="1:8" ht="25.5">
      <c r="A187" s="7"/>
      <c r="B187" s="9" t="s">
        <v>441</v>
      </c>
      <c r="C187" s="10" t="s">
        <v>355</v>
      </c>
      <c r="D187" s="10" t="s">
        <v>373</v>
      </c>
      <c r="E187" s="10" t="s">
        <v>373</v>
      </c>
      <c r="F187" s="10" t="s">
        <v>442</v>
      </c>
      <c r="G187" s="10"/>
      <c r="H187" s="84">
        <f>H188</f>
        <v>-203.56</v>
      </c>
    </row>
    <row r="188" spans="1:8" ht="38.25">
      <c r="A188" s="7"/>
      <c r="B188" s="23" t="s">
        <v>379</v>
      </c>
      <c r="C188" s="10" t="s">
        <v>355</v>
      </c>
      <c r="D188" s="10" t="s">
        <v>373</v>
      </c>
      <c r="E188" s="10" t="s">
        <v>373</v>
      </c>
      <c r="F188" s="10" t="s">
        <v>442</v>
      </c>
      <c r="G188" s="10" t="s">
        <v>380</v>
      </c>
      <c r="H188" s="84">
        <f>H189</f>
        <v>-203.56</v>
      </c>
    </row>
    <row r="189" spans="1:8" ht="47.25" customHeight="1">
      <c r="A189" s="7"/>
      <c r="B189" s="23" t="s">
        <v>381</v>
      </c>
      <c r="C189" s="10" t="s">
        <v>355</v>
      </c>
      <c r="D189" s="10" t="s">
        <v>373</v>
      </c>
      <c r="E189" s="10" t="s">
        <v>373</v>
      </c>
      <c r="F189" s="10" t="s">
        <v>442</v>
      </c>
      <c r="G189" s="10" t="s">
        <v>382</v>
      </c>
      <c r="H189" s="84">
        <v>-203.56</v>
      </c>
    </row>
    <row r="190" spans="1:8" ht="16.5" customHeight="1" hidden="1">
      <c r="A190" s="7"/>
      <c r="B190" s="9" t="s">
        <v>358</v>
      </c>
      <c r="C190" s="10" t="s">
        <v>355</v>
      </c>
      <c r="D190" s="10" t="s">
        <v>373</v>
      </c>
      <c r="E190" s="10" t="s">
        <v>328</v>
      </c>
      <c r="F190" s="10" t="s">
        <v>359</v>
      </c>
      <c r="G190" s="10"/>
      <c r="H190" s="84">
        <f>H191</f>
        <v>0</v>
      </c>
    </row>
    <row r="191" spans="1:8" ht="42" customHeight="1" hidden="1">
      <c r="A191" s="7"/>
      <c r="B191" s="9" t="s">
        <v>367</v>
      </c>
      <c r="C191" s="10" t="s">
        <v>355</v>
      </c>
      <c r="D191" s="10" t="s">
        <v>373</v>
      </c>
      <c r="E191" s="10" t="s">
        <v>328</v>
      </c>
      <c r="F191" s="10" t="s">
        <v>359</v>
      </c>
      <c r="G191" s="10"/>
      <c r="H191" s="84">
        <f>H192</f>
        <v>0</v>
      </c>
    </row>
    <row r="192" spans="1:8" ht="41.25" customHeight="1" hidden="1">
      <c r="A192" s="7"/>
      <c r="B192" s="9" t="s">
        <v>370</v>
      </c>
      <c r="C192" s="10" t="s">
        <v>355</v>
      </c>
      <c r="D192" s="10" t="s">
        <v>373</v>
      </c>
      <c r="E192" s="10" t="s">
        <v>328</v>
      </c>
      <c r="F192" s="10" t="s">
        <v>443</v>
      </c>
      <c r="G192" s="10"/>
      <c r="H192" s="84">
        <f>H193</f>
        <v>0</v>
      </c>
    </row>
    <row r="193" spans="1:8" ht="39" customHeight="1" hidden="1">
      <c r="A193" s="7"/>
      <c r="B193" s="23" t="s">
        <v>379</v>
      </c>
      <c r="C193" s="10" t="s">
        <v>355</v>
      </c>
      <c r="D193" s="10" t="s">
        <v>373</v>
      </c>
      <c r="E193" s="10" t="s">
        <v>328</v>
      </c>
      <c r="F193" s="10" t="s">
        <v>371</v>
      </c>
      <c r="G193" s="10" t="s">
        <v>380</v>
      </c>
      <c r="H193" s="84">
        <f>H194</f>
        <v>0</v>
      </c>
    </row>
    <row r="194" spans="1:8" ht="42" customHeight="1" hidden="1">
      <c r="A194" s="7"/>
      <c r="B194" s="23" t="s">
        <v>381</v>
      </c>
      <c r="C194" s="10" t="s">
        <v>355</v>
      </c>
      <c r="D194" s="10" t="s">
        <v>373</v>
      </c>
      <c r="E194" s="10" t="s">
        <v>328</v>
      </c>
      <c r="F194" s="10" t="s">
        <v>371</v>
      </c>
      <c r="G194" s="10" t="s">
        <v>382</v>
      </c>
      <c r="H194" s="84"/>
    </row>
    <row r="195" spans="1:8" ht="16.5" customHeight="1">
      <c r="A195" s="7"/>
      <c r="B195" s="19" t="s">
        <v>444</v>
      </c>
      <c r="C195" s="36" t="s">
        <v>355</v>
      </c>
      <c r="D195" s="36" t="s">
        <v>373</v>
      </c>
      <c r="E195" s="36" t="s">
        <v>445</v>
      </c>
      <c r="F195" s="36"/>
      <c r="G195" s="36"/>
      <c r="H195" s="82">
        <f>H196+H208+H217+H280+H271</f>
        <v>2650.44848</v>
      </c>
    </row>
    <row r="196" spans="1:8" ht="0.75" customHeight="1" hidden="1">
      <c r="A196" s="7"/>
      <c r="B196" s="9" t="s">
        <v>446</v>
      </c>
      <c r="C196" s="10" t="s">
        <v>355</v>
      </c>
      <c r="D196" s="10" t="s">
        <v>373</v>
      </c>
      <c r="E196" s="10" t="s">
        <v>445</v>
      </c>
      <c r="F196" s="10" t="s">
        <v>329</v>
      </c>
      <c r="G196" s="10"/>
      <c r="H196" s="84">
        <f>H197</f>
        <v>86.44220000000001</v>
      </c>
    </row>
    <row r="197" spans="1:8" ht="0.75" customHeight="1" hidden="1">
      <c r="A197" s="7"/>
      <c r="B197" s="9" t="s">
        <v>330</v>
      </c>
      <c r="C197" s="10" t="s">
        <v>355</v>
      </c>
      <c r="D197" s="10" t="s">
        <v>373</v>
      </c>
      <c r="E197" s="10" t="s">
        <v>445</v>
      </c>
      <c r="F197" s="10" t="s">
        <v>447</v>
      </c>
      <c r="G197" s="10"/>
      <c r="H197" s="84">
        <f>H198</f>
        <v>86.44220000000001</v>
      </c>
    </row>
    <row r="198" spans="1:8" ht="12" customHeight="1" hidden="1">
      <c r="A198" s="7"/>
      <c r="B198" s="9" t="s">
        <v>341</v>
      </c>
      <c r="C198" s="10" t="s">
        <v>368</v>
      </c>
      <c r="D198" s="10" t="s">
        <v>373</v>
      </c>
      <c r="E198" s="10" t="s">
        <v>445</v>
      </c>
      <c r="F198" s="10" t="s">
        <v>447</v>
      </c>
      <c r="G198" s="10"/>
      <c r="H198" s="84">
        <f>H199</f>
        <v>86.44220000000001</v>
      </c>
    </row>
    <row r="199" spans="1:8" ht="12.75" hidden="1">
      <c r="A199" s="7"/>
      <c r="B199" s="9" t="s">
        <v>448</v>
      </c>
      <c r="C199" s="10" t="s">
        <v>355</v>
      </c>
      <c r="D199" s="10" t="s">
        <v>373</v>
      </c>
      <c r="E199" s="10" t="s">
        <v>445</v>
      </c>
      <c r="F199" s="10" t="s">
        <v>449</v>
      </c>
      <c r="G199" s="10"/>
      <c r="H199" s="84">
        <f>H200+H202+H204</f>
        <v>86.44220000000001</v>
      </c>
    </row>
    <row r="200" spans="1:8" ht="64.5" customHeight="1">
      <c r="A200" s="7"/>
      <c r="B200" s="26" t="s">
        <v>333</v>
      </c>
      <c r="C200" s="10" t="s">
        <v>355</v>
      </c>
      <c r="D200" s="10" t="s">
        <v>373</v>
      </c>
      <c r="E200" s="10" t="s">
        <v>445</v>
      </c>
      <c r="F200" s="10" t="s">
        <v>447</v>
      </c>
      <c r="G200" s="10" t="s">
        <v>334</v>
      </c>
      <c r="H200" s="84">
        <f>H201</f>
        <v>81.86427</v>
      </c>
    </row>
    <row r="201" spans="1:8" ht="18" customHeight="1">
      <c r="A201" s="7"/>
      <c r="B201" s="26" t="s">
        <v>335</v>
      </c>
      <c r="C201" s="10" t="s">
        <v>355</v>
      </c>
      <c r="D201" s="10" t="s">
        <v>373</v>
      </c>
      <c r="E201" s="10" t="s">
        <v>445</v>
      </c>
      <c r="F201" s="10" t="s">
        <v>447</v>
      </c>
      <c r="G201" s="10" t="s">
        <v>336</v>
      </c>
      <c r="H201" s="84">
        <f>11.96413+31.54751+18.96166+20-0.6-0.00903</f>
        <v>81.86427</v>
      </c>
    </row>
    <row r="202" spans="1:8" ht="25.5">
      <c r="A202" s="7"/>
      <c r="B202" s="364" t="s">
        <v>342</v>
      </c>
      <c r="C202" s="365" t="s">
        <v>355</v>
      </c>
      <c r="D202" s="365" t="s">
        <v>373</v>
      </c>
      <c r="E202" s="365" t="s">
        <v>445</v>
      </c>
      <c r="F202" s="365" t="s">
        <v>447</v>
      </c>
      <c r="G202" s="365" t="s">
        <v>343</v>
      </c>
      <c r="H202" s="153">
        <f>H203</f>
        <v>45.44490000000002</v>
      </c>
    </row>
    <row r="203" spans="1:8" ht="25.5">
      <c r="A203" s="7"/>
      <c r="B203" s="364" t="s">
        <v>344</v>
      </c>
      <c r="C203" s="365" t="s">
        <v>355</v>
      </c>
      <c r="D203" s="365" t="s">
        <v>373</v>
      </c>
      <c r="E203" s="365" t="s">
        <v>445</v>
      </c>
      <c r="F203" s="365" t="s">
        <v>447</v>
      </c>
      <c r="G203" s="365" t="s">
        <v>345</v>
      </c>
      <c r="H203" s="153">
        <f>35-10-2.25+19.1949+200-196.5</f>
        <v>45.44490000000002</v>
      </c>
    </row>
    <row r="204" spans="1:8" ht="12.75">
      <c r="A204" s="7"/>
      <c r="B204" s="364" t="s">
        <v>346</v>
      </c>
      <c r="C204" s="365" t="s">
        <v>355</v>
      </c>
      <c r="D204" s="365" t="s">
        <v>373</v>
      </c>
      <c r="E204" s="365" t="s">
        <v>445</v>
      </c>
      <c r="F204" s="365" t="s">
        <v>447</v>
      </c>
      <c r="G204" s="365" t="s">
        <v>347</v>
      </c>
      <c r="H204" s="153">
        <f>H205+H206</f>
        <v>-40.86697</v>
      </c>
    </row>
    <row r="205" spans="1:8" ht="24.75" customHeight="1">
      <c r="A205" s="7"/>
      <c r="B205" s="364" t="s">
        <v>842</v>
      </c>
      <c r="C205" s="365" t="s">
        <v>355</v>
      </c>
      <c r="D205" s="365" t="s">
        <v>373</v>
      </c>
      <c r="E205" s="365" t="s">
        <v>445</v>
      </c>
      <c r="F205" s="365" t="s">
        <v>447</v>
      </c>
      <c r="G205" s="365" t="s">
        <v>349</v>
      </c>
      <c r="H205" s="153">
        <f>-22.75-18.7</f>
        <v>-41.45</v>
      </c>
    </row>
    <row r="206" spans="1:8" ht="18" customHeight="1">
      <c r="A206" s="7"/>
      <c r="B206" s="26" t="s">
        <v>403</v>
      </c>
      <c r="C206" s="10" t="s">
        <v>355</v>
      </c>
      <c r="D206" s="10" t="s">
        <v>373</v>
      </c>
      <c r="E206" s="10" t="s">
        <v>445</v>
      </c>
      <c r="F206" s="10" t="s">
        <v>447</v>
      </c>
      <c r="G206" s="10" t="s">
        <v>352</v>
      </c>
      <c r="H206" s="84">
        <f>0.583+0.00003</f>
        <v>0.5830299999999999</v>
      </c>
    </row>
    <row r="207" spans="1:8" ht="12.75" hidden="1">
      <c r="A207" s="7"/>
      <c r="B207" s="19"/>
      <c r="C207" s="36"/>
      <c r="D207" s="36"/>
      <c r="E207" s="36"/>
      <c r="F207" s="36"/>
      <c r="G207" s="36"/>
      <c r="H207" s="82"/>
    </row>
    <row r="208" spans="1:8" ht="24.75" customHeight="1">
      <c r="A208" s="7"/>
      <c r="B208" s="9" t="s">
        <v>450</v>
      </c>
      <c r="C208" s="10" t="s">
        <v>355</v>
      </c>
      <c r="D208" s="10" t="s">
        <v>373</v>
      </c>
      <c r="E208" s="10" t="s">
        <v>445</v>
      </c>
      <c r="F208" s="10" t="s">
        <v>451</v>
      </c>
      <c r="G208" s="10"/>
      <c r="H208" s="84">
        <f>H209</f>
        <v>-31.3</v>
      </c>
    </row>
    <row r="209" spans="1:8" ht="27.75" customHeight="1" hidden="1">
      <c r="A209" s="7"/>
      <c r="B209" s="9"/>
      <c r="C209" s="10"/>
      <c r="D209" s="10"/>
      <c r="E209" s="10"/>
      <c r="F209" s="10"/>
      <c r="G209" s="10"/>
      <c r="H209" s="84">
        <f>H210</f>
        <v>-31.3</v>
      </c>
    </row>
    <row r="210" spans="1:8" ht="38.25">
      <c r="A210" s="7"/>
      <c r="B210" s="23" t="s">
        <v>379</v>
      </c>
      <c r="C210" s="10" t="s">
        <v>355</v>
      </c>
      <c r="D210" s="10" t="s">
        <v>373</v>
      </c>
      <c r="E210" s="10" t="s">
        <v>445</v>
      </c>
      <c r="F210" s="10" t="s">
        <v>451</v>
      </c>
      <c r="G210" s="10" t="s">
        <v>380</v>
      </c>
      <c r="H210" s="84">
        <f>H211</f>
        <v>-31.3</v>
      </c>
    </row>
    <row r="211" spans="1:8" ht="45" customHeight="1">
      <c r="A211" s="7"/>
      <c r="B211" s="23" t="s">
        <v>381</v>
      </c>
      <c r="C211" s="10" t="s">
        <v>355</v>
      </c>
      <c r="D211" s="10" t="s">
        <v>373</v>
      </c>
      <c r="E211" s="10" t="s">
        <v>445</v>
      </c>
      <c r="F211" s="10" t="s">
        <v>451</v>
      </c>
      <c r="G211" s="86" t="s">
        <v>382</v>
      </c>
      <c r="H211" s="84">
        <v>-31.3</v>
      </c>
    </row>
    <row r="212" spans="1:8" ht="18" customHeight="1" hidden="1">
      <c r="A212" s="7"/>
      <c r="B212" s="9" t="s">
        <v>426</v>
      </c>
      <c r="C212" s="10" t="s">
        <v>355</v>
      </c>
      <c r="D212" s="10" t="s">
        <v>373</v>
      </c>
      <c r="E212" s="10" t="s">
        <v>445</v>
      </c>
      <c r="F212" s="10" t="s">
        <v>453</v>
      </c>
      <c r="G212" s="10"/>
      <c r="H212" s="84">
        <f>H213</f>
        <v>0</v>
      </c>
    </row>
    <row r="213" spans="1:8" ht="79.5" customHeight="1" hidden="1">
      <c r="A213" s="7"/>
      <c r="B213" s="9" t="s">
        <v>454</v>
      </c>
      <c r="C213" s="10" t="s">
        <v>355</v>
      </c>
      <c r="D213" s="10" t="s">
        <v>373</v>
      </c>
      <c r="E213" s="10" t="s">
        <v>445</v>
      </c>
      <c r="F213" s="10" t="s">
        <v>455</v>
      </c>
      <c r="G213" s="10"/>
      <c r="H213" s="84">
        <f>H214</f>
        <v>0</v>
      </c>
    </row>
    <row r="214" spans="1:8" ht="64.5" customHeight="1" hidden="1">
      <c r="A214" s="7"/>
      <c r="B214" s="9" t="s">
        <v>390</v>
      </c>
      <c r="C214" s="10" t="s">
        <v>355</v>
      </c>
      <c r="D214" s="10" t="s">
        <v>373</v>
      </c>
      <c r="E214" s="10" t="s">
        <v>445</v>
      </c>
      <c r="F214" s="10" t="s">
        <v>391</v>
      </c>
      <c r="G214" s="10"/>
      <c r="H214" s="84">
        <f>H215</f>
        <v>0</v>
      </c>
    </row>
    <row r="215" spans="1:8" ht="16.5" customHeight="1" hidden="1">
      <c r="A215" s="7"/>
      <c r="B215" s="33" t="s">
        <v>392</v>
      </c>
      <c r="C215" s="10" t="s">
        <v>355</v>
      </c>
      <c r="D215" s="86" t="s">
        <v>373</v>
      </c>
      <c r="E215" s="86" t="s">
        <v>445</v>
      </c>
      <c r="F215" s="86" t="s">
        <v>391</v>
      </c>
      <c r="G215" s="86" t="s">
        <v>393</v>
      </c>
      <c r="H215" s="84">
        <f>H216</f>
        <v>0</v>
      </c>
    </row>
    <row r="216" spans="1:8" ht="32.25" customHeight="1" hidden="1">
      <c r="A216" s="7"/>
      <c r="B216" s="33" t="s">
        <v>456</v>
      </c>
      <c r="C216" s="10" t="s">
        <v>355</v>
      </c>
      <c r="D216" s="86" t="s">
        <v>373</v>
      </c>
      <c r="E216" s="86" t="s">
        <v>445</v>
      </c>
      <c r="F216" s="86" t="s">
        <v>391</v>
      </c>
      <c r="G216" s="86" t="s">
        <v>395</v>
      </c>
      <c r="H216" s="84">
        <v>0</v>
      </c>
    </row>
    <row r="217" spans="1:8" ht="29.25" customHeight="1" hidden="1">
      <c r="A217" s="7"/>
      <c r="B217" s="27" t="s">
        <v>457</v>
      </c>
      <c r="C217" s="36" t="s">
        <v>355</v>
      </c>
      <c r="D217" s="36" t="s">
        <v>373</v>
      </c>
      <c r="E217" s="36" t="s">
        <v>445</v>
      </c>
      <c r="F217" s="36"/>
      <c r="G217" s="36"/>
      <c r="H217" s="82">
        <f>H218+H226+H234+H244+H251+H259</f>
        <v>1363.26928</v>
      </c>
    </row>
    <row r="218" spans="1:8" ht="25.5" hidden="1">
      <c r="A218" s="7"/>
      <c r="B218" s="9" t="s">
        <v>458</v>
      </c>
      <c r="C218" s="10" t="s">
        <v>355</v>
      </c>
      <c r="D218" s="10" t="s">
        <v>373</v>
      </c>
      <c r="E218" s="10" t="s">
        <v>445</v>
      </c>
      <c r="F218" s="10" t="s">
        <v>459</v>
      </c>
      <c r="G218" s="10"/>
      <c r="H218" s="84">
        <f>H219+H221+H225</f>
        <v>0</v>
      </c>
    </row>
    <row r="219" spans="1:8" ht="63.75" hidden="1">
      <c r="A219" s="7"/>
      <c r="B219" s="26" t="s">
        <v>460</v>
      </c>
      <c r="C219" s="10" t="s">
        <v>355</v>
      </c>
      <c r="D219" s="10" t="s">
        <v>373</v>
      </c>
      <c r="E219" s="10" t="s">
        <v>445</v>
      </c>
      <c r="F219" s="10" t="s">
        <v>461</v>
      </c>
      <c r="G219" s="10" t="s">
        <v>334</v>
      </c>
      <c r="H219" s="84">
        <f>H220</f>
        <v>0</v>
      </c>
    </row>
    <row r="220" spans="1:8" ht="25.5" hidden="1">
      <c r="A220" s="7"/>
      <c r="B220" s="26" t="s">
        <v>335</v>
      </c>
      <c r="C220" s="10" t="s">
        <v>355</v>
      </c>
      <c r="D220" s="10" t="s">
        <v>373</v>
      </c>
      <c r="E220" s="10" t="s">
        <v>445</v>
      </c>
      <c r="F220" s="10" t="s">
        <v>461</v>
      </c>
      <c r="G220" s="10" t="s">
        <v>336</v>
      </c>
      <c r="H220" s="84">
        <v>0</v>
      </c>
    </row>
    <row r="221" spans="1:8" ht="25.5" hidden="1">
      <c r="A221" s="7"/>
      <c r="B221" s="26" t="s">
        <v>342</v>
      </c>
      <c r="C221" s="10" t="s">
        <v>355</v>
      </c>
      <c r="D221" s="10" t="s">
        <v>373</v>
      </c>
      <c r="E221" s="10" t="s">
        <v>445</v>
      </c>
      <c r="F221" s="10" t="s">
        <v>461</v>
      </c>
      <c r="G221" s="10" t="s">
        <v>343</v>
      </c>
      <c r="H221" s="84">
        <f>H222</f>
        <v>0</v>
      </c>
    </row>
    <row r="222" spans="1:8" ht="28.5" customHeight="1" hidden="1">
      <c r="A222" s="7"/>
      <c r="B222" s="26" t="s">
        <v>344</v>
      </c>
      <c r="C222" s="10" t="s">
        <v>355</v>
      </c>
      <c r="D222" s="10" t="s">
        <v>373</v>
      </c>
      <c r="E222" s="10" t="s">
        <v>445</v>
      </c>
      <c r="F222" s="10" t="s">
        <v>461</v>
      </c>
      <c r="G222" s="10" t="s">
        <v>345</v>
      </c>
      <c r="H222" s="84">
        <v>0</v>
      </c>
    </row>
    <row r="223" spans="1:8" ht="12.75" hidden="1">
      <c r="A223" s="7"/>
      <c r="B223" s="23" t="s">
        <v>407</v>
      </c>
      <c r="C223" s="10" t="s">
        <v>355</v>
      </c>
      <c r="D223" s="10" t="s">
        <v>373</v>
      </c>
      <c r="E223" s="10" t="s">
        <v>445</v>
      </c>
      <c r="F223" s="10" t="s">
        <v>461</v>
      </c>
      <c r="G223" s="86" t="s">
        <v>347</v>
      </c>
      <c r="H223" s="84">
        <f>H224+H225</f>
        <v>0</v>
      </c>
    </row>
    <row r="224" spans="1:8" ht="18" customHeight="1" hidden="1">
      <c r="A224" s="7"/>
      <c r="B224" s="23" t="s">
        <v>408</v>
      </c>
      <c r="C224" s="10" t="s">
        <v>355</v>
      </c>
      <c r="D224" s="10" t="s">
        <v>373</v>
      </c>
      <c r="E224" s="10" t="s">
        <v>445</v>
      </c>
      <c r="F224" s="10" t="s">
        <v>461</v>
      </c>
      <c r="G224" s="86" t="s">
        <v>349</v>
      </c>
      <c r="H224" s="84"/>
    </row>
    <row r="225" spans="1:8" ht="16.5" customHeight="1" hidden="1">
      <c r="A225" s="7"/>
      <c r="B225" s="23" t="s">
        <v>409</v>
      </c>
      <c r="C225" s="10" t="s">
        <v>355</v>
      </c>
      <c r="D225" s="10" t="s">
        <v>373</v>
      </c>
      <c r="E225" s="10" t="s">
        <v>445</v>
      </c>
      <c r="F225" s="10" t="s">
        <v>461</v>
      </c>
      <c r="G225" s="86" t="s">
        <v>352</v>
      </c>
      <c r="H225" s="84">
        <v>0</v>
      </c>
    </row>
    <row r="226" spans="1:8" ht="27" customHeight="1" hidden="1">
      <c r="A226" s="7"/>
      <c r="B226" s="9" t="s">
        <v>462</v>
      </c>
      <c r="C226" s="10" t="s">
        <v>355</v>
      </c>
      <c r="D226" s="10" t="s">
        <v>373</v>
      </c>
      <c r="E226" s="10" t="s">
        <v>445</v>
      </c>
      <c r="F226" s="10" t="s">
        <v>461</v>
      </c>
      <c r="G226" s="10"/>
      <c r="H226" s="84">
        <f>H227+H229</f>
        <v>0</v>
      </c>
    </row>
    <row r="227" spans="1:8" ht="78" customHeight="1" hidden="1">
      <c r="A227" s="7"/>
      <c r="B227" s="26" t="s">
        <v>463</v>
      </c>
      <c r="C227" s="10" t="s">
        <v>355</v>
      </c>
      <c r="D227" s="10" t="s">
        <v>373</v>
      </c>
      <c r="E227" s="10" t="s">
        <v>445</v>
      </c>
      <c r="F227" s="10" t="s">
        <v>461</v>
      </c>
      <c r="G227" s="10" t="s">
        <v>334</v>
      </c>
      <c r="H227" s="84">
        <f>H228</f>
        <v>0</v>
      </c>
    </row>
    <row r="228" spans="1:8" ht="27" customHeight="1" hidden="1">
      <c r="A228" s="7"/>
      <c r="B228" s="26" t="s">
        <v>335</v>
      </c>
      <c r="C228" s="10" t="s">
        <v>355</v>
      </c>
      <c r="D228" s="10" t="s">
        <v>373</v>
      </c>
      <c r="E228" s="10" t="s">
        <v>445</v>
      </c>
      <c r="F228" s="10" t="s">
        <v>461</v>
      </c>
      <c r="G228" s="10" t="s">
        <v>336</v>
      </c>
      <c r="H228" s="84"/>
    </row>
    <row r="229" spans="1:8" ht="28.5" customHeight="1" hidden="1">
      <c r="A229" s="7"/>
      <c r="B229" s="26" t="s">
        <v>342</v>
      </c>
      <c r="C229" s="10" t="s">
        <v>355</v>
      </c>
      <c r="D229" s="10" t="s">
        <v>373</v>
      </c>
      <c r="E229" s="10" t="s">
        <v>445</v>
      </c>
      <c r="F229" s="10" t="s">
        <v>461</v>
      </c>
      <c r="G229" s="10" t="s">
        <v>343</v>
      </c>
      <c r="H229" s="84">
        <f>H230</f>
        <v>0</v>
      </c>
    </row>
    <row r="230" spans="1:8" ht="32.25" customHeight="1" hidden="1">
      <c r="A230" s="7"/>
      <c r="B230" s="26" t="s">
        <v>344</v>
      </c>
      <c r="C230" s="10" t="s">
        <v>355</v>
      </c>
      <c r="D230" s="10" t="s">
        <v>373</v>
      </c>
      <c r="E230" s="10" t="s">
        <v>445</v>
      </c>
      <c r="F230" s="10" t="s">
        <v>461</v>
      </c>
      <c r="G230" s="10" t="s">
        <v>345</v>
      </c>
      <c r="H230" s="84"/>
    </row>
    <row r="231" spans="1:8" ht="24.75" customHeight="1" hidden="1">
      <c r="A231" s="7"/>
      <c r="B231" s="23" t="s">
        <v>407</v>
      </c>
      <c r="C231" s="10" t="s">
        <v>355</v>
      </c>
      <c r="D231" s="10" t="s">
        <v>373</v>
      </c>
      <c r="E231" s="10" t="s">
        <v>445</v>
      </c>
      <c r="F231" s="10" t="s">
        <v>461</v>
      </c>
      <c r="G231" s="86" t="s">
        <v>347</v>
      </c>
      <c r="H231" s="84"/>
    </row>
    <row r="232" spans="1:8" ht="28.5" customHeight="1" hidden="1">
      <c r="A232" s="7"/>
      <c r="B232" s="23" t="s">
        <v>408</v>
      </c>
      <c r="C232" s="10" t="s">
        <v>355</v>
      </c>
      <c r="D232" s="10" t="s">
        <v>373</v>
      </c>
      <c r="E232" s="10" t="s">
        <v>445</v>
      </c>
      <c r="F232" s="10" t="s">
        <v>461</v>
      </c>
      <c r="G232" s="86" t="s">
        <v>349</v>
      </c>
      <c r="H232" s="84"/>
    </row>
    <row r="233" spans="1:8" ht="17.25" customHeight="1" hidden="1">
      <c r="A233" s="7"/>
      <c r="B233" s="23" t="s">
        <v>409</v>
      </c>
      <c r="C233" s="10" t="s">
        <v>355</v>
      </c>
      <c r="D233" s="10" t="s">
        <v>373</v>
      </c>
      <c r="E233" s="10" t="s">
        <v>445</v>
      </c>
      <c r="F233" s="10" t="s">
        <v>461</v>
      </c>
      <c r="G233" s="86" t="s">
        <v>352</v>
      </c>
      <c r="H233" s="84"/>
    </row>
    <row r="234" spans="1:8" ht="25.5" hidden="1">
      <c r="A234" s="7"/>
      <c r="B234" s="9" t="s">
        <v>464</v>
      </c>
      <c r="C234" s="10" t="s">
        <v>355</v>
      </c>
      <c r="D234" s="10" t="s">
        <v>373</v>
      </c>
      <c r="E234" s="10" t="s">
        <v>445</v>
      </c>
      <c r="F234" s="10" t="s">
        <v>461</v>
      </c>
      <c r="G234" s="10"/>
      <c r="H234" s="84">
        <f>H235+H237</f>
        <v>0</v>
      </c>
    </row>
    <row r="235" spans="1:8" ht="76.5" hidden="1">
      <c r="A235" s="7"/>
      <c r="B235" s="26" t="s">
        <v>465</v>
      </c>
      <c r="C235" s="10" t="s">
        <v>355</v>
      </c>
      <c r="D235" s="10" t="s">
        <v>373</v>
      </c>
      <c r="E235" s="10" t="s">
        <v>445</v>
      </c>
      <c r="F235" s="10" t="s">
        <v>461</v>
      </c>
      <c r="G235" s="10" t="s">
        <v>334</v>
      </c>
      <c r="H235" s="84">
        <f>H236</f>
        <v>0</v>
      </c>
    </row>
    <row r="236" spans="1:8" ht="25.5" hidden="1">
      <c r="A236" s="7"/>
      <c r="B236" s="26" t="s">
        <v>335</v>
      </c>
      <c r="C236" s="10" t="s">
        <v>355</v>
      </c>
      <c r="D236" s="10" t="s">
        <v>373</v>
      </c>
      <c r="E236" s="10" t="s">
        <v>445</v>
      </c>
      <c r="F236" s="10" t="s">
        <v>461</v>
      </c>
      <c r="G236" s="10" t="s">
        <v>336</v>
      </c>
      <c r="H236" s="84"/>
    </row>
    <row r="237" spans="1:8" ht="25.5" hidden="1">
      <c r="A237" s="7"/>
      <c r="B237" s="26" t="s">
        <v>342</v>
      </c>
      <c r="C237" s="10" t="s">
        <v>355</v>
      </c>
      <c r="D237" s="10" t="s">
        <v>373</v>
      </c>
      <c r="E237" s="10" t="s">
        <v>445</v>
      </c>
      <c r="F237" s="10" t="s">
        <v>461</v>
      </c>
      <c r="G237" s="10" t="s">
        <v>343</v>
      </c>
      <c r="H237" s="84">
        <f>H238</f>
        <v>0</v>
      </c>
    </row>
    <row r="238" spans="1:8" ht="32.25" customHeight="1" hidden="1">
      <c r="A238" s="7"/>
      <c r="B238" s="26" t="s">
        <v>344</v>
      </c>
      <c r="C238" s="10" t="s">
        <v>355</v>
      </c>
      <c r="D238" s="10" t="s">
        <v>373</v>
      </c>
      <c r="E238" s="10" t="s">
        <v>445</v>
      </c>
      <c r="F238" s="10" t="s">
        <v>461</v>
      </c>
      <c r="G238" s="10" t="s">
        <v>345</v>
      </c>
      <c r="H238" s="84"/>
    </row>
    <row r="239" spans="1:8" ht="18.75" customHeight="1" hidden="1">
      <c r="A239" s="7"/>
      <c r="B239" s="23" t="s">
        <v>407</v>
      </c>
      <c r="C239" s="10" t="s">
        <v>355</v>
      </c>
      <c r="D239" s="10" t="s">
        <v>373</v>
      </c>
      <c r="E239" s="10" t="s">
        <v>445</v>
      </c>
      <c r="F239" s="10" t="s">
        <v>466</v>
      </c>
      <c r="G239" s="86" t="s">
        <v>347</v>
      </c>
      <c r="H239" s="84">
        <f>H240+H241</f>
        <v>0</v>
      </c>
    </row>
    <row r="240" spans="1:8" ht="28.5" customHeight="1" hidden="1">
      <c r="A240" s="7"/>
      <c r="B240" s="23" t="s">
        <v>408</v>
      </c>
      <c r="C240" s="10" t="s">
        <v>355</v>
      </c>
      <c r="D240" s="10" t="s">
        <v>373</v>
      </c>
      <c r="E240" s="10" t="s">
        <v>445</v>
      </c>
      <c r="F240" s="10" t="s">
        <v>466</v>
      </c>
      <c r="G240" s="86" t="s">
        <v>349</v>
      </c>
      <c r="H240" s="84"/>
    </row>
    <row r="241" spans="1:8" ht="17.25" customHeight="1" hidden="1">
      <c r="A241" s="7"/>
      <c r="B241" s="23" t="s">
        <v>409</v>
      </c>
      <c r="C241" s="10" t="s">
        <v>355</v>
      </c>
      <c r="D241" s="10" t="s">
        <v>373</v>
      </c>
      <c r="E241" s="10" t="s">
        <v>445</v>
      </c>
      <c r="F241" s="10" t="s">
        <v>466</v>
      </c>
      <c r="G241" s="86" t="s">
        <v>352</v>
      </c>
      <c r="H241" s="84"/>
    </row>
    <row r="242" spans="1:8" ht="17.25" customHeight="1" hidden="1">
      <c r="A242" s="7"/>
      <c r="B242" s="23"/>
      <c r="C242" s="10"/>
      <c r="D242" s="10"/>
      <c r="E242" s="10"/>
      <c r="F242" s="10"/>
      <c r="G242" s="86"/>
      <c r="H242" s="84"/>
    </row>
    <row r="243" spans="1:8" ht="17.25" customHeight="1" hidden="1">
      <c r="A243" s="7"/>
      <c r="B243" s="23"/>
      <c r="C243" s="10"/>
      <c r="D243" s="10"/>
      <c r="E243" s="10"/>
      <c r="F243" s="10"/>
      <c r="G243" s="86"/>
      <c r="H243" s="84"/>
    </row>
    <row r="244" spans="1:8" ht="27.75" customHeight="1">
      <c r="A244" s="7"/>
      <c r="B244" s="23" t="s">
        <v>467</v>
      </c>
      <c r="C244" s="10" t="s">
        <v>355</v>
      </c>
      <c r="D244" s="10" t="s">
        <v>373</v>
      </c>
      <c r="E244" s="10" t="s">
        <v>445</v>
      </c>
      <c r="F244" s="10" t="s">
        <v>468</v>
      </c>
      <c r="G244" s="10"/>
      <c r="H244" s="84">
        <f>H245+H247+H250</f>
        <v>55.59292999999997</v>
      </c>
    </row>
    <row r="245" spans="1:8" ht="70.5" customHeight="1">
      <c r="A245" s="7"/>
      <c r="B245" s="26" t="s">
        <v>333</v>
      </c>
      <c r="C245" s="10" t="s">
        <v>355</v>
      </c>
      <c r="D245" s="10" t="s">
        <v>373</v>
      </c>
      <c r="E245" s="10" t="s">
        <v>445</v>
      </c>
      <c r="F245" s="10" t="s">
        <v>461</v>
      </c>
      <c r="G245" s="10" t="s">
        <v>334</v>
      </c>
      <c r="H245" s="84">
        <f>H246</f>
        <v>375.83293</v>
      </c>
    </row>
    <row r="246" spans="1:8" ht="25.5" customHeight="1">
      <c r="A246" s="7"/>
      <c r="B246" s="26" t="s">
        <v>335</v>
      </c>
      <c r="C246" s="10" t="s">
        <v>355</v>
      </c>
      <c r="D246" s="10" t="s">
        <v>373</v>
      </c>
      <c r="E246" s="10" t="s">
        <v>445</v>
      </c>
      <c r="F246" s="10" t="s">
        <v>461</v>
      </c>
      <c r="G246" s="10" t="s">
        <v>336</v>
      </c>
      <c r="H246" s="84">
        <f>120.43877+1+103.38995+0.19+124.74568+20.86853+150-144.8</f>
        <v>375.83293</v>
      </c>
    </row>
    <row r="247" spans="1:8" ht="29.25" customHeight="1">
      <c r="A247" s="7"/>
      <c r="B247" s="26" t="s">
        <v>342</v>
      </c>
      <c r="C247" s="10" t="s">
        <v>355</v>
      </c>
      <c r="D247" s="10" t="s">
        <v>373</v>
      </c>
      <c r="E247" s="10" t="s">
        <v>445</v>
      </c>
      <c r="F247" s="10" t="s">
        <v>461</v>
      </c>
      <c r="G247" s="10" t="s">
        <v>343</v>
      </c>
      <c r="H247" s="84">
        <f>H248</f>
        <v>-320.74</v>
      </c>
    </row>
    <row r="248" spans="1:8" ht="29.25" customHeight="1">
      <c r="A248" s="7"/>
      <c r="B248" s="26" t="s">
        <v>344</v>
      </c>
      <c r="C248" s="10" t="s">
        <v>355</v>
      </c>
      <c r="D248" s="10" t="s">
        <v>373</v>
      </c>
      <c r="E248" s="10" t="s">
        <v>445</v>
      </c>
      <c r="F248" s="10" t="s">
        <v>461</v>
      </c>
      <c r="G248" s="10" t="s">
        <v>345</v>
      </c>
      <c r="H248" s="84">
        <f>-330.24+9.5</f>
        <v>-320.74</v>
      </c>
    </row>
    <row r="249" spans="1:8" ht="17.25" customHeight="1">
      <c r="A249" s="7"/>
      <c r="B249" s="23" t="s">
        <v>407</v>
      </c>
      <c r="C249" s="10" t="s">
        <v>355</v>
      </c>
      <c r="D249" s="10" t="s">
        <v>373</v>
      </c>
      <c r="E249" s="10" t="s">
        <v>445</v>
      </c>
      <c r="F249" s="10" t="s">
        <v>461</v>
      </c>
      <c r="G249" s="86" t="s">
        <v>347</v>
      </c>
      <c r="H249" s="84">
        <f>H250</f>
        <v>0.5</v>
      </c>
    </row>
    <row r="250" spans="1:8" ht="17.25" customHeight="1">
      <c r="A250" s="7"/>
      <c r="B250" s="23" t="s">
        <v>409</v>
      </c>
      <c r="C250" s="10" t="s">
        <v>355</v>
      </c>
      <c r="D250" s="10" t="s">
        <v>373</v>
      </c>
      <c r="E250" s="10" t="s">
        <v>445</v>
      </c>
      <c r="F250" s="10" t="s">
        <v>461</v>
      </c>
      <c r="G250" s="86" t="s">
        <v>352</v>
      </c>
      <c r="H250" s="84">
        <v>0.5</v>
      </c>
    </row>
    <row r="251" spans="1:8" ht="27" customHeight="1">
      <c r="A251" s="7"/>
      <c r="B251" s="23" t="s">
        <v>469</v>
      </c>
      <c r="C251" s="10" t="s">
        <v>355</v>
      </c>
      <c r="D251" s="10" t="s">
        <v>373</v>
      </c>
      <c r="E251" s="10" t="s">
        <v>445</v>
      </c>
      <c r="F251" s="10" t="s">
        <v>470</v>
      </c>
      <c r="G251" s="10"/>
      <c r="H251" s="84">
        <f>H252+H254</f>
        <v>1230.97162</v>
      </c>
    </row>
    <row r="252" spans="1:8" ht="67.5" customHeight="1">
      <c r="A252" s="7"/>
      <c r="B252" s="26" t="s">
        <v>333</v>
      </c>
      <c r="C252" s="10" t="s">
        <v>355</v>
      </c>
      <c r="D252" s="10" t="s">
        <v>373</v>
      </c>
      <c r="E252" s="10" t="s">
        <v>445</v>
      </c>
      <c r="F252" s="10" t="s">
        <v>470</v>
      </c>
      <c r="G252" s="10" t="s">
        <v>334</v>
      </c>
      <c r="H252" s="84">
        <f>H253</f>
        <v>1250.16652</v>
      </c>
    </row>
    <row r="253" spans="1:8" ht="20.25" customHeight="1">
      <c r="A253" s="7"/>
      <c r="B253" s="26" t="s">
        <v>335</v>
      </c>
      <c r="C253" s="10" t="s">
        <v>355</v>
      </c>
      <c r="D253" s="10" t="s">
        <v>373</v>
      </c>
      <c r="E253" s="10" t="s">
        <v>445</v>
      </c>
      <c r="F253" s="10" t="s">
        <v>470</v>
      </c>
      <c r="G253" s="10" t="s">
        <v>336</v>
      </c>
      <c r="H253" s="84">
        <f>132.2331+34.364+50+697.74102+201.78846+4.81835+202-34.7-38.07841</f>
        <v>1250.16652</v>
      </c>
    </row>
    <row r="254" spans="1:8" ht="31.5" customHeight="1">
      <c r="A254" s="7"/>
      <c r="B254" s="26" t="s">
        <v>342</v>
      </c>
      <c r="C254" s="10" t="s">
        <v>355</v>
      </c>
      <c r="D254" s="10" t="s">
        <v>373</v>
      </c>
      <c r="E254" s="10" t="s">
        <v>445</v>
      </c>
      <c r="F254" s="10" t="s">
        <v>470</v>
      </c>
      <c r="G254" s="10" t="s">
        <v>343</v>
      </c>
      <c r="H254" s="84">
        <f>H255</f>
        <v>-19.1949</v>
      </c>
    </row>
    <row r="255" spans="1:8" ht="31.5" customHeight="1">
      <c r="A255" s="7"/>
      <c r="B255" s="26" t="s">
        <v>344</v>
      </c>
      <c r="C255" s="10" t="s">
        <v>355</v>
      </c>
      <c r="D255" s="10" t="s">
        <v>373</v>
      </c>
      <c r="E255" s="10" t="s">
        <v>445</v>
      </c>
      <c r="F255" s="10" t="s">
        <v>470</v>
      </c>
      <c r="G255" s="10" t="s">
        <v>345</v>
      </c>
      <c r="H255" s="84">
        <v>-19.1949</v>
      </c>
    </row>
    <row r="256" spans="1:8" ht="17.25" customHeight="1" hidden="1">
      <c r="A256" s="7"/>
      <c r="B256" s="23" t="s">
        <v>407</v>
      </c>
      <c r="C256" s="10" t="s">
        <v>355</v>
      </c>
      <c r="D256" s="10" t="s">
        <v>373</v>
      </c>
      <c r="E256" s="10" t="s">
        <v>445</v>
      </c>
      <c r="F256" s="10" t="s">
        <v>470</v>
      </c>
      <c r="G256" s="86" t="s">
        <v>347</v>
      </c>
      <c r="H256" s="84"/>
    </row>
    <row r="257" spans="1:8" ht="17.25" customHeight="1" hidden="1">
      <c r="A257" s="7"/>
      <c r="B257" s="23" t="s">
        <v>408</v>
      </c>
      <c r="C257" s="10" t="s">
        <v>355</v>
      </c>
      <c r="D257" s="10" t="s">
        <v>373</v>
      </c>
      <c r="E257" s="10" t="s">
        <v>445</v>
      </c>
      <c r="F257" s="10" t="s">
        <v>470</v>
      </c>
      <c r="G257" s="86" t="s">
        <v>349</v>
      </c>
      <c r="H257" s="84"/>
    </row>
    <row r="258" spans="1:8" ht="17.25" customHeight="1" hidden="1">
      <c r="A258" s="7"/>
      <c r="B258" s="23" t="s">
        <v>409</v>
      </c>
      <c r="C258" s="10" t="s">
        <v>355</v>
      </c>
      <c r="D258" s="10" t="s">
        <v>373</v>
      </c>
      <c r="E258" s="10" t="s">
        <v>445</v>
      </c>
      <c r="F258" s="10" t="s">
        <v>470</v>
      </c>
      <c r="G258" s="86" t="s">
        <v>352</v>
      </c>
      <c r="H258" s="84"/>
    </row>
    <row r="259" spans="1:8" ht="27" customHeight="1">
      <c r="A259" s="7"/>
      <c r="B259" s="23" t="s">
        <v>471</v>
      </c>
      <c r="C259" s="10" t="s">
        <v>355</v>
      </c>
      <c r="D259" s="10" t="s">
        <v>373</v>
      </c>
      <c r="E259" s="10" t="s">
        <v>445</v>
      </c>
      <c r="F259" s="10" t="s">
        <v>472</v>
      </c>
      <c r="G259" s="10"/>
      <c r="H259" s="84">
        <f>H260+H262</f>
        <v>76.70473</v>
      </c>
    </row>
    <row r="260" spans="1:8" ht="65.25" customHeight="1">
      <c r="A260" s="7"/>
      <c r="B260" s="26" t="s">
        <v>333</v>
      </c>
      <c r="C260" s="10" t="s">
        <v>355</v>
      </c>
      <c r="D260" s="10" t="s">
        <v>373</v>
      </c>
      <c r="E260" s="10" t="s">
        <v>445</v>
      </c>
      <c r="F260" s="10" t="s">
        <v>472</v>
      </c>
      <c r="G260" s="10" t="s">
        <v>334</v>
      </c>
      <c r="H260" s="153">
        <f>H261</f>
        <v>76.70473</v>
      </c>
    </row>
    <row r="261" spans="1:8" ht="18.75" customHeight="1">
      <c r="A261" s="7"/>
      <c r="B261" s="26" t="s">
        <v>335</v>
      </c>
      <c r="C261" s="10" t="s">
        <v>355</v>
      </c>
      <c r="D261" s="10" t="s">
        <v>373</v>
      </c>
      <c r="E261" s="10" t="s">
        <v>445</v>
      </c>
      <c r="F261" s="10" t="s">
        <v>472</v>
      </c>
      <c r="G261" s="10" t="s">
        <v>336</v>
      </c>
      <c r="H261" s="153">
        <f>22.20607+18.49866+36</f>
        <v>76.70473</v>
      </c>
    </row>
    <row r="262" spans="1:8" ht="27" customHeight="1" hidden="1">
      <c r="A262" s="7"/>
      <c r="B262" s="26" t="s">
        <v>342</v>
      </c>
      <c r="C262" s="10" t="s">
        <v>355</v>
      </c>
      <c r="D262" s="10" t="s">
        <v>373</v>
      </c>
      <c r="E262" s="10" t="s">
        <v>445</v>
      </c>
      <c r="F262" s="10" t="s">
        <v>472</v>
      </c>
      <c r="G262" s="10" t="s">
        <v>343</v>
      </c>
      <c r="H262" s="153">
        <f>H263</f>
        <v>0</v>
      </c>
    </row>
    <row r="263" spans="1:8" ht="30.75" customHeight="1" hidden="1">
      <c r="A263" s="7"/>
      <c r="B263" s="26" t="s">
        <v>344</v>
      </c>
      <c r="C263" s="10" t="s">
        <v>355</v>
      </c>
      <c r="D263" s="10" t="s">
        <v>373</v>
      </c>
      <c r="E263" s="10" t="s">
        <v>445</v>
      </c>
      <c r="F263" s="10" t="s">
        <v>472</v>
      </c>
      <c r="G263" s="10" t="s">
        <v>345</v>
      </c>
      <c r="H263" s="153">
        <f>10-10</f>
        <v>0</v>
      </c>
    </row>
    <row r="264" spans="1:8" ht="17.25" customHeight="1" hidden="1">
      <c r="A264" s="7"/>
      <c r="B264" s="23"/>
      <c r="C264" s="10"/>
      <c r="D264" s="10"/>
      <c r="E264" s="10"/>
      <c r="F264" s="10"/>
      <c r="G264" s="86"/>
      <c r="H264" s="84"/>
    </row>
    <row r="265" spans="1:8" ht="17.25" customHeight="1" hidden="1">
      <c r="A265" s="7"/>
      <c r="B265" s="23"/>
      <c r="C265" s="10"/>
      <c r="D265" s="10"/>
      <c r="E265" s="10"/>
      <c r="F265" s="10"/>
      <c r="G265" s="86"/>
      <c r="H265" s="84"/>
    </row>
    <row r="266" spans="1:8" ht="17.25" customHeight="1" hidden="1">
      <c r="A266" s="7"/>
      <c r="B266" s="23"/>
      <c r="C266" s="10"/>
      <c r="D266" s="10"/>
      <c r="E266" s="10"/>
      <c r="F266" s="10"/>
      <c r="G266" s="86"/>
      <c r="H266" s="84"/>
    </row>
    <row r="267" spans="1:8" ht="17.25" customHeight="1" hidden="1">
      <c r="A267" s="7"/>
      <c r="B267" s="23"/>
      <c r="C267" s="10"/>
      <c r="D267" s="10"/>
      <c r="E267" s="10"/>
      <c r="F267" s="10"/>
      <c r="G267" s="86"/>
      <c r="H267" s="84"/>
    </row>
    <row r="268" spans="1:8" ht="17.25" customHeight="1" hidden="1">
      <c r="A268" s="7"/>
      <c r="B268" s="23"/>
      <c r="C268" s="10"/>
      <c r="D268" s="10"/>
      <c r="E268" s="10"/>
      <c r="F268" s="10"/>
      <c r="G268" s="86"/>
      <c r="H268" s="84"/>
    </row>
    <row r="269" spans="1:8" ht="17.25" customHeight="1" hidden="1">
      <c r="A269" s="7"/>
      <c r="B269" s="23"/>
      <c r="C269" s="10"/>
      <c r="D269" s="10"/>
      <c r="E269" s="10"/>
      <c r="F269" s="10"/>
      <c r="G269" s="86"/>
      <c r="H269" s="84"/>
    </row>
    <row r="270" spans="1:8" ht="17.25" customHeight="1" hidden="1">
      <c r="A270" s="7"/>
      <c r="B270" s="23"/>
      <c r="C270" s="10"/>
      <c r="D270" s="10"/>
      <c r="E270" s="10"/>
      <c r="F270" s="10"/>
      <c r="G270" s="86"/>
      <c r="H270" s="84"/>
    </row>
    <row r="271" spans="1:8" ht="12.75" customHeight="1" hidden="1">
      <c r="A271" s="7"/>
      <c r="B271" s="9" t="s">
        <v>426</v>
      </c>
      <c r="C271" s="10" t="s">
        <v>355</v>
      </c>
      <c r="D271" s="10" t="s">
        <v>373</v>
      </c>
      <c r="E271" s="10" t="s">
        <v>445</v>
      </c>
      <c r="F271" s="10" t="s">
        <v>473</v>
      </c>
      <c r="G271" s="10"/>
      <c r="H271" s="84">
        <f>H272</f>
        <v>1475.737</v>
      </c>
    </row>
    <row r="272" spans="1:8" ht="78.75" customHeight="1" hidden="1">
      <c r="A272" s="7"/>
      <c r="B272" s="9" t="s">
        <v>454</v>
      </c>
      <c r="C272" s="10" t="s">
        <v>355</v>
      </c>
      <c r="D272" s="10" t="s">
        <v>373</v>
      </c>
      <c r="E272" s="10" t="s">
        <v>445</v>
      </c>
      <c r="F272" s="10" t="s">
        <v>455</v>
      </c>
      <c r="G272" s="10"/>
      <c r="H272" s="84">
        <f>H275</f>
        <v>1475.737</v>
      </c>
    </row>
    <row r="273" spans="1:8" ht="12.75" hidden="1">
      <c r="A273" s="7"/>
      <c r="B273" s="9"/>
      <c r="C273" s="10" t="s">
        <v>355</v>
      </c>
      <c r="D273" s="10"/>
      <c r="E273" s="10"/>
      <c r="F273" s="10"/>
      <c r="G273" s="10"/>
      <c r="H273" s="84">
        <f>H274</f>
        <v>0</v>
      </c>
    </row>
    <row r="274" spans="1:8" ht="12.75" hidden="1">
      <c r="A274" s="7"/>
      <c r="B274" s="9"/>
      <c r="C274" s="10" t="s">
        <v>355</v>
      </c>
      <c r="D274" s="10"/>
      <c r="E274" s="10"/>
      <c r="F274" s="10"/>
      <c r="G274" s="10"/>
      <c r="H274" s="84"/>
    </row>
    <row r="275" spans="1:8" ht="63" customHeight="1">
      <c r="A275" s="7"/>
      <c r="B275" s="9" t="s">
        <v>474</v>
      </c>
      <c r="C275" s="10" t="s">
        <v>355</v>
      </c>
      <c r="D275" s="10" t="s">
        <v>373</v>
      </c>
      <c r="E275" s="10" t="s">
        <v>445</v>
      </c>
      <c r="F275" s="10" t="s">
        <v>473</v>
      </c>
      <c r="G275" s="10"/>
      <c r="H275" s="84">
        <f>H276+H278</f>
        <v>1475.737</v>
      </c>
    </row>
    <row r="276" spans="1:8" ht="21" customHeight="1" hidden="1">
      <c r="A276" s="7"/>
      <c r="B276" s="33" t="s">
        <v>392</v>
      </c>
      <c r="C276" s="10" t="s">
        <v>355</v>
      </c>
      <c r="D276" s="86" t="s">
        <v>373</v>
      </c>
      <c r="E276" s="86" t="s">
        <v>445</v>
      </c>
      <c r="F276" s="86" t="s">
        <v>473</v>
      </c>
      <c r="G276" s="86" t="s">
        <v>393</v>
      </c>
      <c r="H276" s="84">
        <f>H277</f>
        <v>0</v>
      </c>
    </row>
    <row r="277" spans="1:8" ht="27.75" customHeight="1" hidden="1">
      <c r="A277" s="7"/>
      <c r="B277" s="33" t="s">
        <v>456</v>
      </c>
      <c r="C277" s="10" t="s">
        <v>355</v>
      </c>
      <c r="D277" s="86" t="s">
        <v>373</v>
      </c>
      <c r="E277" s="86" t="s">
        <v>445</v>
      </c>
      <c r="F277" s="86" t="s">
        <v>473</v>
      </c>
      <c r="G277" s="86" t="s">
        <v>395</v>
      </c>
      <c r="H277" s="84"/>
    </row>
    <row r="278" spans="1:8" ht="38.25">
      <c r="A278" s="7"/>
      <c r="B278" s="23" t="s">
        <v>379</v>
      </c>
      <c r="C278" s="10" t="s">
        <v>355</v>
      </c>
      <c r="D278" s="86" t="s">
        <v>373</v>
      </c>
      <c r="E278" s="86" t="s">
        <v>445</v>
      </c>
      <c r="F278" s="86" t="s">
        <v>473</v>
      </c>
      <c r="G278" s="10" t="s">
        <v>380</v>
      </c>
      <c r="H278" s="84">
        <f>H279</f>
        <v>1475.737</v>
      </c>
    </row>
    <row r="279" spans="1:8" ht="18.75" customHeight="1">
      <c r="A279" s="7"/>
      <c r="B279" s="33" t="s">
        <v>388</v>
      </c>
      <c r="C279" s="10" t="s">
        <v>355</v>
      </c>
      <c r="D279" s="86" t="s">
        <v>373</v>
      </c>
      <c r="E279" s="86" t="s">
        <v>445</v>
      </c>
      <c r="F279" s="86" t="s">
        <v>473</v>
      </c>
      <c r="G279" s="10" t="s">
        <v>389</v>
      </c>
      <c r="H279" s="84">
        <v>1475.737</v>
      </c>
    </row>
    <row r="280" spans="1:8" ht="42" customHeight="1" hidden="1">
      <c r="A280" s="7"/>
      <c r="B280" s="9" t="s">
        <v>475</v>
      </c>
      <c r="C280" s="10" t="s">
        <v>355</v>
      </c>
      <c r="D280" s="10" t="s">
        <v>373</v>
      </c>
      <c r="E280" s="10" t="s">
        <v>445</v>
      </c>
      <c r="F280" s="10" t="s">
        <v>476</v>
      </c>
      <c r="G280" s="10"/>
      <c r="H280" s="84">
        <f>H281+H284+H287+H290+H296+H299+H293+H302</f>
        <v>-243.70000000000002</v>
      </c>
    </row>
    <row r="281" spans="1:8" ht="30" customHeight="1">
      <c r="A281" s="7"/>
      <c r="B281" s="9" t="s">
        <v>477</v>
      </c>
      <c r="C281" s="10" t="s">
        <v>355</v>
      </c>
      <c r="D281" s="10" t="s">
        <v>373</v>
      </c>
      <c r="E281" s="10" t="s">
        <v>445</v>
      </c>
      <c r="F281" s="10" t="s">
        <v>478</v>
      </c>
      <c r="G281" s="10"/>
      <c r="H281" s="84">
        <f>H283</f>
        <v>-30</v>
      </c>
    </row>
    <row r="282" spans="1:8" ht="41.25" customHeight="1">
      <c r="A282" s="7"/>
      <c r="B282" s="23" t="s">
        <v>379</v>
      </c>
      <c r="C282" s="10" t="s">
        <v>355</v>
      </c>
      <c r="D282" s="10" t="s">
        <v>373</v>
      </c>
      <c r="E282" s="10" t="s">
        <v>445</v>
      </c>
      <c r="F282" s="10" t="s">
        <v>478</v>
      </c>
      <c r="G282" s="10" t="s">
        <v>380</v>
      </c>
      <c r="H282" s="84">
        <f>H283</f>
        <v>-30</v>
      </c>
    </row>
    <row r="283" spans="1:8" ht="18" customHeight="1">
      <c r="A283" s="7"/>
      <c r="B283" s="33" t="s">
        <v>388</v>
      </c>
      <c r="C283" s="10" t="s">
        <v>355</v>
      </c>
      <c r="D283" s="10" t="s">
        <v>373</v>
      </c>
      <c r="E283" s="10" t="s">
        <v>445</v>
      </c>
      <c r="F283" s="10" t="s">
        <v>478</v>
      </c>
      <c r="G283" s="10" t="s">
        <v>389</v>
      </c>
      <c r="H283" s="84">
        <v>-30</v>
      </c>
    </row>
    <row r="284" spans="1:8" ht="30.75" customHeight="1">
      <c r="A284" s="7"/>
      <c r="B284" s="9" t="s">
        <v>479</v>
      </c>
      <c r="C284" s="10" t="s">
        <v>355</v>
      </c>
      <c r="D284" s="10" t="s">
        <v>373</v>
      </c>
      <c r="E284" s="10" t="s">
        <v>445</v>
      </c>
      <c r="F284" s="10" t="s">
        <v>480</v>
      </c>
      <c r="G284" s="10"/>
      <c r="H284" s="84">
        <f>H286</f>
        <v>-100</v>
      </c>
    </row>
    <row r="285" spans="1:8" ht="30" customHeight="1">
      <c r="A285" s="7"/>
      <c r="B285" s="23" t="s">
        <v>379</v>
      </c>
      <c r="C285" s="10" t="s">
        <v>355</v>
      </c>
      <c r="D285" s="10" t="s">
        <v>373</v>
      </c>
      <c r="E285" s="10" t="s">
        <v>445</v>
      </c>
      <c r="F285" s="10" t="s">
        <v>480</v>
      </c>
      <c r="G285" s="10" t="s">
        <v>380</v>
      </c>
      <c r="H285" s="84">
        <f>H286</f>
        <v>-100</v>
      </c>
    </row>
    <row r="286" spans="1:8" ht="19.5" customHeight="1">
      <c r="A286" s="7"/>
      <c r="B286" s="33" t="s">
        <v>388</v>
      </c>
      <c r="C286" s="10" t="s">
        <v>355</v>
      </c>
      <c r="D286" s="10" t="s">
        <v>373</v>
      </c>
      <c r="E286" s="10" t="s">
        <v>445</v>
      </c>
      <c r="F286" s="10" t="s">
        <v>480</v>
      </c>
      <c r="G286" s="10" t="s">
        <v>389</v>
      </c>
      <c r="H286" s="84">
        <f>-50-50</f>
        <v>-100</v>
      </c>
    </row>
    <row r="287" spans="1:8" ht="18" customHeight="1">
      <c r="A287" s="7"/>
      <c r="B287" s="26" t="s">
        <v>481</v>
      </c>
      <c r="C287" s="10" t="s">
        <v>355</v>
      </c>
      <c r="D287" s="10" t="s">
        <v>373</v>
      </c>
      <c r="E287" s="10" t="s">
        <v>445</v>
      </c>
      <c r="F287" s="10" t="s">
        <v>482</v>
      </c>
      <c r="G287" s="10"/>
      <c r="H287" s="84">
        <f>H288</f>
        <v>-33.4</v>
      </c>
    </row>
    <row r="288" spans="1:8" ht="41.25" customHeight="1">
      <c r="A288" s="7"/>
      <c r="B288" s="23" t="s">
        <v>379</v>
      </c>
      <c r="C288" s="10" t="s">
        <v>355</v>
      </c>
      <c r="D288" s="10" t="s">
        <v>373</v>
      </c>
      <c r="E288" s="10" t="s">
        <v>445</v>
      </c>
      <c r="F288" s="10" t="s">
        <v>482</v>
      </c>
      <c r="G288" s="10" t="s">
        <v>380</v>
      </c>
      <c r="H288" s="84">
        <f>H289</f>
        <v>-33.4</v>
      </c>
    </row>
    <row r="289" spans="1:8" ht="16.5" customHeight="1">
      <c r="A289" s="7"/>
      <c r="B289" s="33" t="s">
        <v>388</v>
      </c>
      <c r="C289" s="10" t="s">
        <v>355</v>
      </c>
      <c r="D289" s="10" t="s">
        <v>373</v>
      </c>
      <c r="E289" s="10" t="s">
        <v>445</v>
      </c>
      <c r="F289" s="10" t="s">
        <v>482</v>
      </c>
      <c r="G289" s="10" t="s">
        <v>389</v>
      </c>
      <c r="H289" s="84">
        <v>-33.4</v>
      </c>
    </row>
    <row r="290" spans="1:8" ht="23.25" customHeight="1" hidden="1">
      <c r="A290" s="7"/>
      <c r="B290" s="9" t="s">
        <v>483</v>
      </c>
      <c r="C290" s="10" t="s">
        <v>355</v>
      </c>
      <c r="D290" s="10" t="s">
        <v>373</v>
      </c>
      <c r="E290" s="10" t="s">
        <v>445</v>
      </c>
      <c r="F290" s="10" t="s">
        <v>484</v>
      </c>
      <c r="G290" s="10"/>
      <c r="H290" s="84">
        <f>H292</f>
        <v>0</v>
      </c>
    </row>
    <row r="291" spans="1:8" ht="29.25" customHeight="1" hidden="1">
      <c r="A291" s="7"/>
      <c r="B291" s="26" t="s">
        <v>392</v>
      </c>
      <c r="C291" s="10" t="s">
        <v>355</v>
      </c>
      <c r="D291" s="10" t="s">
        <v>373</v>
      </c>
      <c r="E291" s="10" t="s">
        <v>445</v>
      </c>
      <c r="F291" s="10" t="s">
        <v>484</v>
      </c>
      <c r="G291" s="10" t="s">
        <v>393</v>
      </c>
      <c r="H291" s="84">
        <f>H292</f>
        <v>0</v>
      </c>
    </row>
    <row r="292" spans="1:8" ht="30" customHeight="1" hidden="1">
      <c r="A292" s="7"/>
      <c r="B292" s="26" t="s">
        <v>485</v>
      </c>
      <c r="C292" s="10" t="s">
        <v>355</v>
      </c>
      <c r="D292" s="10" t="s">
        <v>373</v>
      </c>
      <c r="E292" s="10" t="s">
        <v>445</v>
      </c>
      <c r="F292" s="10" t="s">
        <v>484</v>
      </c>
      <c r="G292" s="10" t="s">
        <v>486</v>
      </c>
      <c r="H292" s="84"/>
    </row>
    <row r="293" spans="1:8" ht="38.25">
      <c r="A293" s="7"/>
      <c r="B293" s="26" t="s">
        <v>370</v>
      </c>
      <c r="C293" s="10" t="s">
        <v>355</v>
      </c>
      <c r="D293" s="10" t="s">
        <v>373</v>
      </c>
      <c r="E293" s="10" t="s">
        <v>445</v>
      </c>
      <c r="F293" s="10" t="s">
        <v>487</v>
      </c>
      <c r="G293" s="10"/>
      <c r="H293" s="84">
        <f>H294</f>
        <v>-27</v>
      </c>
    </row>
    <row r="294" spans="1:8" ht="38.25">
      <c r="A294" s="7"/>
      <c r="B294" s="23" t="s">
        <v>379</v>
      </c>
      <c r="C294" s="10" t="s">
        <v>355</v>
      </c>
      <c r="D294" s="10" t="s">
        <v>373</v>
      </c>
      <c r="E294" s="10" t="s">
        <v>445</v>
      </c>
      <c r="F294" s="10" t="s">
        <v>487</v>
      </c>
      <c r="G294" s="10" t="s">
        <v>380</v>
      </c>
      <c r="H294" s="84">
        <f>H295</f>
        <v>-27</v>
      </c>
    </row>
    <row r="295" spans="1:8" ht="12.75">
      <c r="A295" s="7"/>
      <c r="B295" s="33" t="s">
        <v>388</v>
      </c>
      <c r="C295" s="10" t="s">
        <v>355</v>
      </c>
      <c r="D295" s="10" t="s">
        <v>373</v>
      </c>
      <c r="E295" s="10" t="s">
        <v>445</v>
      </c>
      <c r="F295" s="10" t="s">
        <v>487</v>
      </c>
      <c r="G295" s="10" t="s">
        <v>389</v>
      </c>
      <c r="H295" s="84">
        <v>-27</v>
      </c>
    </row>
    <row r="296" spans="1:8" ht="27.75" customHeight="1">
      <c r="A296" s="7"/>
      <c r="B296" s="9" t="s">
        <v>488</v>
      </c>
      <c r="C296" s="10" t="s">
        <v>355</v>
      </c>
      <c r="D296" s="10" t="s">
        <v>373</v>
      </c>
      <c r="E296" s="10" t="s">
        <v>445</v>
      </c>
      <c r="F296" s="10" t="s">
        <v>489</v>
      </c>
      <c r="G296" s="10"/>
      <c r="H296" s="84">
        <f>H297</f>
        <v>-3.3</v>
      </c>
    </row>
    <row r="297" spans="1:8" ht="29.25" customHeight="1">
      <c r="A297" s="7"/>
      <c r="B297" s="23" t="s">
        <v>379</v>
      </c>
      <c r="C297" s="10" t="s">
        <v>355</v>
      </c>
      <c r="D297" s="10" t="s">
        <v>373</v>
      </c>
      <c r="E297" s="10" t="s">
        <v>445</v>
      </c>
      <c r="F297" s="10" t="s">
        <v>489</v>
      </c>
      <c r="G297" s="10" t="s">
        <v>380</v>
      </c>
      <c r="H297" s="84">
        <f>H298</f>
        <v>-3.3</v>
      </c>
    </row>
    <row r="298" spans="1:8" ht="18" customHeight="1">
      <c r="A298" s="7"/>
      <c r="B298" s="33" t="s">
        <v>388</v>
      </c>
      <c r="C298" s="10" t="s">
        <v>355</v>
      </c>
      <c r="D298" s="10" t="s">
        <v>373</v>
      </c>
      <c r="E298" s="10" t="s">
        <v>445</v>
      </c>
      <c r="F298" s="10" t="s">
        <v>489</v>
      </c>
      <c r="G298" s="10" t="s">
        <v>389</v>
      </c>
      <c r="H298" s="84">
        <v>-3.3</v>
      </c>
    </row>
    <row r="299" spans="1:8" ht="33" customHeight="1">
      <c r="A299" s="7"/>
      <c r="B299" s="9" t="s">
        <v>490</v>
      </c>
      <c r="C299" s="10" t="s">
        <v>355</v>
      </c>
      <c r="D299" s="10" t="s">
        <v>373</v>
      </c>
      <c r="E299" s="10" t="s">
        <v>445</v>
      </c>
      <c r="F299" s="10" t="s">
        <v>491</v>
      </c>
      <c r="G299" s="10"/>
      <c r="H299" s="84">
        <f>H300</f>
        <v>-50</v>
      </c>
    </row>
    <row r="300" spans="1:8" ht="41.25" customHeight="1">
      <c r="A300" s="7"/>
      <c r="B300" s="23" t="s">
        <v>379</v>
      </c>
      <c r="C300" s="10" t="s">
        <v>355</v>
      </c>
      <c r="D300" s="10" t="s">
        <v>373</v>
      </c>
      <c r="E300" s="10" t="s">
        <v>445</v>
      </c>
      <c r="F300" s="10" t="s">
        <v>491</v>
      </c>
      <c r="G300" s="10" t="s">
        <v>380</v>
      </c>
      <c r="H300" s="84">
        <f>H301</f>
        <v>-50</v>
      </c>
    </row>
    <row r="301" spans="1:8" ht="18" customHeight="1">
      <c r="A301" s="7"/>
      <c r="B301" s="33" t="s">
        <v>388</v>
      </c>
      <c r="C301" s="10" t="s">
        <v>355</v>
      </c>
      <c r="D301" s="10" t="s">
        <v>373</v>
      </c>
      <c r="E301" s="10" t="s">
        <v>445</v>
      </c>
      <c r="F301" s="10" t="s">
        <v>491</v>
      </c>
      <c r="G301" s="10" t="s">
        <v>389</v>
      </c>
      <c r="H301" s="84">
        <v>-50</v>
      </c>
    </row>
    <row r="302" spans="1:8" ht="32.25" customHeight="1" hidden="1">
      <c r="A302" s="7"/>
      <c r="B302" s="33" t="s">
        <v>492</v>
      </c>
      <c r="C302" s="10" t="s">
        <v>355</v>
      </c>
      <c r="D302" s="10" t="s">
        <v>373</v>
      </c>
      <c r="E302" s="10" t="s">
        <v>445</v>
      </c>
      <c r="F302" s="10" t="s">
        <v>493</v>
      </c>
      <c r="G302" s="10"/>
      <c r="H302" s="84">
        <f>H303</f>
        <v>0</v>
      </c>
    </row>
    <row r="303" spans="1:8" ht="38.25" hidden="1">
      <c r="A303" s="7"/>
      <c r="B303" s="23" t="s">
        <v>379</v>
      </c>
      <c r="C303" s="10" t="s">
        <v>355</v>
      </c>
      <c r="D303" s="10" t="s">
        <v>373</v>
      </c>
      <c r="E303" s="10" t="s">
        <v>445</v>
      </c>
      <c r="F303" s="10" t="s">
        <v>493</v>
      </c>
      <c r="G303" s="10" t="s">
        <v>380</v>
      </c>
      <c r="H303" s="84">
        <f>H304</f>
        <v>0</v>
      </c>
    </row>
    <row r="304" spans="1:8" ht="12.75" hidden="1">
      <c r="A304" s="7"/>
      <c r="B304" s="33" t="s">
        <v>388</v>
      </c>
      <c r="C304" s="10" t="s">
        <v>355</v>
      </c>
      <c r="D304" s="10" t="s">
        <v>373</v>
      </c>
      <c r="E304" s="10" t="s">
        <v>445</v>
      </c>
      <c r="F304" s="10" t="s">
        <v>493</v>
      </c>
      <c r="G304" s="10" t="s">
        <v>389</v>
      </c>
      <c r="H304" s="84"/>
    </row>
    <row r="305" spans="1:8" ht="15" customHeight="1" hidden="1">
      <c r="A305" s="7"/>
      <c r="B305" s="19" t="s">
        <v>494</v>
      </c>
      <c r="C305" s="36" t="s">
        <v>355</v>
      </c>
      <c r="D305" s="36" t="s">
        <v>495</v>
      </c>
      <c r="E305" s="36"/>
      <c r="F305" s="36"/>
      <c r="G305" s="36"/>
      <c r="H305" s="82">
        <f>H306+H313+H333</f>
        <v>0</v>
      </c>
    </row>
    <row r="306" spans="1:8" ht="0.75" customHeight="1" hidden="1">
      <c r="A306" s="7"/>
      <c r="B306" s="19" t="s">
        <v>496</v>
      </c>
      <c r="C306" s="10" t="s">
        <v>355</v>
      </c>
      <c r="D306" s="36" t="s">
        <v>495</v>
      </c>
      <c r="E306" s="36" t="s">
        <v>338</v>
      </c>
      <c r="F306" s="36"/>
      <c r="G306" s="36"/>
      <c r="H306" s="82">
        <f>H307</f>
        <v>0</v>
      </c>
    </row>
    <row r="307" spans="1:8" ht="12.75" hidden="1">
      <c r="A307" s="7"/>
      <c r="B307" s="19" t="s">
        <v>497</v>
      </c>
      <c r="C307" s="10" t="s">
        <v>355</v>
      </c>
      <c r="D307" s="36" t="s">
        <v>495</v>
      </c>
      <c r="E307" s="36" t="s">
        <v>338</v>
      </c>
      <c r="F307" s="36" t="s">
        <v>498</v>
      </c>
      <c r="G307" s="36"/>
      <c r="H307" s="82">
        <f>H308</f>
        <v>0</v>
      </c>
    </row>
    <row r="308" spans="1:8" ht="63.75" hidden="1">
      <c r="A308" s="7"/>
      <c r="B308" s="9" t="s">
        <v>499</v>
      </c>
      <c r="C308" s="10" t="s">
        <v>355</v>
      </c>
      <c r="D308" s="10" t="s">
        <v>495</v>
      </c>
      <c r="E308" s="10" t="s">
        <v>338</v>
      </c>
      <c r="F308" s="10" t="s">
        <v>500</v>
      </c>
      <c r="G308" s="10"/>
      <c r="H308" s="84">
        <f>H309</f>
        <v>0</v>
      </c>
    </row>
    <row r="309" spans="1:8" ht="42" customHeight="1" hidden="1">
      <c r="A309" s="7"/>
      <c r="B309" s="9" t="s">
        <v>501</v>
      </c>
      <c r="C309" s="10" t="s">
        <v>355</v>
      </c>
      <c r="D309" s="10" t="s">
        <v>495</v>
      </c>
      <c r="E309" s="10" t="s">
        <v>338</v>
      </c>
      <c r="F309" s="10" t="s">
        <v>502</v>
      </c>
      <c r="G309" s="10"/>
      <c r="H309" s="84">
        <f>H310</f>
        <v>0</v>
      </c>
    </row>
    <row r="310" spans="1:8" ht="15.75" customHeight="1" hidden="1">
      <c r="A310" s="7"/>
      <c r="B310" s="9" t="s">
        <v>503</v>
      </c>
      <c r="C310" s="10" t="s">
        <v>355</v>
      </c>
      <c r="D310" s="10" t="s">
        <v>495</v>
      </c>
      <c r="E310" s="10" t="s">
        <v>338</v>
      </c>
      <c r="F310" s="10" t="s">
        <v>502</v>
      </c>
      <c r="G310" s="10" t="s">
        <v>393</v>
      </c>
      <c r="H310" s="84">
        <f>H311</f>
        <v>0</v>
      </c>
    </row>
    <row r="311" spans="1:8" ht="12" customHeight="1" hidden="1">
      <c r="A311" s="7"/>
      <c r="B311" s="9" t="s">
        <v>504</v>
      </c>
      <c r="C311" s="10" t="s">
        <v>355</v>
      </c>
      <c r="D311" s="10" t="s">
        <v>495</v>
      </c>
      <c r="E311" s="10" t="s">
        <v>338</v>
      </c>
      <c r="F311" s="10" t="s">
        <v>502</v>
      </c>
      <c r="G311" s="10" t="s">
        <v>399</v>
      </c>
      <c r="H311" s="84"/>
    </row>
    <row r="312" spans="1:8" ht="12.75" hidden="1">
      <c r="A312" s="7"/>
      <c r="B312" s="19"/>
      <c r="C312" s="36"/>
      <c r="D312" s="36"/>
      <c r="E312" s="36"/>
      <c r="F312" s="36"/>
      <c r="G312" s="36"/>
      <c r="H312" s="82"/>
    </row>
    <row r="313" spans="1:8" ht="17.25" customHeight="1" hidden="1">
      <c r="A313" s="7"/>
      <c r="B313" s="19" t="s">
        <v>505</v>
      </c>
      <c r="C313" s="36" t="s">
        <v>355</v>
      </c>
      <c r="D313" s="36" t="s">
        <v>495</v>
      </c>
      <c r="E313" s="36" t="s">
        <v>365</v>
      </c>
      <c r="F313" s="36"/>
      <c r="G313" s="36"/>
      <c r="H313" s="82">
        <f>H314+H318</f>
        <v>0</v>
      </c>
    </row>
    <row r="314" spans="1:8" ht="12.75" hidden="1">
      <c r="A314" s="7"/>
      <c r="B314" s="9" t="s">
        <v>506</v>
      </c>
      <c r="C314" s="10" t="s">
        <v>355</v>
      </c>
      <c r="D314" s="10" t="s">
        <v>495</v>
      </c>
      <c r="E314" s="10" t="s">
        <v>365</v>
      </c>
      <c r="F314" s="10" t="s">
        <v>498</v>
      </c>
      <c r="G314" s="10"/>
      <c r="H314" s="84">
        <f>H315</f>
        <v>0</v>
      </c>
    </row>
    <row r="315" spans="1:8" ht="38.25" hidden="1">
      <c r="A315" s="7"/>
      <c r="B315" s="9" t="s">
        <v>507</v>
      </c>
      <c r="C315" s="10" t="s">
        <v>355</v>
      </c>
      <c r="D315" s="10" t="s">
        <v>495</v>
      </c>
      <c r="E315" s="10" t="s">
        <v>365</v>
      </c>
      <c r="F315" s="10" t="s">
        <v>508</v>
      </c>
      <c r="G315" s="10"/>
      <c r="H315" s="84">
        <f>H316</f>
        <v>0</v>
      </c>
    </row>
    <row r="316" spans="1:8" ht="12.75" hidden="1">
      <c r="A316" s="7"/>
      <c r="B316" s="9" t="s">
        <v>509</v>
      </c>
      <c r="C316" s="10" t="s">
        <v>355</v>
      </c>
      <c r="D316" s="10" t="s">
        <v>495</v>
      </c>
      <c r="E316" s="10" t="s">
        <v>365</v>
      </c>
      <c r="F316" s="10" t="s">
        <v>508</v>
      </c>
      <c r="G316" s="10" t="s">
        <v>393</v>
      </c>
      <c r="H316" s="84">
        <f>H317</f>
        <v>0</v>
      </c>
    </row>
    <row r="317" spans="1:8" ht="28.5" customHeight="1" hidden="1">
      <c r="A317" s="7"/>
      <c r="B317" s="9" t="s">
        <v>510</v>
      </c>
      <c r="C317" s="10" t="s">
        <v>355</v>
      </c>
      <c r="D317" s="10" t="s">
        <v>495</v>
      </c>
      <c r="E317" s="10" t="s">
        <v>365</v>
      </c>
      <c r="F317" s="10" t="s">
        <v>508</v>
      </c>
      <c r="G317" s="10" t="s">
        <v>511</v>
      </c>
      <c r="H317" s="84"/>
    </row>
    <row r="318" spans="1:8" ht="15.75" customHeight="1" hidden="1">
      <c r="A318" s="7"/>
      <c r="B318" s="9" t="s">
        <v>512</v>
      </c>
      <c r="C318" s="10" t="s">
        <v>355</v>
      </c>
      <c r="D318" s="10" t="s">
        <v>495</v>
      </c>
      <c r="E318" s="10" t="s">
        <v>365</v>
      </c>
      <c r="F318" s="10"/>
      <c r="G318" s="10"/>
      <c r="H318" s="84">
        <f>H319+H322+H327</f>
        <v>0</v>
      </c>
    </row>
    <row r="319" spans="1:8" ht="54.75" customHeight="1" hidden="1">
      <c r="A319" s="7"/>
      <c r="B319" s="23" t="s">
        <v>513</v>
      </c>
      <c r="C319" s="10" t="s">
        <v>355</v>
      </c>
      <c r="D319" s="86" t="s">
        <v>495</v>
      </c>
      <c r="E319" s="86" t="s">
        <v>365</v>
      </c>
      <c r="F319" s="86" t="s">
        <v>514</v>
      </c>
      <c r="G319" s="86"/>
      <c r="H319" s="89">
        <f>H320</f>
        <v>0</v>
      </c>
    </row>
    <row r="320" spans="1:8" ht="15" customHeight="1" hidden="1">
      <c r="A320" s="7"/>
      <c r="B320" s="9" t="s">
        <v>509</v>
      </c>
      <c r="C320" s="10" t="s">
        <v>355</v>
      </c>
      <c r="D320" s="10" t="s">
        <v>495</v>
      </c>
      <c r="E320" s="10" t="s">
        <v>365</v>
      </c>
      <c r="F320" s="10" t="s">
        <v>515</v>
      </c>
      <c r="G320" s="10" t="s">
        <v>393</v>
      </c>
      <c r="H320" s="84">
        <f>H321</f>
        <v>0</v>
      </c>
    </row>
    <row r="321" spans="1:8" ht="29.25" customHeight="1" hidden="1">
      <c r="A321" s="7"/>
      <c r="B321" s="9" t="s">
        <v>516</v>
      </c>
      <c r="C321" s="10" t="s">
        <v>355</v>
      </c>
      <c r="D321" s="10" t="s">
        <v>495</v>
      </c>
      <c r="E321" s="10" t="s">
        <v>365</v>
      </c>
      <c r="F321" s="10" t="s">
        <v>514</v>
      </c>
      <c r="G321" s="10" t="s">
        <v>395</v>
      </c>
      <c r="H321" s="84"/>
    </row>
    <row r="322" spans="1:8" ht="40.5" customHeight="1" hidden="1">
      <c r="A322" s="7"/>
      <c r="B322" s="9" t="s">
        <v>517</v>
      </c>
      <c r="C322" s="10" t="s">
        <v>355</v>
      </c>
      <c r="D322" s="10" t="s">
        <v>495</v>
      </c>
      <c r="E322" s="10" t="s">
        <v>365</v>
      </c>
      <c r="F322" s="10" t="s">
        <v>518</v>
      </c>
      <c r="G322" s="10"/>
      <c r="H322" s="84">
        <f>H323</f>
        <v>0</v>
      </c>
    </row>
    <row r="323" spans="1:8" ht="51" hidden="1">
      <c r="A323" s="7"/>
      <c r="B323" s="9" t="s">
        <v>519</v>
      </c>
      <c r="C323" s="10" t="s">
        <v>355</v>
      </c>
      <c r="D323" s="10" t="s">
        <v>495</v>
      </c>
      <c r="E323" s="10" t="s">
        <v>365</v>
      </c>
      <c r="F323" s="10" t="s">
        <v>518</v>
      </c>
      <c r="G323" s="10"/>
      <c r="H323" s="84">
        <f>H324</f>
        <v>0</v>
      </c>
    </row>
    <row r="324" spans="1:8" ht="12.75" hidden="1">
      <c r="A324" s="7"/>
      <c r="B324" s="9" t="s">
        <v>509</v>
      </c>
      <c r="C324" s="10" t="s">
        <v>355</v>
      </c>
      <c r="D324" s="10" t="s">
        <v>495</v>
      </c>
      <c r="E324" s="10" t="s">
        <v>365</v>
      </c>
      <c r="F324" s="10" t="s">
        <v>518</v>
      </c>
      <c r="G324" s="10" t="s">
        <v>393</v>
      </c>
      <c r="H324" s="89">
        <f>H325+H326</f>
        <v>0</v>
      </c>
    </row>
    <row r="325" spans="1:8" ht="25.5" hidden="1">
      <c r="A325" s="7"/>
      <c r="B325" s="9" t="s">
        <v>510</v>
      </c>
      <c r="C325" s="10" t="s">
        <v>355</v>
      </c>
      <c r="D325" s="10" t="s">
        <v>495</v>
      </c>
      <c r="E325" s="10" t="s">
        <v>365</v>
      </c>
      <c r="F325" s="10" t="s">
        <v>518</v>
      </c>
      <c r="G325" s="10" t="s">
        <v>511</v>
      </c>
      <c r="H325" s="84"/>
    </row>
    <row r="326" spans="1:8" ht="38.25" hidden="1">
      <c r="A326" s="7"/>
      <c r="B326" s="9" t="s">
        <v>520</v>
      </c>
      <c r="C326" s="10" t="s">
        <v>355</v>
      </c>
      <c r="D326" s="10" t="s">
        <v>495</v>
      </c>
      <c r="E326" s="10" t="s">
        <v>365</v>
      </c>
      <c r="F326" s="10" t="s">
        <v>518</v>
      </c>
      <c r="G326" s="10" t="s">
        <v>395</v>
      </c>
      <c r="H326" s="84"/>
    </row>
    <row r="327" spans="1:8" ht="12.75" hidden="1">
      <c r="A327" s="7"/>
      <c r="B327" s="9" t="s">
        <v>521</v>
      </c>
      <c r="C327" s="10" t="s">
        <v>355</v>
      </c>
      <c r="D327" s="10" t="s">
        <v>495</v>
      </c>
      <c r="E327" s="10" t="s">
        <v>365</v>
      </c>
      <c r="F327" s="10" t="s">
        <v>522</v>
      </c>
      <c r="G327" s="10"/>
      <c r="H327" s="84">
        <f>H328</f>
        <v>0</v>
      </c>
    </row>
    <row r="328" spans="1:8" ht="19.5" customHeight="1" hidden="1">
      <c r="A328" s="7"/>
      <c r="B328" s="9" t="s">
        <v>509</v>
      </c>
      <c r="C328" s="10" t="s">
        <v>355</v>
      </c>
      <c r="D328" s="10" t="s">
        <v>495</v>
      </c>
      <c r="E328" s="10" t="s">
        <v>365</v>
      </c>
      <c r="F328" s="10" t="s">
        <v>522</v>
      </c>
      <c r="G328" s="10" t="s">
        <v>393</v>
      </c>
      <c r="H328" s="84">
        <f>H329</f>
        <v>0</v>
      </c>
    </row>
    <row r="329" spans="1:8" ht="24" customHeight="1" hidden="1">
      <c r="A329" s="7"/>
      <c r="B329" s="9" t="s">
        <v>510</v>
      </c>
      <c r="C329" s="10" t="s">
        <v>355</v>
      </c>
      <c r="D329" s="10" t="s">
        <v>495</v>
      </c>
      <c r="E329" s="10" t="s">
        <v>365</v>
      </c>
      <c r="F329" s="10" t="s">
        <v>522</v>
      </c>
      <c r="G329" s="10" t="s">
        <v>511</v>
      </c>
      <c r="H329" s="84"/>
    </row>
    <row r="330" spans="1:8" ht="12.75" hidden="1">
      <c r="A330" s="7"/>
      <c r="B330" s="9"/>
      <c r="C330" s="10"/>
      <c r="D330" s="10"/>
      <c r="E330" s="10"/>
      <c r="F330" s="10"/>
      <c r="G330" s="10"/>
      <c r="H330" s="84"/>
    </row>
    <row r="331" spans="1:8" ht="12.75" hidden="1">
      <c r="A331" s="7"/>
      <c r="B331" s="9"/>
      <c r="C331" s="10"/>
      <c r="D331" s="10"/>
      <c r="E331" s="10"/>
      <c r="F331" s="10"/>
      <c r="G331" s="10"/>
      <c r="H331" s="84"/>
    </row>
    <row r="332" spans="1:8" ht="12.75" hidden="1">
      <c r="A332" s="7"/>
      <c r="B332" s="9"/>
      <c r="C332" s="10"/>
      <c r="D332" s="10"/>
      <c r="E332" s="10"/>
      <c r="F332" s="10"/>
      <c r="G332" s="10"/>
      <c r="H332" s="84"/>
    </row>
    <row r="333" spans="1:8" ht="18.75" customHeight="1" hidden="1">
      <c r="A333" s="7"/>
      <c r="B333" s="19" t="s">
        <v>523</v>
      </c>
      <c r="C333" s="36" t="s">
        <v>355</v>
      </c>
      <c r="D333" s="36" t="s">
        <v>495</v>
      </c>
      <c r="E333" s="36" t="s">
        <v>524</v>
      </c>
      <c r="F333" s="36"/>
      <c r="G333" s="36"/>
      <c r="H333" s="82">
        <f>H334</f>
        <v>0</v>
      </c>
    </row>
    <row r="334" spans="1:8" ht="16.5" customHeight="1" hidden="1">
      <c r="A334" s="7"/>
      <c r="B334" s="9" t="s">
        <v>358</v>
      </c>
      <c r="C334" s="10" t="s">
        <v>355</v>
      </c>
      <c r="D334" s="10" t="s">
        <v>495</v>
      </c>
      <c r="E334" s="10" t="s">
        <v>524</v>
      </c>
      <c r="F334" s="10" t="s">
        <v>359</v>
      </c>
      <c r="G334" s="10"/>
      <c r="H334" s="84">
        <f>H335+H338</f>
        <v>0</v>
      </c>
    </row>
    <row r="335" spans="1:8" ht="27" customHeight="1" hidden="1">
      <c r="A335" s="7"/>
      <c r="B335" s="9" t="s">
        <v>525</v>
      </c>
      <c r="C335" s="10" t="s">
        <v>355</v>
      </c>
      <c r="D335" s="10" t="s">
        <v>495</v>
      </c>
      <c r="E335" s="10" t="s">
        <v>524</v>
      </c>
      <c r="F335" s="10" t="s">
        <v>526</v>
      </c>
      <c r="G335" s="10"/>
      <c r="H335" s="84">
        <f>H337</f>
        <v>0</v>
      </c>
    </row>
    <row r="336" spans="1:8" ht="26.25" customHeight="1" hidden="1">
      <c r="A336" s="7"/>
      <c r="B336" s="26" t="s">
        <v>342</v>
      </c>
      <c r="C336" s="10" t="s">
        <v>355</v>
      </c>
      <c r="D336" s="10" t="s">
        <v>495</v>
      </c>
      <c r="E336" s="10" t="s">
        <v>524</v>
      </c>
      <c r="F336" s="10" t="s">
        <v>526</v>
      </c>
      <c r="G336" s="10" t="s">
        <v>343</v>
      </c>
      <c r="H336" s="84">
        <f>H337</f>
        <v>0</v>
      </c>
    </row>
    <row r="337" spans="1:8" ht="24.75" customHeight="1" hidden="1">
      <c r="A337" s="7"/>
      <c r="B337" s="26" t="s">
        <v>344</v>
      </c>
      <c r="C337" s="10" t="s">
        <v>355</v>
      </c>
      <c r="D337" s="10" t="s">
        <v>495</v>
      </c>
      <c r="E337" s="10" t="s">
        <v>524</v>
      </c>
      <c r="F337" s="10" t="s">
        <v>526</v>
      </c>
      <c r="G337" s="10" t="s">
        <v>345</v>
      </c>
      <c r="H337" s="84"/>
    </row>
    <row r="338" spans="1:8" ht="0.75" customHeight="1" hidden="1">
      <c r="A338" s="7"/>
      <c r="B338" s="9"/>
      <c r="C338" s="10"/>
      <c r="D338" s="10"/>
      <c r="E338" s="10"/>
      <c r="F338" s="10"/>
      <c r="G338" s="10"/>
      <c r="H338" s="84"/>
    </row>
    <row r="339" spans="1:8" ht="17.25" customHeight="1" hidden="1">
      <c r="A339" s="7"/>
      <c r="B339" s="9"/>
      <c r="C339" s="10"/>
      <c r="D339" s="10"/>
      <c r="E339" s="10"/>
      <c r="F339" s="10"/>
      <c r="G339" s="10"/>
      <c r="H339" s="84"/>
    </row>
    <row r="340" spans="1:8" ht="25.5">
      <c r="A340" s="7"/>
      <c r="B340" s="19" t="s">
        <v>527</v>
      </c>
      <c r="C340" s="36" t="s">
        <v>528</v>
      </c>
      <c r="D340" s="36"/>
      <c r="E340" s="36"/>
      <c r="F340" s="36"/>
      <c r="G340" s="36"/>
      <c r="H340" s="82">
        <f>H341</f>
        <v>-465.9</v>
      </c>
    </row>
    <row r="341" spans="1:8" ht="20.25" customHeight="1">
      <c r="A341" s="7"/>
      <c r="B341" s="19" t="s">
        <v>325</v>
      </c>
      <c r="C341" s="36" t="s">
        <v>528</v>
      </c>
      <c r="D341" s="36" t="s">
        <v>326</v>
      </c>
      <c r="E341" s="36"/>
      <c r="F341" s="36"/>
      <c r="G341" s="36"/>
      <c r="H341" s="82">
        <f>H342</f>
        <v>-465.9</v>
      </c>
    </row>
    <row r="342" spans="1:8" ht="19.5" customHeight="1">
      <c r="A342" s="7"/>
      <c r="B342" s="19" t="s">
        <v>529</v>
      </c>
      <c r="C342" s="36" t="s">
        <v>528</v>
      </c>
      <c r="D342" s="36" t="s">
        <v>326</v>
      </c>
      <c r="E342" s="36" t="s">
        <v>530</v>
      </c>
      <c r="F342" s="36"/>
      <c r="G342" s="36"/>
      <c r="H342" s="82">
        <f>H343+H352+H355</f>
        <v>-465.9</v>
      </c>
    </row>
    <row r="343" spans="1:8" ht="28.5" customHeight="1">
      <c r="A343" s="7"/>
      <c r="B343" s="9" t="s">
        <v>531</v>
      </c>
      <c r="C343" s="10" t="s">
        <v>528</v>
      </c>
      <c r="D343" s="10" t="s">
        <v>326</v>
      </c>
      <c r="E343" s="10" t="s">
        <v>530</v>
      </c>
      <c r="F343" s="10" t="s">
        <v>532</v>
      </c>
      <c r="G343" s="10"/>
      <c r="H343" s="84">
        <f>H344</f>
        <v>-165.9</v>
      </c>
    </row>
    <row r="344" spans="1:8" ht="15" customHeight="1" hidden="1">
      <c r="A344" s="7" t="s">
        <v>533</v>
      </c>
      <c r="B344" s="9" t="s">
        <v>341</v>
      </c>
      <c r="C344" s="10" t="s">
        <v>528</v>
      </c>
      <c r="D344" s="10" t="s">
        <v>326</v>
      </c>
      <c r="E344" s="10" t="s">
        <v>530</v>
      </c>
      <c r="F344" s="10" t="s">
        <v>532</v>
      </c>
      <c r="G344" s="10"/>
      <c r="H344" s="84">
        <f>H345+H347+H349</f>
        <v>-165.9</v>
      </c>
    </row>
    <row r="345" spans="1:8" ht="67.5" customHeight="1">
      <c r="A345" s="7"/>
      <c r="B345" s="26" t="s">
        <v>333</v>
      </c>
      <c r="C345" s="10" t="s">
        <v>528</v>
      </c>
      <c r="D345" s="10" t="s">
        <v>326</v>
      </c>
      <c r="E345" s="10" t="s">
        <v>530</v>
      </c>
      <c r="F345" s="10" t="s">
        <v>532</v>
      </c>
      <c r="G345" s="10" t="s">
        <v>334</v>
      </c>
      <c r="H345" s="84">
        <f>H346</f>
        <v>-105.6</v>
      </c>
    </row>
    <row r="346" spans="1:8" ht="21" customHeight="1">
      <c r="A346" s="7"/>
      <c r="B346" s="26" t="s">
        <v>335</v>
      </c>
      <c r="C346" s="10" t="s">
        <v>528</v>
      </c>
      <c r="D346" s="10" t="s">
        <v>326</v>
      </c>
      <c r="E346" s="10" t="s">
        <v>530</v>
      </c>
      <c r="F346" s="10" t="s">
        <v>532</v>
      </c>
      <c r="G346" s="10" t="s">
        <v>336</v>
      </c>
      <c r="H346" s="84">
        <v>-105.6</v>
      </c>
    </row>
    <row r="347" spans="1:8" ht="25.5" customHeight="1">
      <c r="A347" s="7"/>
      <c r="B347" s="26" t="s">
        <v>342</v>
      </c>
      <c r="C347" s="10" t="s">
        <v>528</v>
      </c>
      <c r="D347" s="10" t="s">
        <v>326</v>
      </c>
      <c r="E347" s="10" t="s">
        <v>530</v>
      </c>
      <c r="F347" s="10" t="s">
        <v>532</v>
      </c>
      <c r="G347" s="10" t="s">
        <v>343</v>
      </c>
      <c r="H347" s="84">
        <f>H348</f>
        <v>-44.4</v>
      </c>
    </row>
    <row r="348" spans="1:8" ht="27.75" customHeight="1">
      <c r="A348" s="7"/>
      <c r="B348" s="26" t="s">
        <v>344</v>
      </c>
      <c r="C348" s="10" t="s">
        <v>528</v>
      </c>
      <c r="D348" s="10" t="s">
        <v>326</v>
      </c>
      <c r="E348" s="10" t="s">
        <v>530</v>
      </c>
      <c r="F348" s="10" t="s">
        <v>532</v>
      </c>
      <c r="G348" s="10" t="s">
        <v>345</v>
      </c>
      <c r="H348" s="84">
        <v>-44.4</v>
      </c>
    </row>
    <row r="349" spans="1:8" ht="14.25" customHeight="1">
      <c r="A349" s="7"/>
      <c r="B349" s="26" t="s">
        <v>346</v>
      </c>
      <c r="C349" s="10" t="s">
        <v>528</v>
      </c>
      <c r="D349" s="10" t="s">
        <v>326</v>
      </c>
      <c r="E349" s="10" t="s">
        <v>530</v>
      </c>
      <c r="F349" s="10" t="s">
        <v>532</v>
      </c>
      <c r="G349" s="10" t="s">
        <v>347</v>
      </c>
      <c r="H349" s="84">
        <f>H350+H351</f>
        <v>-15.9</v>
      </c>
    </row>
    <row r="350" spans="2:8" ht="25.5" customHeight="1">
      <c r="B350" s="26" t="s">
        <v>348</v>
      </c>
      <c r="C350" s="10" t="s">
        <v>528</v>
      </c>
      <c r="D350" s="10" t="s">
        <v>326</v>
      </c>
      <c r="E350" s="10" t="s">
        <v>530</v>
      </c>
      <c r="F350" s="10" t="s">
        <v>532</v>
      </c>
      <c r="G350" s="10" t="s">
        <v>349</v>
      </c>
      <c r="H350" s="84">
        <v>-5.5</v>
      </c>
    </row>
    <row r="351" spans="2:8" ht="18.75" customHeight="1">
      <c r="B351" s="26" t="s">
        <v>350</v>
      </c>
      <c r="C351" s="10" t="s">
        <v>528</v>
      </c>
      <c r="D351" s="10" t="s">
        <v>326</v>
      </c>
      <c r="E351" s="10" t="s">
        <v>530</v>
      </c>
      <c r="F351" s="10" t="s">
        <v>532</v>
      </c>
      <c r="G351" s="10" t="s">
        <v>352</v>
      </c>
      <c r="H351" s="84">
        <v>-10.4</v>
      </c>
    </row>
    <row r="352" spans="2:8" ht="30.75" customHeight="1">
      <c r="B352" s="26" t="s">
        <v>534</v>
      </c>
      <c r="C352" s="10" t="s">
        <v>528</v>
      </c>
      <c r="D352" s="10" t="s">
        <v>326</v>
      </c>
      <c r="E352" s="10" t="s">
        <v>530</v>
      </c>
      <c r="F352" s="10" t="s">
        <v>535</v>
      </c>
      <c r="G352" s="10"/>
      <c r="H352" s="84">
        <f>H353</f>
        <v>-250</v>
      </c>
    </row>
    <row r="353" spans="2:8" ht="26.25" customHeight="1">
      <c r="B353" s="26" t="s">
        <v>342</v>
      </c>
      <c r="C353" s="10" t="s">
        <v>528</v>
      </c>
      <c r="D353" s="10" t="s">
        <v>326</v>
      </c>
      <c r="E353" s="10" t="s">
        <v>530</v>
      </c>
      <c r="F353" s="10" t="s">
        <v>535</v>
      </c>
      <c r="G353" s="10" t="s">
        <v>343</v>
      </c>
      <c r="H353" s="84">
        <f>H354</f>
        <v>-250</v>
      </c>
    </row>
    <row r="354" spans="2:8" ht="26.25" customHeight="1">
      <c r="B354" s="26" t="s">
        <v>344</v>
      </c>
      <c r="C354" s="10" t="s">
        <v>528</v>
      </c>
      <c r="D354" s="10" t="s">
        <v>326</v>
      </c>
      <c r="E354" s="10" t="s">
        <v>530</v>
      </c>
      <c r="F354" s="10" t="s">
        <v>535</v>
      </c>
      <c r="G354" s="10" t="s">
        <v>345</v>
      </c>
      <c r="H354" s="84">
        <f>-120-130</f>
        <v>-250</v>
      </c>
    </row>
    <row r="355" spans="2:8" ht="41.25" customHeight="1">
      <c r="B355" s="26" t="s">
        <v>536</v>
      </c>
      <c r="C355" s="10" t="s">
        <v>528</v>
      </c>
      <c r="D355" s="10" t="s">
        <v>326</v>
      </c>
      <c r="E355" s="10" t="s">
        <v>530</v>
      </c>
      <c r="F355" s="10" t="s">
        <v>537</v>
      </c>
      <c r="G355" s="10"/>
      <c r="H355" s="84">
        <f>H356</f>
        <v>-50</v>
      </c>
    </row>
    <row r="356" spans="2:8" ht="27.75" customHeight="1">
      <c r="B356" s="26" t="s">
        <v>342</v>
      </c>
      <c r="C356" s="10" t="s">
        <v>528</v>
      </c>
      <c r="D356" s="10" t="s">
        <v>326</v>
      </c>
      <c r="E356" s="10" t="s">
        <v>530</v>
      </c>
      <c r="F356" s="10" t="s">
        <v>537</v>
      </c>
      <c r="G356" s="10" t="s">
        <v>343</v>
      </c>
      <c r="H356" s="84">
        <f>H357</f>
        <v>-50</v>
      </c>
    </row>
    <row r="357" spans="2:8" ht="27.75" customHeight="1">
      <c r="B357" s="26" t="s">
        <v>344</v>
      </c>
      <c r="C357" s="10" t="s">
        <v>528</v>
      </c>
      <c r="D357" s="10" t="s">
        <v>326</v>
      </c>
      <c r="E357" s="10" t="s">
        <v>530</v>
      </c>
      <c r="F357" s="10" t="s">
        <v>537</v>
      </c>
      <c r="G357" s="10" t="s">
        <v>345</v>
      </c>
      <c r="H357" s="84">
        <v>-50</v>
      </c>
    </row>
    <row r="358" spans="2:8" ht="29.25" customHeight="1">
      <c r="B358" s="34" t="s">
        <v>538</v>
      </c>
      <c r="C358" s="36" t="s">
        <v>539</v>
      </c>
      <c r="D358" s="10"/>
      <c r="E358" s="10"/>
      <c r="F358" s="10"/>
      <c r="G358" s="10"/>
      <c r="H358" s="82">
        <f>H359+H380+H405+H423+H447+H452+H387+H392+H414</f>
        <v>1705.3750299999997</v>
      </c>
    </row>
    <row r="359" spans="2:8" ht="12.75">
      <c r="B359" s="19" t="s">
        <v>325</v>
      </c>
      <c r="C359" s="36" t="s">
        <v>539</v>
      </c>
      <c r="D359" s="36" t="s">
        <v>326</v>
      </c>
      <c r="E359" s="36"/>
      <c r="F359" s="36"/>
      <c r="G359" s="36"/>
      <c r="H359" s="82">
        <f>H360+H375+H370</f>
        <v>-3005.3</v>
      </c>
    </row>
    <row r="360" spans="2:8" ht="38.25">
      <c r="B360" s="19" t="s">
        <v>540</v>
      </c>
      <c r="C360" s="36" t="s">
        <v>539</v>
      </c>
      <c r="D360" s="36" t="s">
        <v>326</v>
      </c>
      <c r="E360" s="36" t="s">
        <v>524</v>
      </c>
      <c r="F360" s="36"/>
      <c r="G360" s="36"/>
      <c r="H360" s="82">
        <f>H361</f>
        <v>-5.300000000000011</v>
      </c>
    </row>
    <row r="361" spans="2:8" ht="27" customHeight="1">
      <c r="B361" s="9" t="s">
        <v>531</v>
      </c>
      <c r="C361" s="10" t="s">
        <v>539</v>
      </c>
      <c r="D361" s="10" t="s">
        <v>326</v>
      </c>
      <c r="E361" s="10" t="s">
        <v>524</v>
      </c>
      <c r="F361" s="10" t="s">
        <v>541</v>
      </c>
      <c r="G361" s="10"/>
      <c r="H361" s="84">
        <f>H362</f>
        <v>-5.300000000000011</v>
      </c>
    </row>
    <row r="362" spans="2:8" ht="12.75" hidden="1">
      <c r="B362" s="9" t="s">
        <v>341</v>
      </c>
      <c r="C362" s="10" t="s">
        <v>539</v>
      </c>
      <c r="D362" s="10" t="s">
        <v>326</v>
      </c>
      <c r="E362" s="10" t="s">
        <v>524</v>
      </c>
      <c r="F362" s="10" t="s">
        <v>542</v>
      </c>
      <c r="G362" s="10"/>
      <c r="H362" s="84">
        <f>H363+H365+H367</f>
        <v>-5.300000000000011</v>
      </c>
    </row>
    <row r="363" spans="2:8" ht="63.75">
      <c r="B363" s="26" t="s">
        <v>333</v>
      </c>
      <c r="C363" s="10" t="s">
        <v>539</v>
      </c>
      <c r="D363" s="10" t="s">
        <v>326</v>
      </c>
      <c r="E363" s="10" t="s">
        <v>524</v>
      </c>
      <c r="F363" s="10" t="s">
        <v>541</v>
      </c>
      <c r="G363" s="10" t="s">
        <v>334</v>
      </c>
      <c r="H363" s="84">
        <f>H364</f>
        <v>198.617</v>
      </c>
    </row>
    <row r="364" spans="2:8" ht="38.25">
      <c r="B364" s="26" t="s">
        <v>543</v>
      </c>
      <c r="C364" s="10" t="s">
        <v>539</v>
      </c>
      <c r="D364" s="10" t="s">
        <v>326</v>
      </c>
      <c r="E364" s="10" t="s">
        <v>524</v>
      </c>
      <c r="F364" s="10" t="s">
        <v>541</v>
      </c>
      <c r="G364" s="10" t="s">
        <v>336</v>
      </c>
      <c r="H364" s="84">
        <f>87.317-5.3-9+125.6</f>
        <v>198.617</v>
      </c>
    </row>
    <row r="365" spans="2:8" ht="25.5">
      <c r="B365" s="26" t="s">
        <v>342</v>
      </c>
      <c r="C365" s="10" t="s">
        <v>539</v>
      </c>
      <c r="D365" s="10" t="s">
        <v>326</v>
      </c>
      <c r="E365" s="10" t="s">
        <v>524</v>
      </c>
      <c r="F365" s="10" t="s">
        <v>541</v>
      </c>
      <c r="G365" s="10" t="s">
        <v>343</v>
      </c>
      <c r="H365" s="84">
        <f>H366</f>
        <v>-203.917</v>
      </c>
    </row>
    <row r="366" spans="2:8" ht="25.5">
      <c r="B366" s="26" t="s">
        <v>344</v>
      </c>
      <c r="C366" s="10" t="s">
        <v>539</v>
      </c>
      <c r="D366" s="10" t="s">
        <v>326</v>
      </c>
      <c r="E366" s="10" t="s">
        <v>524</v>
      </c>
      <c r="F366" s="10" t="s">
        <v>541</v>
      </c>
      <c r="G366" s="10" t="s">
        <v>345</v>
      </c>
      <c r="H366" s="84">
        <f>-87.317-5-8-61.1-48.5+6</f>
        <v>-203.917</v>
      </c>
    </row>
    <row r="367" spans="2:8" ht="12.75" hidden="1">
      <c r="B367" s="26" t="s">
        <v>346</v>
      </c>
      <c r="C367" s="10" t="s">
        <v>539</v>
      </c>
      <c r="D367" s="10" t="s">
        <v>326</v>
      </c>
      <c r="E367" s="10" t="s">
        <v>524</v>
      </c>
      <c r="F367" s="10" t="s">
        <v>541</v>
      </c>
      <c r="G367" s="10" t="s">
        <v>347</v>
      </c>
      <c r="H367" s="84">
        <f>H368+H369</f>
        <v>0</v>
      </c>
    </row>
    <row r="368" spans="2:8" ht="25.5" hidden="1">
      <c r="B368" s="26" t="s">
        <v>348</v>
      </c>
      <c r="C368" s="10" t="s">
        <v>539</v>
      </c>
      <c r="D368" s="10" t="s">
        <v>326</v>
      </c>
      <c r="E368" s="10" t="s">
        <v>524</v>
      </c>
      <c r="F368" s="10" t="s">
        <v>541</v>
      </c>
      <c r="G368" s="10" t="s">
        <v>349</v>
      </c>
      <c r="H368" s="84"/>
    </row>
    <row r="369" spans="2:8" ht="12.75" hidden="1">
      <c r="B369" s="26" t="s">
        <v>350</v>
      </c>
      <c r="C369" s="10" t="s">
        <v>539</v>
      </c>
      <c r="D369" s="10" t="s">
        <v>326</v>
      </c>
      <c r="E369" s="10" t="s">
        <v>524</v>
      </c>
      <c r="F369" s="10" t="s">
        <v>541</v>
      </c>
      <c r="G369" s="10" t="s">
        <v>352</v>
      </c>
      <c r="H369" s="84"/>
    </row>
    <row r="370" spans="2:8" ht="12.75" hidden="1">
      <c r="B370" s="19" t="s">
        <v>544</v>
      </c>
      <c r="C370" s="10" t="s">
        <v>539</v>
      </c>
      <c r="D370" s="36" t="s">
        <v>326</v>
      </c>
      <c r="E370" s="36" t="s">
        <v>530</v>
      </c>
      <c r="F370" s="10"/>
      <c r="G370" s="10"/>
      <c r="H370" s="82">
        <f>H371</f>
        <v>0</v>
      </c>
    </row>
    <row r="371" spans="2:8" ht="12.75" hidden="1">
      <c r="B371" s="9" t="s">
        <v>385</v>
      </c>
      <c r="C371" s="10" t="s">
        <v>539</v>
      </c>
      <c r="D371" s="10" t="s">
        <v>326</v>
      </c>
      <c r="E371" s="10" t="s">
        <v>530</v>
      </c>
      <c r="F371" s="10" t="s">
        <v>545</v>
      </c>
      <c r="G371" s="10"/>
      <c r="H371" s="84">
        <f>H372</f>
        <v>0</v>
      </c>
    </row>
    <row r="372" spans="2:8" ht="83.25" customHeight="1" hidden="1">
      <c r="B372" s="26" t="s">
        <v>546</v>
      </c>
      <c r="C372" s="10" t="s">
        <v>539</v>
      </c>
      <c r="D372" s="10" t="s">
        <v>326</v>
      </c>
      <c r="E372" s="10" t="s">
        <v>530</v>
      </c>
      <c r="F372" s="10" t="s">
        <v>545</v>
      </c>
      <c r="G372" s="10"/>
      <c r="H372" s="84">
        <f>H373</f>
        <v>0</v>
      </c>
    </row>
    <row r="373" spans="2:8" ht="12.75" hidden="1">
      <c r="B373" s="26" t="s">
        <v>547</v>
      </c>
      <c r="C373" s="10" t="s">
        <v>539</v>
      </c>
      <c r="D373" s="10" t="s">
        <v>326</v>
      </c>
      <c r="E373" s="10" t="s">
        <v>530</v>
      </c>
      <c r="F373" s="10" t="s">
        <v>545</v>
      </c>
      <c r="G373" s="10" t="s">
        <v>363</v>
      </c>
      <c r="H373" s="84">
        <f>H374</f>
        <v>0</v>
      </c>
    </row>
    <row r="374" spans="2:8" ht="16.5" customHeight="1" hidden="1">
      <c r="B374" s="26" t="s">
        <v>548</v>
      </c>
      <c r="C374" s="86" t="s">
        <v>539</v>
      </c>
      <c r="D374" s="86" t="s">
        <v>326</v>
      </c>
      <c r="E374" s="86" t="s">
        <v>530</v>
      </c>
      <c r="F374" s="86" t="s">
        <v>545</v>
      </c>
      <c r="G374" s="86" t="s">
        <v>549</v>
      </c>
      <c r="H374" s="84"/>
    </row>
    <row r="375" spans="2:8" ht="12.75" customHeight="1">
      <c r="B375" s="19" t="s">
        <v>550</v>
      </c>
      <c r="C375" s="36" t="s">
        <v>539</v>
      </c>
      <c r="D375" s="36" t="s">
        <v>326</v>
      </c>
      <c r="E375" s="36" t="s">
        <v>551</v>
      </c>
      <c r="F375" s="36"/>
      <c r="G375" s="36"/>
      <c r="H375" s="82">
        <f>H376</f>
        <v>-3000</v>
      </c>
    </row>
    <row r="376" spans="2:8" ht="12.75" hidden="1">
      <c r="B376" s="9" t="s">
        <v>550</v>
      </c>
      <c r="C376" s="10" t="s">
        <v>539</v>
      </c>
      <c r="D376" s="10" t="s">
        <v>326</v>
      </c>
      <c r="E376" s="10" t="s">
        <v>551</v>
      </c>
      <c r="F376" s="10" t="s">
        <v>552</v>
      </c>
      <c r="G376" s="10"/>
      <c r="H376" s="84">
        <f>H377</f>
        <v>-3000</v>
      </c>
    </row>
    <row r="377" spans="2:8" ht="12.75">
      <c r="B377" s="9" t="s">
        <v>553</v>
      </c>
      <c r="C377" s="10" t="s">
        <v>539</v>
      </c>
      <c r="D377" s="10" t="s">
        <v>326</v>
      </c>
      <c r="E377" s="10" t="s">
        <v>551</v>
      </c>
      <c r="F377" s="10" t="s">
        <v>552</v>
      </c>
      <c r="G377" s="10"/>
      <c r="H377" s="84">
        <f>H378</f>
        <v>-3000</v>
      </c>
    </row>
    <row r="378" spans="2:8" ht="12.75">
      <c r="B378" s="9" t="s">
        <v>554</v>
      </c>
      <c r="C378" s="10" t="s">
        <v>539</v>
      </c>
      <c r="D378" s="10" t="s">
        <v>326</v>
      </c>
      <c r="E378" s="10" t="s">
        <v>551</v>
      </c>
      <c r="F378" s="10" t="s">
        <v>552</v>
      </c>
      <c r="G378" s="10" t="s">
        <v>347</v>
      </c>
      <c r="H378" s="84">
        <f>H379</f>
        <v>-3000</v>
      </c>
    </row>
    <row r="379" spans="2:8" ht="18.75" customHeight="1">
      <c r="B379" s="9" t="s">
        <v>555</v>
      </c>
      <c r="C379" s="10" t="s">
        <v>539</v>
      </c>
      <c r="D379" s="10" t="s">
        <v>326</v>
      </c>
      <c r="E379" s="10" t="s">
        <v>551</v>
      </c>
      <c r="F379" s="10" t="s">
        <v>552</v>
      </c>
      <c r="G379" s="10" t="s">
        <v>556</v>
      </c>
      <c r="H379" s="84">
        <f>400+280-60.89554-266.49243-3000-352.61203</f>
        <v>-3000</v>
      </c>
    </row>
    <row r="380" spans="2:9" ht="13.5" customHeight="1" hidden="1">
      <c r="B380" s="19" t="s">
        <v>557</v>
      </c>
      <c r="C380" s="36" t="s">
        <v>558</v>
      </c>
      <c r="D380" s="36" t="s">
        <v>328</v>
      </c>
      <c r="E380" s="36"/>
      <c r="F380" s="36"/>
      <c r="G380" s="36"/>
      <c r="H380" s="90">
        <f aca="true" t="shared" si="0" ref="H380:H385">H381</f>
        <v>0</v>
      </c>
      <c r="I380" s="83"/>
    </row>
    <row r="381" spans="2:8" ht="12" customHeight="1" hidden="1">
      <c r="B381" s="19" t="s">
        <v>559</v>
      </c>
      <c r="C381" s="10" t="s">
        <v>539</v>
      </c>
      <c r="D381" s="36" t="s">
        <v>328</v>
      </c>
      <c r="E381" s="36" t="s">
        <v>338</v>
      </c>
      <c r="F381" s="36"/>
      <c r="G381" s="36"/>
      <c r="H381" s="90">
        <f t="shared" si="0"/>
        <v>0</v>
      </c>
    </row>
    <row r="382" spans="2:8" ht="25.5" hidden="1">
      <c r="B382" s="9" t="s">
        <v>560</v>
      </c>
      <c r="C382" s="10" t="s">
        <v>539</v>
      </c>
      <c r="D382" s="10" t="s">
        <v>328</v>
      </c>
      <c r="E382" s="10" t="s">
        <v>338</v>
      </c>
      <c r="F382" s="10" t="s">
        <v>561</v>
      </c>
      <c r="G382" s="10"/>
      <c r="H382" s="89">
        <f t="shared" si="0"/>
        <v>0</v>
      </c>
    </row>
    <row r="383" spans="2:8" ht="30.75" customHeight="1" hidden="1">
      <c r="B383" s="9" t="s">
        <v>562</v>
      </c>
      <c r="C383" s="10" t="s">
        <v>539</v>
      </c>
      <c r="D383" s="10" t="s">
        <v>328</v>
      </c>
      <c r="E383" s="10" t="s">
        <v>338</v>
      </c>
      <c r="F383" s="10" t="s">
        <v>561</v>
      </c>
      <c r="G383" s="10"/>
      <c r="H383" s="89">
        <f t="shared" si="0"/>
        <v>0</v>
      </c>
    </row>
    <row r="384" spans="2:8" ht="54.75" customHeight="1" hidden="1">
      <c r="B384" s="9" t="s">
        <v>563</v>
      </c>
      <c r="C384" s="10" t="s">
        <v>539</v>
      </c>
      <c r="D384" s="10" t="s">
        <v>328</v>
      </c>
      <c r="E384" s="10" t="s">
        <v>338</v>
      </c>
      <c r="F384" s="10" t="s">
        <v>561</v>
      </c>
      <c r="G384" s="10"/>
      <c r="H384" s="89">
        <f t="shared" si="0"/>
        <v>0</v>
      </c>
    </row>
    <row r="385" spans="2:8" ht="12.75" hidden="1">
      <c r="B385" s="23" t="s">
        <v>564</v>
      </c>
      <c r="C385" s="86" t="s">
        <v>539</v>
      </c>
      <c r="D385" s="86" t="s">
        <v>328</v>
      </c>
      <c r="E385" s="86" t="s">
        <v>338</v>
      </c>
      <c r="F385" s="10" t="s">
        <v>561</v>
      </c>
      <c r="G385" s="86" t="s">
        <v>363</v>
      </c>
      <c r="H385" s="89">
        <f t="shared" si="0"/>
        <v>0</v>
      </c>
    </row>
    <row r="386" spans="2:8" ht="12" customHeight="1" hidden="1">
      <c r="B386" s="9" t="s">
        <v>548</v>
      </c>
      <c r="C386" s="10" t="s">
        <v>539</v>
      </c>
      <c r="D386" s="10" t="s">
        <v>328</v>
      </c>
      <c r="E386" s="10" t="s">
        <v>338</v>
      </c>
      <c r="F386" s="10" t="s">
        <v>561</v>
      </c>
      <c r="G386" s="10" t="s">
        <v>549</v>
      </c>
      <c r="H386" s="89"/>
    </row>
    <row r="387" spans="2:8" ht="28.5" customHeight="1">
      <c r="B387" s="19" t="s">
        <v>1120</v>
      </c>
      <c r="C387" s="36" t="s">
        <v>539</v>
      </c>
      <c r="D387" s="36" t="s">
        <v>338</v>
      </c>
      <c r="E387" s="36"/>
      <c r="F387" s="36"/>
      <c r="G387" s="36"/>
      <c r="H387" s="90">
        <f>H388</f>
        <v>176</v>
      </c>
    </row>
    <row r="388" spans="2:8" ht="15" customHeight="1">
      <c r="B388" s="19" t="s">
        <v>1121</v>
      </c>
      <c r="C388" s="36" t="s">
        <v>539</v>
      </c>
      <c r="D388" s="36" t="s">
        <v>338</v>
      </c>
      <c r="E388" s="36" t="s">
        <v>495</v>
      </c>
      <c r="F388" s="36"/>
      <c r="G388" s="36"/>
      <c r="H388" s="90">
        <f>H389</f>
        <v>176</v>
      </c>
    </row>
    <row r="389" spans="2:8" ht="15.75" customHeight="1">
      <c r="B389" s="9" t="s">
        <v>553</v>
      </c>
      <c r="C389" s="10" t="s">
        <v>539</v>
      </c>
      <c r="D389" s="10" t="s">
        <v>338</v>
      </c>
      <c r="E389" s="10" t="s">
        <v>495</v>
      </c>
      <c r="F389" s="10" t="s">
        <v>552</v>
      </c>
      <c r="G389" s="10"/>
      <c r="H389" s="89">
        <f>H390</f>
        <v>176</v>
      </c>
    </row>
    <row r="390" spans="2:8" ht="18" customHeight="1">
      <c r="B390" s="9" t="s">
        <v>554</v>
      </c>
      <c r="C390" s="10" t="s">
        <v>539</v>
      </c>
      <c r="D390" s="10" t="s">
        <v>338</v>
      </c>
      <c r="E390" s="10" t="s">
        <v>495</v>
      </c>
      <c r="F390" s="10" t="s">
        <v>552</v>
      </c>
      <c r="G390" s="10" t="s">
        <v>347</v>
      </c>
      <c r="H390" s="89">
        <f>H391</f>
        <v>176</v>
      </c>
    </row>
    <row r="391" spans="2:8" ht="18" customHeight="1">
      <c r="B391" s="9" t="s">
        <v>555</v>
      </c>
      <c r="C391" s="10" t="s">
        <v>539</v>
      </c>
      <c r="D391" s="10" t="s">
        <v>338</v>
      </c>
      <c r="E391" s="10" t="s">
        <v>495</v>
      </c>
      <c r="F391" s="10" t="s">
        <v>552</v>
      </c>
      <c r="G391" s="10" t="s">
        <v>556</v>
      </c>
      <c r="H391" s="89">
        <v>176</v>
      </c>
    </row>
    <row r="392" spans="2:8" ht="18" customHeight="1">
      <c r="B392" s="19" t="s">
        <v>364</v>
      </c>
      <c r="C392" s="36" t="s">
        <v>539</v>
      </c>
      <c r="D392" s="36" t="s">
        <v>365</v>
      </c>
      <c r="E392" s="36"/>
      <c r="F392" s="36"/>
      <c r="G392" s="36"/>
      <c r="H392" s="90">
        <f>H393+H397+H401</f>
        <v>1076.6750299999999</v>
      </c>
    </row>
    <row r="393" spans="2:8" ht="18" customHeight="1">
      <c r="B393" s="19" t="s">
        <v>660</v>
      </c>
      <c r="C393" s="36" t="s">
        <v>539</v>
      </c>
      <c r="D393" s="36" t="s">
        <v>365</v>
      </c>
      <c r="E393" s="36" t="s">
        <v>524</v>
      </c>
      <c r="F393" s="36"/>
      <c r="G393" s="36"/>
      <c r="H393" s="90">
        <f>H394</f>
        <v>650</v>
      </c>
    </row>
    <row r="394" spans="2:8" ht="18" customHeight="1">
      <c r="B394" s="9" t="s">
        <v>553</v>
      </c>
      <c r="C394" s="10" t="s">
        <v>539</v>
      </c>
      <c r="D394" s="10" t="s">
        <v>365</v>
      </c>
      <c r="E394" s="10" t="s">
        <v>524</v>
      </c>
      <c r="F394" s="10" t="s">
        <v>552</v>
      </c>
      <c r="G394" s="10"/>
      <c r="H394" s="89">
        <f>H395</f>
        <v>650</v>
      </c>
    </row>
    <row r="395" spans="2:8" ht="18" customHeight="1">
      <c r="B395" s="9" t="s">
        <v>554</v>
      </c>
      <c r="C395" s="10" t="s">
        <v>539</v>
      </c>
      <c r="D395" s="10" t="s">
        <v>365</v>
      </c>
      <c r="E395" s="10" t="s">
        <v>524</v>
      </c>
      <c r="F395" s="10" t="s">
        <v>552</v>
      </c>
      <c r="G395" s="10" t="s">
        <v>347</v>
      </c>
      <c r="H395" s="89">
        <f>H396</f>
        <v>650</v>
      </c>
    </row>
    <row r="396" spans="2:8" ht="18" customHeight="1">
      <c r="B396" s="9" t="s">
        <v>555</v>
      </c>
      <c r="C396" s="10" t="s">
        <v>539</v>
      </c>
      <c r="D396" s="10" t="s">
        <v>365</v>
      </c>
      <c r="E396" s="10" t="s">
        <v>524</v>
      </c>
      <c r="F396" s="10" t="s">
        <v>552</v>
      </c>
      <c r="G396" s="10" t="s">
        <v>556</v>
      </c>
      <c r="H396" s="89">
        <v>650</v>
      </c>
    </row>
    <row r="397" spans="2:8" ht="18" customHeight="1">
      <c r="B397" s="19" t="s">
        <v>565</v>
      </c>
      <c r="C397" s="36" t="s">
        <v>539</v>
      </c>
      <c r="D397" s="36" t="s">
        <v>365</v>
      </c>
      <c r="E397" s="36" t="s">
        <v>445</v>
      </c>
      <c r="F397" s="36"/>
      <c r="G397" s="36"/>
      <c r="H397" s="90">
        <f>H398</f>
        <v>386.67503</v>
      </c>
    </row>
    <row r="398" spans="2:8" ht="18" customHeight="1">
      <c r="B398" s="9" t="s">
        <v>553</v>
      </c>
      <c r="C398" s="10" t="s">
        <v>539</v>
      </c>
      <c r="D398" s="10" t="s">
        <v>365</v>
      </c>
      <c r="E398" s="10" t="s">
        <v>445</v>
      </c>
      <c r="F398" s="10" t="s">
        <v>552</v>
      </c>
      <c r="G398" s="10"/>
      <c r="H398" s="89">
        <f>H399</f>
        <v>386.67503</v>
      </c>
    </row>
    <row r="399" spans="2:8" ht="18" customHeight="1">
      <c r="B399" s="9" t="s">
        <v>554</v>
      </c>
      <c r="C399" s="10" t="s">
        <v>539</v>
      </c>
      <c r="D399" s="10" t="s">
        <v>365</v>
      </c>
      <c r="E399" s="10" t="s">
        <v>445</v>
      </c>
      <c r="F399" s="10" t="s">
        <v>552</v>
      </c>
      <c r="G399" s="10" t="s">
        <v>347</v>
      </c>
      <c r="H399" s="89">
        <f>H400</f>
        <v>386.67503</v>
      </c>
    </row>
    <row r="400" spans="2:8" ht="18" customHeight="1">
      <c r="B400" s="9" t="s">
        <v>555</v>
      </c>
      <c r="C400" s="10" t="s">
        <v>539</v>
      </c>
      <c r="D400" s="10" t="s">
        <v>365</v>
      </c>
      <c r="E400" s="10" t="s">
        <v>445</v>
      </c>
      <c r="F400" s="10" t="s">
        <v>552</v>
      </c>
      <c r="G400" s="10" t="s">
        <v>556</v>
      </c>
      <c r="H400" s="89">
        <v>386.67503</v>
      </c>
    </row>
    <row r="401" spans="2:8" ht="18" customHeight="1">
      <c r="B401" s="19" t="s">
        <v>1122</v>
      </c>
      <c r="C401" s="36" t="s">
        <v>539</v>
      </c>
      <c r="D401" s="36" t="s">
        <v>365</v>
      </c>
      <c r="E401" s="36" t="s">
        <v>671</v>
      </c>
      <c r="F401" s="36"/>
      <c r="G401" s="36"/>
      <c r="H401" s="90">
        <f>H402</f>
        <v>40</v>
      </c>
    </row>
    <row r="402" spans="2:8" ht="18" customHeight="1">
      <c r="B402" s="9" t="s">
        <v>553</v>
      </c>
      <c r="C402" s="10" t="s">
        <v>539</v>
      </c>
      <c r="D402" s="10" t="s">
        <v>365</v>
      </c>
      <c r="E402" s="10" t="s">
        <v>671</v>
      </c>
      <c r="F402" s="10" t="s">
        <v>552</v>
      </c>
      <c r="G402" s="10"/>
      <c r="H402" s="89">
        <f>H403</f>
        <v>40</v>
      </c>
    </row>
    <row r="403" spans="2:8" ht="18" customHeight="1">
      <c r="B403" s="9" t="s">
        <v>554</v>
      </c>
      <c r="C403" s="10" t="s">
        <v>539</v>
      </c>
      <c r="D403" s="10" t="s">
        <v>365</v>
      </c>
      <c r="E403" s="10" t="s">
        <v>671</v>
      </c>
      <c r="F403" s="10" t="s">
        <v>552</v>
      </c>
      <c r="G403" s="10" t="s">
        <v>347</v>
      </c>
      <c r="H403" s="89">
        <f>H404</f>
        <v>40</v>
      </c>
    </row>
    <row r="404" spans="2:8" ht="18" customHeight="1">
      <c r="B404" s="9" t="s">
        <v>555</v>
      </c>
      <c r="C404" s="10" t="s">
        <v>539</v>
      </c>
      <c r="D404" s="10" t="s">
        <v>365</v>
      </c>
      <c r="E404" s="10" t="s">
        <v>671</v>
      </c>
      <c r="F404" s="10" t="s">
        <v>552</v>
      </c>
      <c r="G404" s="10" t="s">
        <v>556</v>
      </c>
      <c r="H404" s="89">
        <v>40</v>
      </c>
    </row>
    <row r="405" spans="2:9" ht="12" customHeight="1" hidden="1">
      <c r="B405" s="19" t="s">
        <v>565</v>
      </c>
      <c r="C405" s="10" t="s">
        <v>539</v>
      </c>
      <c r="D405" s="36" t="s">
        <v>365</v>
      </c>
      <c r="E405" s="36" t="s">
        <v>445</v>
      </c>
      <c r="F405" s="36"/>
      <c r="G405" s="36"/>
      <c r="H405" s="82">
        <f>H406</f>
        <v>0</v>
      </c>
      <c r="I405" s="83"/>
    </row>
    <row r="406" spans="2:8" ht="12.75" hidden="1">
      <c r="B406" s="9" t="s">
        <v>426</v>
      </c>
      <c r="C406" s="10" t="s">
        <v>539</v>
      </c>
      <c r="D406" s="10" t="s">
        <v>365</v>
      </c>
      <c r="E406" s="10" t="s">
        <v>445</v>
      </c>
      <c r="F406" s="10" t="s">
        <v>455</v>
      </c>
      <c r="G406" s="10"/>
      <c r="H406" s="84">
        <f>H407</f>
        <v>0</v>
      </c>
    </row>
    <row r="407" spans="2:8" ht="84.75" customHeight="1" hidden="1">
      <c r="B407" s="9" t="s">
        <v>566</v>
      </c>
      <c r="C407" s="10" t="s">
        <v>539</v>
      </c>
      <c r="D407" s="10" t="s">
        <v>365</v>
      </c>
      <c r="E407" s="10" t="s">
        <v>445</v>
      </c>
      <c r="F407" s="10" t="s">
        <v>455</v>
      </c>
      <c r="G407" s="10"/>
      <c r="H407" s="84">
        <f>H408+H411</f>
        <v>0</v>
      </c>
    </row>
    <row r="408" spans="2:8" ht="25.5" hidden="1">
      <c r="B408" s="9" t="s">
        <v>567</v>
      </c>
      <c r="C408" s="10" t="s">
        <v>539</v>
      </c>
      <c r="D408" s="10" t="s">
        <v>365</v>
      </c>
      <c r="E408" s="10" t="s">
        <v>445</v>
      </c>
      <c r="F408" s="10" t="s">
        <v>568</v>
      </c>
      <c r="G408" s="10"/>
      <c r="H408" s="84">
        <f>H409</f>
        <v>0</v>
      </c>
    </row>
    <row r="409" spans="2:8" ht="18.75" customHeight="1" hidden="1">
      <c r="B409" s="9" t="s">
        <v>426</v>
      </c>
      <c r="C409" s="86" t="s">
        <v>539</v>
      </c>
      <c r="D409" s="86" t="s">
        <v>365</v>
      </c>
      <c r="E409" s="86" t="s">
        <v>445</v>
      </c>
      <c r="F409" s="86" t="s">
        <v>568</v>
      </c>
      <c r="G409" s="10" t="s">
        <v>363</v>
      </c>
      <c r="H409" s="84">
        <f>H410</f>
        <v>0</v>
      </c>
    </row>
    <row r="410" spans="2:8" ht="51" hidden="1">
      <c r="B410" s="23" t="s">
        <v>569</v>
      </c>
      <c r="C410" s="10" t="s">
        <v>539</v>
      </c>
      <c r="D410" s="86" t="s">
        <v>365</v>
      </c>
      <c r="E410" s="86" t="s">
        <v>445</v>
      </c>
      <c r="F410" s="86" t="s">
        <v>568</v>
      </c>
      <c r="G410" s="86" t="s">
        <v>570</v>
      </c>
      <c r="H410" s="84"/>
    </row>
    <row r="411" spans="2:8" ht="25.5" customHeight="1" hidden="1">
      <c r="B411" s="9" t="s">
        <v>571</v>
      </c>
      <c r="C411" s="10" t="s">
        <v>539</v>
      </c>
      <c r="D411" s="10" t="s">
        <v>365</v>
      </c>
      <c r="E411" s="10" t="s">
        <v>445</v>
      </c>
      <c r="F411" s="10" t="s">
        <v>572</v>
      </c>
      <c r="G411" s="10"/>
      <c r="H411" s="84">
        <f>H412</f>
        <v>0</v>
      </c>
    </row>
    <row r="412" spans="2:8" ht="12.75" hidden="1">
      <c r="B412" s="23" t="s">
        <v>385</v>
      </c>
      <c r="C412" s="86" t="s">
        <v>539</v>
      </c>
      <c r="D412" s="86" t="s">
        <v>365</v>
      </c>
      <c r="E412" s="86" t="s">
        <v>445</v>
      </c>
      <c r="F412" s="86" t="s">
        <v>572</v>
      </c>
      <c r="G412" s="86" t="s">
        <v>363</v>
      </c>
      <c r="H412" s="84">
        <f>H413</f>
        <v>0</v>
      </c>
    </row>
    <row r="413" spans="2:8" ht="50.25" customHeight="1" hidden="1">
      <c r="B413" s="23" t="s">
        <v>569</v>
      </c>
      <c r="C413" s="10" t="s">
        <v>539</v>
      </c>
      <c r="D413" s="86" t="s">
        <v>365</v>
      </c>
      <c r="E413" s="86" t="s">
        <v>445</v>
      </c>
      <c r="F413" s="86" t="s">
        <v>572</v>
      </c>
      <c r="G413" s="86" t="s">
        <v>570</v>
      </c>
      <c r="H413" s="84"/>
    </row>
    <row r="414" spans="2:8" ht="15" customHeight="1">
      <c r="B414" s="27" t="s">
        <v>680</v>
      </c>
      <c r="C414" s="36" t="s">
        <v>539</v>
      </c>
      <c r="D414" s="91" t="s">
        <v>612</v>
      </c>
      <c r="E414" s="91"/>
      <c r="F414" s="91"/>
      <c r="G414" s="91"/>
      <c r="H414" s="82">
        <f>H415+H419</f>
        <v>50</v>
      </c>
    </row>
    <row r="415" spans="2:8" ht="18.75" customHeight="1">
      <c r="B415" s="27" t="s">
        <v>1123</v>
      </c>
      <c r="C415" s="36" t="s">
        <v>539</v>
      </c>
      <c r="D415" s="91" t="s">
        <v>612</v>
      </c>
      <c r="E415" s="91" t="s">
        <v>338</v>
      </c>
      <c r="F415" s="91"/>
      <c r="G415" s="91"/>
      <c r="H415" s="82">
        <f>H416</f>
        <v>30</v>
      </c>
    </row>
    <row r="416" spans="2:8" ht="16.5" customHeight="1">
      <c r="B416" s="9" t="s">
        <v>553</v>
      </c>
      <c r="C416" s="10" t="s">
        <v>539</v>
      </c>
      <c r="D416" s="86" t="s">
        <v>612</v>
      </c>
      <c r="E416" s="86" t="s">
        <v>338</v>
      </c>
      <c r="F416" s="10" t="s">
        <v>552</v>
      </c>
      <c r="G416" s="10"/>
      <c r="H416" s="84">
        <f>H417</f>
        <v>30</v>
      </c>
    </row>
    <row r="417" spans="2:8" ht="14.25" customHeight="1">
      <c r="B417" s="9" t="s">
        <v>554</v>
      </c>
      <c r="C417" s="10" t="s">
        <v>539</v>
      </c>
      <c r="D417" s="86" t="s">
        <v>612</v>
      </c>
      <c r="E417" s="86" t="s">
        <v>338</v>
      </c>
      <c r="F417" s="10" t="s">
        <v>552</v>
      </c>
      <c r="G417" s="10" t="s">
        <v>347</v>
      </c>
      <c r="H417" s="84">
        <f>H418</f>
        <v>30</v>
      </c>
    </row>
    <row r="418" spans="2:8" ht="18" customHeight="1">
      <c r="B418" s="9" t="s">
        <v>555</v>
      </c>
      <c r="C418" s="10" t="s">
        <v>539</v>
      </c>
      <c r="D418" s="86" t="s">
        <v>612</v>
      </c>
      <c r="E418" s="86" t="s">
        <v>338</v>
      </c>
      <c r="F418" s="10" t="s">
        <v>552</v>
      </c>
      <c r="G418" s="10" t="s">
        <v>556</v>
      </c>
      <c r="H418" s="84">
        <v>30</v>
      </c>
    </row>
    <row r="419" spans="2:8" ht="30.75" customHeight="1">
      <c r="B419" s="19" t="s">
        <v>1124</v>
      </c>
      <c r="C419" s="36" t="s">
        <v>539</v>
      </c>
      <c r="D419" s="91" t="s">
        <v>612</v>
      </c>
      <c r="E419" s="91" t="s">
        <v>612</v>
      </c>
      <c r="F419" s="36"/>
      <c r="G419" s="36"/>
      <c r="H419" s="82">
        <f>H420</f>
        <v>20</v>
      </c>
    </row>
    <row r="420" spans="2:8" ht="18" customHeight="1">
      <c r="B420" s="9" t="s">
        <v>553</v>
      </c>
      <c r="C420" s="10" t="s">
        <v>539</v>
      </c>
      <c r="D420" s="86" t="s">
        <v>612</v>
      </c>
      <c r="E420" s="86" t="s">
        <v>612</v>
      </c>
      <c r="F420" s="10" t="s">
        <v>552</v>
      </c>
      <c r="G420" s="10"/>
      <c r="H420" s="84">
        <f>H421</f>
        <v>20</v>
      </c>
    </row>
    <row r="421" spans="2:8" ht="18" customHeight="1">
      <c r="B421" s="9" t="s">
        <v>554</v>
      </c>
      <c r="C421" s="10" t="s">
        <v>539</v>
      </c>
      <c r="D421" s="86" t="s">
        <v>612</v>
      </c>
      <c r="E421" s="86" t="s">
        <v>612</v>
      </c>
      <c r="F421" s="10" t="s">
        <v>552</v>
      </c>
      <c r="G421" s="10" t="s">
        <v>347</v>
      </c>
      <c r="H421" s="84">
        <f>H422</f>
        <v>20</v>
      </c>
    </row>
    <row r="422" spans="2:8" ht="23.25" customHeight="1">
      <c r="B422" s="9" t="s">
        <v>555</v>
      </c>
      <c r="C422" s="10" t="s">
        <v>539</v>
      </c>
      <c r="D422" s="86" t="s">
        <v>612</v>
      </c>
      <c r="E422" s="10" t="s">
        <v>612</v>
      </c>
      <c r="F422" s="10" t="s">
        <v>552</v>
      </c>
      <c r="G422" s="10" t="s">
        <v>556</v>
      </c>
      <c r="H422" s="89">
        <v>20</v>
      </c>
    </row>
    <row r="423" spans="2:9" ht="16.5" customHeight="1">
      <c r="B423" s="19" t="s">
        <v>573</v>
      </c>
      <c r="C423" s="36" t="s">
        <v>539</v>
      </c>
      <c r="D423" s="36" t="s">
        <v>574</v>
      </c>
      <c r="E423" s="36"/>
      <c r="F423" s="36"/>
      <c r="G423" s="91"/>
      <c r="H423" s="90">
        <f>H432+H424</f>
        <v>208</v>
      </c>
      <c r="I423" s="83"/>
    </row>
    <row r="424" spans="2:8" ht="18.75" customHeight="1">
      <c r="B424" s="19" t="s">
        <v>575</v>
      </c>
      <c r="C424" s="36" t="s">
        <v>539</v>
      </c>
      <c r="D424" s="36" t="s">
        <v>574</v>
      </c>
      <c r="E424" s="36" t="s">
        <v>326</v>
      </c>
      <c r="F424" s="36"/>
      <c r="G424" s="36"/>
      <c r="H424" s="82">
        <f>H425+H428</f>
        <v>50</v>
      </c>
    </row>
    <row r="425" spans="2:8" ht="67.5" customHeight="1" hidden="1">
      <c r="B425" s="9" t="s">
        <v>576</v>
      </c>
      <c r="C425" s="10" t="s">
        <v>539</v>
      </c>
      <c r="D425" s="10" t="s">
        <v>574</v>
      </c>
      <c r="E425" s="10" t="s">
        <v>326</v>
      </c>
      <c r="F425" s="10" t="s">
        <v>577</v>
      </c>
      <c r="G425" s="10"/>
      <c r="H425" s="84">
        <f>H426</f>
        <v>0</v>
      </c>
    </row>
    <row r="426" spans="2:8" ht="18.75" customHeight="1" hidden="1">
      <c r="B426" s="23" t="s">
        <v>385</v>
      </c>
      <c r="C426" s="10" t="s">
        <v>539</v>
      </c>
      <c r="D426" s="10" t="s">
        <v>574</v>
      </c>
      <c r="E426" s="10" t="s">
        <v>326</v>
      </c>
      <c r="F426" s="10" t="s">
        <v>577</v>
      </c>
      <c r="G426" s="10" t="s">
        <v>363</v>
      </c>
      <c r="H426" s="84">
        <f>H427</f>
        <v>0</v>
      </c>
    </row>
    <row r="427" spans="2:8" ht="15" customHeight="1" hidden="1">
      <c r="B427" s="9" t="s">
        <v>280</v>
      </c>
      <c r="C427" s="10" t="s">
        <v>539</v>
      </c>
      <c r="D427" s="10" t="s">
        <v>574</v>
      </c>
      <c r="E427" s="10" t="s">
        <v>326</v>
      </c>
      <c r="F427" s="10" t="s">
        <v>577</v>
      </c>
      <c r="G427" s="10" t="s">
        <v>578</v>
      </c>
      <c r="H427" s="84"/>
    </row>
    <row r="428" spans="2:8" ht="15" customHeight="1">
      <c r="B428" s="9" t="s">
        <v>553</v>
      </c>
      <c r="C428" s="10" t="s">
        <v>539</v>
      </c>
      <c r="D428" s="10" t="s">
        <v>574</v>
      </c>
      <c r="E428" s="10" t="s">
        <v>326</v>
      </c>
      <c r="F428" s="10" t="s">
        <v>552</v>
      </c>
      <c r="G428" s="10"/>
      <c r="H428" s="84">
        <f>H429</f>
        <v>50</v>
      </c>
    </row>
    <row r="429" spans="2:8" ht="15" customHeight="1">
      <c r="B429" s="9" t="s">
        <v>554</v>
      </c>
      <c r="C429" s="10" t="s">
        <v>539</v>
      </c>
      <c r="D429" s="10" t="s">
        <v>574</v>
      </c>
      <c r="E429" s="10" t="s">
        <v>326</v>
      </c>
      <c r="F429" s="10" t="s">
        <v>552</v>
      </c>
      <c r="G429" s="10" t="s">
        <v>347</v>
      </c>
      <c r="H429" s="84">
        <f>H430</f>
        <v>50</v>
      </c>
    </row>
    <row r="430" spans="2:8" ht="15" customHeight="1">
      <c r="B430" s="9" t="s">
        <v>555</v>
      </c>
      <c r="C430" s="10" t="s">
        <v>539</v>
      </c>
      <c r="D430" s="10" t="s">
        <v>574</v>
      </c>
      <c r="E430" s="10" t="s">
        <v>326</v>
      </c>
      <c r="F430" s="10" t="s">
        <v>552</v>
      </c>
      <c r="G430" s="10" t="s">
        <v>556</v>
      </c>
      <c r="H430" s="84">
        <v>50</v>
      </c>
    </row>
    <row r="431" spans="2:8" ht="15" customHeight="1" hidden="1">
      <c r="B431" s="9"/>
      <c r="C431" s="10"/>
      <c r="D431" s="10"/>
      <c r="E431" s="10"/>
      <c r="F431" s="10"/>
      <c r="G431" s="10"/>
      <c r="H431" s="84"/>
    </row>
    <row r="432" spans="2:8" ht="12.75">
      <c r="B432" s="19" t="s">
        <v>1126</v>
      </c>
      <c r="C432" s="36" t="s">
        <v>539</v>
      </c>
      <c r="D432" s="36" t="s">
        <v>574</v>
      </c>
      <c r="E432" s="36" t="s">
        <v>365</v>
      </c>
      <c r="F432" s="36"/>
      <c r="G432" s="36"/>
      <c r="H432" s="82">
        <f>H439+H433+H436</f>
        <v>158</v>
      </c>
    </row>
    <row r="433" spans="2:8" ht="63.75">
      <c r="B433" s="46" t="s">
        <v>579</v>
      </c>
      <c r="C433" s="10" t="s">
        <v>539</v>
      </c>
      <c r="D433" s="10" t="s">
        <v>574</v>
      </c>
      <c r="E433" s="10" t="s">
        <v>365</v>
      </c>
      <c r="F433" s="86" t="s">
        <v>580</v>
      </c>
      <c r="G433" s="10"/>
      <c r="H433" s="84">
        <f>H434</f>
        <v>-200</v>
      </c>
    </row>
    <row r="434" spans="2:8" ht="18.75" customHeight="1">
      <c r="B434" s="46" t="s">
        <v>581</v>
      </c>
      <c r="C434" s="10" t="s">
        <v>539</v>
      </c>
      <c r="D434" s="10" t="s">
        <v>574</v>
      </c>
      <c r="E434" s="10" t="s">
        <v>365</v>
      </c>
      <c r="F434" s="86" t="s">
        <v>580</v>
      </c>
      <c r="G434" s="10" t="s">
        <v>363</v>
      </c>
      <c r="H434" s="84">
        <f>H435</f>
        <v>-200</v>
      </c>
    </row>
    <row r="435" spans="2:8" ht="18" customHeight="1">
      <c r="B435" s="46" t="s">
        <v>280</v>
      </c>
      <c r="C435" s="10" t="s">
        <v>539</v>
      </c>
      <c r="D435" s="10" t="s">
        <v>574</v>
      </c>
      <c r="E435" s="10" t="s">
        <v>365</v>
      </c>
      <c r="F435" s="86" t="s">
        <v>580</v>
      </c>
      <c r="G435" s="10" t="s">
        <v>578</v>
      </c>
      <c r="H435" s="84">
        <v>-200</v>
      </c>
    </row>
    <row r="436" spans="2:8" ht="19.5" customHeight="1">
      <c r="B436" s="9" t="s">
        <v>553</v>
      </c>
      <c r="C436" s="10" t="s">
        <v>539</v>
      </c>
      <c r="D436" s="10" t="s">
        <v>574</v>
      </c>
      <c r="E436" s="10" t="s">
        <v>365</v>
      </c>
      <c r="F436" s="10" t="s">
        <v>552</v>
      </c>
      <c r="G436" s="10"/>
      <c r="H436" s="84">
        <f>H437</f>
        <v>358</v>
      </c>
    </row>
    <row r="437" spans="2:8" ht="18" customHeight="1">
      <c r="B437" s="9" t="s">
        <v>554</v>
      </c>
      <c r="C437" s="10" t="s">
        <v>539</v>
      </c>
      <c r="D437" s="10" t="s">
        <v>574</v>
      </c>
      <c r="E437" s="10" t="s">
        <v>365</v>
      </c>
      <c r="F437" s="10" t="s">
        <v>552</v>
      </c>
      <c r="G437" s="10" t="s">
        <v>347</v>
      </c>
      <c r="H437" s="84">
        <f>H438</f>
        <v>358</v>
      </c>
    </row>
    <row r="438" spans="2:8" ht="19.5" customHeight="1">
      <c r="B438" s="9" t="s">
        <v>555</v>
      </c>
      <c r="C438" s="10" t="s">
        <v>539</v>
      </c>
      <c r="D438" s="10" t="s">
        <v>574</v>
      </c>
      <c r="E438" s="10" t="s">
        <v>365</v>
      </c>
      <c r="F438" s="10" t="s">
        <v>552</v>
      </c>
      <c r="G438" s="10" t="s">
        <v>556</v>
      </c>
      <c r="H438" s="84">
        <v>358</v>
      </c>
    </row>
    <row r="439" spans="2:8" ht="90" customHeight="1" hidden="1">
      <c r="B439" s="9" t="s">
        <v>454</v>
      </c>
      <c r="C439" s="10" t="s">
        <v>539</v>
      </c>
      <c r="D439" s="10" t="s">
        <v>574</v>
      </c>
      <c r="E439" s="10" t="s">
        <v>365</v>
      </c>
      <c r="F439" s="10" t="s">
        <v>582</v>
      </c>
      <c r="G439" s="10"/>
      <c r="H439" s="84">
        <f>H440</f>
        <v>0</v>
      </c>
    </row>
    <row r="440" spans="2:8" ht="72" customHeight="1" hidden="1">
      <c r="B440" s="9" t="s">
        <v>583</v>
      </c>
      <c r="C440" s="10" t="s">
        <v>539</v>
      </c>
      <c r="D440" s="10" t="s">
        <v>574</v>
      </c>
      <c r="E440" s="10" t="s">
        <v>365</v>
      </c>
      <c r="F440" s="10" t="s">
        <v>582</v>
      </c>
      <c r="G440" s="86"/>
      <c r="H440" s="84">
        <f>H441</f>
        <v>0</v>
      </c>
    </row>
    <row r="441" spans="2:8" ht="14.25" customHeight="1" hidden="1">
      <c r="B441" s="9" t="s">
        <v>426</v>
      </c>
      <c r="C441" s="10" t="s">
        <v>539</v>
      </c>
      <c r="D441" s="10" t="s">
        <v>574</v>
      </c>
      <c r="E441" s="10" t="s">
        <v>365</v>
      </c>
      <c r="F441" s="10" t="s">
        <v>582</v>
      </c>
      <c r="G441" s="10" t="s">
        <v>363</v>
      </c>
      <c r="H441" s="84">
        <f>H442</f>
        <v>0</v>
      </c>
    </row>
    <row r="442" spans="2:8" ht="12" customHeight="1" hidden="1">
      <c r="B442" s="9" t="s">
        <v>548</v>
      </c>
      <c r="C442" s="10" t="s">
        <v>539</v>
      </c>
      <c r="D442" s="10" t="s">
        <v>574</v>
      </c>
      <c r="E442" s="10" t="s">
        <v>365</v>
      </c>
      <c r="F442" s="10" t="s">
        <v>582</v>
      </c>
      <c r="G442" s="10" t="s">
        <v>549</v>
      </c>
      <c r="H442" s="84"/>
    </row>
    <row r="443" spans="2:8" ht="25.5" customHeight="1" hidden="1">
      <c r="B443" s="46" t="s">
        <v>584</v>
      </c>
      <c r="C443" s="10" t="s">
        <v>539</v>
      </c>
      <c r="D443" s="10" t="s">
        <v>574</v>
      </c>
      <c r="E443" s="10" t="s">
        <v>365</v>
      </c>
      <c r="F443" s="10"/>
      <c r="G443" s="10"/>
      <c r="H443" s="84">
        <f>H444</f>
        <v>0</v>
      </c>
    </row>
    <row r="444" spans="2:8" ht="38.25" customHeight="1" hidden="1">
      <c r="B444" s="46" t="s">
        <v>579</v>
      </c>
      <c r="C444" s="10" t="s">
        <v>539</v>
      </c>
      <c r="D444" s="10" t="s">
        <v>574</v>
      </c>
      <c r="E444" s="10" t="s">
        <v>365</v>
      </c>
      <c r="F444" s="86" t="s">
        <v>580</v>
      </c>
      <c r="G444" s="10"/>
      <c r="H444" s="84">
        <f>H445</f>
        <v>0</v>
      </c>
    </row>
    <row r="445" spans="2:8" ht="17.25" customHeight="1" hidden="1">
      <c r="B445" s="46" t="s">
        <v>581</v>
      </c>
      <c r="C445" s="10" t="s">
        <v>539</v>
      </c>
      <c r="D445" s="10" t="s">
        <v>574</v>
      </c>
      <c r="E445" s="10" t="s">
        <v>365</v>
      </c>
      <c r="F445" s="86" t="s">
        <v>580</v>
      </c>
      <c r="G445" s="10" t="s">
        <v>363</v>
      </c>
      <c r="H445" s="84">
        <f>H446</f>
        <v>0</v>
      </c>
    </row>
    <row r="446" spans="2:8" ht="17.25" customHeight="1" hidden="1">
      <c r="B446" s="46" t="s">
        <v>280</v>
      </c>
      <c r="C446" s="10" t="s">
        <v>539</v>
      </c>
      <c r="D446" s="10" t="s">
        <v>574</v>
      </c>
      <c r="E446" s="10" t="s">
        <v>365</v>
      </c>
      <c r="F446" s="86" t="s">
        <v>580</v>
      </c>
      <c r="G446" s="10" t="s">
        <v>578</v>
      </c>
      <c r="H446" s="84">
        <v>0</v>
      </c>
    </row>
    <row r="447" spans="2:8" ht="28.5" customHeight="1" hidden="1">
      <c r="B447" s="19" t="s">
        <v>585</v>
      </c>
      <c r="C447" s="36" t="s">
        <v>539</v>
      </c>
      <c r="D447" s="36" t="s">
        <v>530</v>
      </c>
      <c r="E447" s="36"/>
      <c r="F447" s="36"/>
      <c r="G447" s="36"/>
      <c r="H447" s="82">
        <f>H448</f>
        <v>0</v>
      </c>
    </row>
    <row r="448" spans="2:8" ht="20.25" customHeight="1" hidden="1">
      <c r="B448" s="9" t="s">
        <v>586</v>
      </c>
      <c r="C448" s="10" t="s">
        <v>539</v>
      </c>
      <c r="D448" s="10" t="s">
        <v>530</v>
      </c>
      <c r="E448" s="10" t="s">
        <v>326</v>
      </c>
      <c r="F448" s="10" t="s">
        <v>587</v>
      </c>
      <c r="G448" s="10"/>
      <c r="H448" s="84">
        <f>H449</f>
        <v>0</v>
      </c>
    </row>
    <row r="449" spans="2:8" ht="20.25" customHeight="1" hidden="1">
      <c r="B449" s="9" t="s">
        <v>588</v>
      </c>
      <c r="C449" s="10" t="s">
        <v>539</v>
      </c>
      <c r="D449" s="10" t="s">
        <v>530</v>
      </c>
      <c r="E449" s="10" t="s">
        <v>326</v>
      </c>
      <c r="F449" s="10" t="s">
        <v>589</v>
      </c>
      <c r="G449" s="10"/>
      <c r="H449" s="84">
        <f>H450</f>
        <v>0</v>
      </c>
    </row>
    <row r="450" spans="2:8" ht="17.25" customHeight="1" hidden="1">
      <c r="B450" s="9" t="s">
        <v>590</v>
      </c>
      <c r="C450" s="10" t="s">
        <v>539</v>
      </c>
      <c r="D450" s="10" t="s">
        <v>530</v>
      </c>
      <c r="E450" s="10" t="s">
        <v>326</v>
      </c>
      <c r="F450" s="10" t="s">
        <v>589</v>
      </c>
      <c r="G450" s="86" t="s">
        <v>591</v>
      </c>
      <c r="H450" s="84">
        <f>H451</f>
        <v>0</v>
      </c>
    </row>
    <row r="451" spans="2:8" ht="17.25" customHeight="1" hidden="1">
      <c r="B451" s="9" t="s">
        <v>592</v>
      </c>
      <c r="C451" s="10" t="s">
        <v>539</v>
      </c>
      <c r="D451" s="10" t="s">
        <v>530</v>
      </c>
      <c r="E451" s="10" t="s">
        <v>326</v>
      </c>
      <c r="F451" s="10" t="s">
        <v>589</v>
      </c>
      <c r="G451" s="86" t="s">
        <v>593</v>
      </c>
      <c r="H451" s="84"/>
    </row>
    <row r="452" spans="2:8" ht="41.25" customHeight="1">
      <c r="B452" s="19" t="s">
        <v>594</v>
      </c>
      <c r="C452" s="36" t="s">
        <v>539</v>
      </c>
      <c r="D452" s="36" t="s">
        <v>595</v>
      </c>
      <c r="E452" s="36"/>
      <c r="F452" s="36"/>
      <c r="G452" s="91"/>
      <c r="H452" s="82">
        <f>H453+H459</f>
        <v>3200</v>
      </c>
    </row>
    <row r="453" spans="2:8" ht="42" customHeight="1" hidden="1">
      <c r="B453" s="19" t="s">
        <v>596</v>
      </c>
      <c r="C453" s="36" t="s">
        <v>539</v>
      </c>
      <c r="D453" s="36" t="s">
        <v>595</v>
      </c>
      <c r="E453" s="36" t="s">
        <v>326</v>
      </c>
      <c r="F453" s="36"/>
      <c r="G453" s="91"/>
      <c r="H453" s="82">
        <f>H454</f>
        <v>0</v>
      </c>
    </row>
    <row r="454" spans="2:8" ht="12.75" hidden="1">
      <c r="B454" s="9" t="s">
        <v>426</v>
      </c>
      <c r="C454" s="10" t="s">
        <v>539</v>
      </c>
      <c r="D454" s="10" t="s">
        <v>595</v>
      </c>
      <c r="E454" s="10" t="s">
        <v>326</v>
      </c>
      <c r="F454" s="10" t="s">
        <v>597</v>
      </c>
      <c r="G454" s="86"/>
      <c r="H454" s="84">
        <f>H455</f>
        <v>0</v>
      </c>
    </row>
    <row r="455" spans="2:8" ht="81.75" customHeight="1" hidden="1">
      <c r="B455" s="9" t="s">
        <v>454</v>
      </c>
      <c r="C455" s="10" t="s">
        <v>539</v>
      </c>
      <c r="D455" s="10" t="s">
        <v>595</v>
      </c>
      <c r="E455" s="10" t="s">
        <v>326</v>
      </c>
      <c r="F455" s="10" t="s">
        <v>597</v>
      </c>
      <c r="G455" s="86"/>
      <c r="H455" s="84">
        <f>H457</f>
        <v>0</v>
      </c>
    </row>
    <row r="456" spans="2:8" ht="55.5" customHeight="1" hidden="1">
      <c r="B456" s="9" t="s">
        <v>598</v>
      </c>
      <c r="C456" s="10" t="s">
        <v>539</v>
      </c>
      <c r="D456" s="10" t="s">
        <v>595</v>
      </c>
      <c r="E456" s="10" t="s">
        <v>326</v>
      </c>
      <c r="F456" s="10" t="s">
        <v>597</v>
      </c>
      <c r="G456" s="86"/>
      <c r="H456" s="84">
        <f>H457</f>
        <v>0</v>
      </c>
    </row>
    <row r="457" spans="2:8" ht="17.25" customHeight="1" hidden="1">
      <c r="B457" s="9" t="s">
        <v>385</v>
      </c>
      <c r="C457" s="10" t="s">
        <v>539</v>
      </c>
      <c r="D457" s="10" t="s">
        <v>595</v>
      </c>
      <c r="E457" s="10" t="s">
        <v>326</v>
      </c>
      <c r="F457" s="10" t="s">
        <v>597</v>
      </c>
      <c r="G457" s="86" t="s">
        <v>363</v>
      </c>
      <c r="H457" s="84">
        <f>H458</f>
        <v>0</v>
      </c>
    </row>
    <row r="458" spans="2:8" ht="27.75" customHeight="1" hidden="1">
      <c r="B458" s="9" t="s">
        <v>599</v>
      </c>
      <c r="C458" s="10" t="s">
        <v>539</v>
      </c>
      <c r="D458" s="10" t="s">
        <v>595</v>
      </c>
      <c r="E458" s="10" t="s">
        <v>326</v>
      </c>
      <c r="F458" s="10" t="s">
        <v>597</v>
      </c>
      <c r="G458" s="86" t="s">
        <v>600</v>
      </c>
      <c r="H458" s="84"/>
    </row>
    <row r="459" spans="2:8" ht="15" customHeight="1">
      <c r="B459" s="19" t="s">
        <v>601</v>
      </c>
      <c r="C459" s="36" t="s">
        <v>539</v>
      </c>
      <c r="D459" s="36" t="s">
        <v>595</v>
      </c>
      <c r="E459" s="36" t="s">
        <v>328</v>
      </c>
      <c r="F459" s="36"/>
      <c r="G459" s="91"/>
      <c r="H459" s="82">
        <f>H462</f>
        <v>3200</v>
      </c>
    </row>
    <row r="460" spans="2:8" ht="12" customHeight="1" hidden="1">
      <c r="B460" s="9" t="s">
        <v>426</v>
      </c>
      <c r="C460" s="10" t="s">
        <v>539</v>
      </c>
      <c r="D460" s="10" t="s">
        <v>595</v>
      </c>
      <c r="E460" s="10" t="s">
        <v>328</v>
      </c>
      <c r="F460" s="10" t="s">
        <v>602</v>
      </c>
      <c r="G460" s="86"/>
      <c r="H460" s="84">
        <f>H461</f>
        <v>3200</v>
      </c>
    </row>
    <row r="461" spans="2:8" ht="78.75" customHeight="1" hidden="1">
      <c r="B461" s="9" t="s">
        <v>454</v>
      </c>
      <c r="C461" s="10" t="s">
        <v>539</v>
      </c>
      <c r="D461" s="10" t="s">
        <v>595</v>
      </c>
      <c r="E461" s="10" t="s">
        <v>328</v>
      </c>
      <c r="F461" s="10" t="s">
        <v>602</v>
      </c>
      <c r="G461" s="86"/>
      <c r="H461" s="84">
        <f>H462</f>
        <v>3200</v>
      </c>
    </row>
    <row r="462" spans="2:8" ht="29.25" customHeight="1">
      <c r="B462" s="9" t="s">
        <v>603</v>
      </c>
      <c r="C462" s="10" t="s">
        <v>539</v>
      </c>
      <c r="D462" s="10" t="s">
        <v>595</v>
      </c>
      <c r="E462" s="10" t="s">
        <v>328</v>
      </c>
      <c r="F462" s="10" t="s">
        <v>602</v>
      </c>
      <c r="G462" s="86"/>
      <c r="H462" s="84">
        <f>H463</f>
        <v>3200</v>
      </c>
    </row>
    <row r="463" spans="2:8" ht="14.25" customHeight="1">
      <c r="B463" s="9" t="s">
        <v>564</v>
      </c>
      <c r="C463" s="10" t="s">
        <v>539</v>
      </c>
      <c r="D463" s="10" t="s">
        <v>595</v>
      </c>
      <c r="E463" s="10" t="s">
        <v>328</v>
      </c>
      <c r="F463" s="10" t="s">
        <v>602</v>
      </c>
      <c r="G463" s="86" t="s">
        <v>363</v>
      </c>
      <c r="H463" s="84">
        <f>H464</f>
        <v>3200</v>
      </c>
    </row>
    <row r="464" spans="2:8" ht="17.25" customHeight="1">
      <c r="B464" s="9" t="s">
        <v>604</v>
      </c>
      <c r="C464" s="10" t="s">
        <v>539</v>
      </c>
      <c r="D464" s="10" t="s">
        <v>595</v>
      </c>
      <c r="E464" s="10" t="s">
        <v>328</v>
      </c>
      <c r="F464" s="10" t="s">
        <v>602</v>
      </c>
      <c r="G464" s="86" t="s">
        <v>605</v>
      </c>
      <c r="H464" s="84">
        <v>3200</v>
      </c>
    </row>
    <row r="465" spans="2:8" ht="0.75" customHeight="1" hidden="1">
      <c r="B465" s="9"/>
      <c r="C465" s="10"/>
      <c r="D465" s="10"/>
      <c r="E465" s="10"/>
      <c r="F465" s="10"/>
      <c r="G465" s="86"/>
      <c r="H465" s="84"/>
    </row>
    <row r="466" spans="2:8" ht="12.75" customHeight="1" hidden="1">
      <c r="B466" s="9"/>
      <c r="C466" s="10"/>
      <c r="D466" s="10"/>
      <c r="E466" s="10"/>
      <c r="F466" s="10"/>
      <c r="G466" s="86"/>
      <c r="H466" s="89"/>
    </row>
    <row r="467" spans="2:8" ht="12.75" customHeight="1" hidden="1">
      <c r="B467" s="9"/>
      <c r="C467" s="10"/>
      <c r="D467" s="10"/>
      <c r="E467" s="10"/>
      <c r="F467" s="10"/>
      <c r="G467" s="86"/>
      <c r="H467" s="92"/>
    </row>
    <row r="468" spans="2:8" ht="40.5" customHeight="1" hidden="1">
      <c r="B468" s="9"/>
      <c r="C468" s="10"/>
      <c r="D468" s="10"/>
      <c r="E468" s="10"/>
      <c r="F468" s="93"/>
      <c r="G468" s="86"/>
      <c r="H468" s="94"/>
    </row>
    <row r="469" spans="2:8" ht="12.75" customHeight="1" hidden="1">
      <c r="B469" s="9"/>
      <c r="C469" s="10"/>
      <c r="D469" s="10"/>
      <c r="E469" s="10"/>
      <c r="F469" s="93"/>
      <c r="G469" s="86"/>
      <c r="H469" s="94"/>
    </row>
    <row r="470" spans="2:8" ht="57" customHeight="1" hidden="1">
      <c r="B470" s="9"/>
      <c r="C470" s="10"/>
      <c r="D470" s="10"/>
      <c r="E470" s="10"/>
      <c r="F470" s="93"/>
      <c r="G470" s="86"/>
      <c r="H470" s="94"/>
    </row>
    <row r="471" spans="2:8" ht="12" customHeight="1" hidden="1">
      <c r="B471" s="95"/>
      <c r="C471" s="93"/>
      <c r="D471" s="93"/>
      <c r="E471" s="93"/>
      <c r="F471" s="93"/>
      <c r="G471" s="96"/>
      <c r="H471" s="97"/>
    </row>
    <row r="472" spans="2:8" ht="12.75" customHeight="1" hidden="1">
      <c r="B472" s="98"/>
      <c r="C472" s="99"/>
      <c r="D472" s="99"/>
      <c r="E472" s="99"/>
      <c r="F472" s="99"/>
      <c r="G472" s="100"/>
      <c r="H472" s="101">
        <f>H473</f>
        <v>0</v>
      </c>
    </row>
    <row r="473" spans="2:8" ht="2.25" customHeight="1" hidden="1">
      <c r="B473" s="98"/>
      <c r="C473" s="99"/>
      <c r="D473" s="99"/>
      <c r="E473" s="99"/>
      <c r="F473" s="99"/>
      <c r="G473" s="100"/>
      <c r="H473" s="101">
        <f>H474</f>
        <v>0</v>
      </c>
    </row>
    <row r="474" spans="2:8" ht="18" customHeight="1" hidden="1">
      <c r="B474" s="98"/>
      <c r="C474" s="99"/>
      <c r="D474" s="99"/>
      <c r="E474" s="99"/>
      <c r="F474" s="99"/>
      <c r="G474" s="100"/>
      <c r="H474" s="101">
        <f>H475</f>
        <v>0</v>
      </c>
    </row>
    <row r="475" spans="2:8" ht="13.5" customHeight="1" hidden="1">
      <c r="B475" s="98"/>
      <c r="C475" s="99"/>
      <c r="D475" s="99"/>
      <c r="E475" s="99"/>
      <c r="F475" s="99"/>
      <c r="G475" s="100"/>
      <c r="H475" s="101">
        <v>0</v>
      </c>
    </row>
    <row r="476" spans="2:8" ht="12.75" customHeight="1" hidden="1">
      <c r="B476" s="9"/>
      <c r="C476" s="10" t="s">
        <v>539</v>
      </c>
      <c r="D476" s="10" t="s">
        <v>595</v>
      </c>
      <c r="E476" s="10" t="s">
        <v>328</v>
      </c>
      <c r="F476" s="10" t="s">
        <v>606</v>
      </c>
      <c r="G476" s="10" t="s">
        <v>363</v>
      </c>
      <c r="H476" s="97">
        <f>H477</f>
        <v>0</v>
      </c>
    </row>
    <row r="477" spans="2:8" ht="0" customHeight="1" hidden="1">
      <c r="B477" s="9"/>
      <c r="C477" s="10" t="s">
        <v>539</v>
      </c>
      <c r="D477" s="10" t="s">
        <v>595</v>
      </c>
      <c r="E477" s="10" t="s">
        <v>328</v>
      </c>
      <c r="F477" s="10" t="s">
        <v>606</v>
      </c>
      <c r="G477" s="86" t="s">
        <v>578</v>
      </c>
      <c r="H477" s="94">
        <v>0</v>
      </c>
    </row>
    <row r="478" spans="2:8" ht="25.5">
      <c r="B478" s="19" t="s">
        <v>607</v>
      </c>
      <c r="C478" s="36" t="s">
        <v>608</v>
      </c>
      <c r="D478" s="36"/>
      <c r="E478" s="36"/>
      <c r="F478" s="36"/>
      <c r="G478" s="36"/>
      <c r="H478" s="82">
        <f>H479+H526+H541+H595+H637+H723+H620+H631+H800</f>
        <v>220.0070400000002</v>
      </c>
    </row>
    <row r="479" spans="2:8" ht="12.75">
      <c r="B479" s="19" t="s">
        <v>325</v>
      </c>
      <c r="C479" s="36" t="s">
        <v>608</v>
      </c>
      <c r="D479" s="36" t="s">
        <v>326</v>
      </c>
      <c r="E479" s="36"/>
      <c r="F479" s="36"/>
      <c r="G479" s="36"/>
      <c r="H479" s="82">
        <f>H483+H502+H507+H496+H480</f>
        <v>729.1050400000003</v>
      </c>
    </row>
    <row r="480" spans="2:8" ht="12.75">
      <c r="B480" s="19" t="s">
        <v>609</v>
      </c>
      <c r="C480" s="36" t="s">
        <v>608</v>
      </c>
      <c r="D480" s="36" t="s">
        <v>326</v>
      </c>
      <c r="E480" s="36" t="s">
        <v>365</v>
      </c>
      <c r="F480" s="36" t="s">
        <v>610</v>
      </c>
      <c r="G480" s="36"/>
      <c r="H480" s="82">
        <f>H481</f>
        <v>-2.601</v>
      </c>
    </row>
    <row r="481" spans="2:8" ht="63.75">
      <c r="B481" s="26" t="s">
        <v>333</v>
      </c>
      <c r="C481" s="10" t="s">
        <v>608</v>
      </c>
      <c r="D481" s="10" t="s">
        <v>326</v>
      </c>
      <c r="E481" s="10" t="s">
        <v>365</v>
      </c>
      <c r="F481" s="10" t="s">
        <v>610</v>
      </c>
      <c r="G481" s="10" t="s">
        <v>334</v>
      </c>
      <c r="H481" s="84">
        <f>H482</f>
        <v>-2.601</v>
      </c>
    </row>
    <row r="482" spans="2:8" ht="25.5">
      <c r="B482" s="26" t="s">
        <v>335</v>
      </c>
      <c r="C482" s="10" t="s">
        <v>608</v>
      </c>
      <c r="D482" s="10" t="s">
        <v>326</v>
      </c>
      <c r="E482" s="10" t="s">
        <v>365</v>
      </c>
      <c r="F482" s="10" t="s">
        <v>610</v>
      </c>
      <c r="G482" s="10" t="s">
        <v>336</v>
      </c>
      <c r="H482" s="84">
        <v>-2.601</v>
      </c>
    </row>
    <row r="483" spans="2:8" ht="55.5" customHeight="1">
      <c r="B483" s="19" t="s">
        <v>446</v>
      </c>
      <c r="C483" s="36" t="s">
        <v>608</v>
      </c>
      <c r="D483" s="36" t="s">
        <v>326</v>
      </c>
      <c r="E483" s="36" t="s">
        <v>365</v>
      </c>
      <c r="F483" s="36"/>
      <c r="G483" s="36"/>
      <c r="H483" s="82">
        <f>H484+H493</f>
        <v>1458.5100000000002</v>
      </c>
    </row>
    <row r="484" spans="2:8" ht="50.25" customHeight="1">
      <c r="B484" s="9" t="s">
        <v>330</v>
      </c>
      <c r="C484" s="10" t="s">
        <v>608</v>
      </c>
      <c r="D484" s="10" t="s">
        <v>326</v>
      </c>
      <c r="E484" s="10" t="s">
        <v>365</v>
      </c>
      <c r="F484" s="10" t="s">
        <v>532</v>
      </c>
      <c r="G484" s="10"/>
      <c r="H484" s="84">
        <f>H485</f>
        <v>1458.5100000000002</v>
      </c>
    </row>
    <row r="485" spans="2:8" ht="0.75" customHeight="1" hidden="1">
      <c r="B485" s="9" t="s">
        <v>341</v>
      </c>
      <c r="C485" s="10" t="s">
        <v>608</v>
      </c>
      <c r="D485" s="10" t="s">
        <v>326</v>
      </c>
      <c r="E485" s="10" t="s">
        <v>365</v>
      </c>
      <c r="F485" s="10" t="s">
        <v>542</v>
      </c>
      <c r="G485" s="10"/>
      <c r="H485" s="84">
        <f>H486+H488+H490</f>
        <v>1458.5100000000002</v>
      </c>
    </row>
    <row r="486" spans="2:8" ht="63.75">
      <c r="B486" s="26" t="s">
        <v>333</v>
      </c>
      <c r="C486" s="10" t="s">
        <v>608</v>
      </c>
      <c r="D486" s="10" t="s">
        <v>326</v>
      </c>
      <c r="E486" s="10" t="s">
        <v>365</v>
      </c>
      <c r="F486" s="10" t="s">
        <v>532</v>
      </c>
      <c r="G486" s="10" t="s">
        <v>334</v>
      </c>
      <c r="H486" s="84">
        <f>H487</f>
        <v>829.6659999999999</v>
      </c>
    </row>
    <row r="487" spans="2:8" ht="25.5">
      <c r="B487" s="26" t="s">
        <v>335</v>
      </c>
      <c r="C487" s="10" t="s">
        <v>608</v>
      </c>
      <c r="D487" s="10" t="s">
        <v>326</v>
      </c>
      <c r="E487" s="10" t="s">
        <v>365</v>
      </c>
      <c r="F487" s="10" t="s">
        <v>532</v>
      </c>
      <c r="G487" s="10" t="s">
        <v>336</v>
      </c>
      <c r="H487" s="84">
        <f>0.5+40.569+67.7665+787.6995-64.169-2.7</f>
        <v>829.6659999999999</v>
      </c>
    </row>
    <row r="488" spans="2:8" ht="27.75" customHeight="1">
      <c r="B488" s="26" t="s">
        <v>342</v>
      </c>
      <c r="C488" s="10" t="s">
        <v>608</v>
      </c>
      <c r="D488" s="10" t="s">
        <v>326</v>
      </c>
      <c r="E488" s="10" t="s">
        <v>365</v>
      </c>
      <c r="F488" s="10" t="s">
        <v>532</v>
      </c>
      <c r="G488" s="10" t="s">
        <v>343</v>
      </c>
      <c r="H488" s="84">
        <f>H489</f>
        <v>690.8890000000002</v>
      </c>
    </row>
    <row r="489" spans="2:8" ht="27" customHeight="1">
      <c r="B489" s="26" t="s">
        <v>344</v>
      </c>
      <c r="C489" s="10" t="s">
        <v>608</v>
      </c>
      <c r="D489" s="10" t="s">
        <v>326</v>
      </c>
      <c r="E489" s="10" t="s">
        <v>365</v>
      </c>
      <c r="F489" s="10" t="s">
        <v>532</v>
      </c>
      <c r="G489" s="10" t="s">
        <v>345</v>
      </c>
      <c r="H489" s="84">
        <f>100-0.5+19.68+50+156+300+421-5.4075-4.638-22.9+106.8335-436.879+7.7</f>
        <v>690.8890000000002</v>
      </c>
    </row>
    <row r="490" spans="2:8" ht="12.75">
      <c r="B490" s="26" t="s">
        <v>346</v>
      </c>
      <c r="C490" s="10" t="s">
        <v>608</v>
      </c>
      <c r="D490" s="10" t="s">
        <v>326</v>
      </c>
      <c r="E490" s="10" t="s">
        <v>365</v>
      </c>
      <c r="F490" s="10" t="s">
        <v>532</v>
      </c>
      <c r="G490" s="10" t="s">
        <v>347</v>
      </c>
      <c r="H490" s="84">
        <f>H491+H492</f>
        <v>-62.045</v>
      </c>
    </row>
    <row r="491" spans="2:8" ht="25.5">
      <c r="B491" s="26" t="s">
        <v>348</v>
      </c>
      <c r="C491" s="10" t="s">
        <v>608</v>
      </c>
      <c r="D491" s="10" t="s">
        <v>326</v>
      </c>
      <c r="E491" s="10" t="s">
        <v>365</v>
      </c>
      <c r="F491" s="10" t="s">
        <v>532</v>
      </c>
      <c r="G491" s="10" t="s">
        <v>349</v>
      </c>
      <c r="H491" s="84">
        <f>-40.569-12.9-0.505</f>
        <v>-53.974000000000004</v>
      </c>
    </row>
    <row r="492" spans="2:8" ht="12.75">
      <c r="B492" s="26" t="s">
        <v>350</v>
      </c>
      <c r="C492" s="10" t="s">
        <v>608</v>
      </c>
      <c r="D492" s="10" t="s">
        <v>326</v>
      </c>
      <c r="E492" s="10" t="s">
        <v>365</v>
      </c>
      <c r="F492" s="10" t="s">
        <v>532</v>
      </c>
      <c r="G492" s="10" t="s">
        <v>352</v>
      </c>
      <c r="H492" s="84">
        <f>-3.071-5</f>
        <v>-8.071</v>
      </c>
    </row>
    <row r="493" spans="2:8" ht="12.75" hidden="1">
      <c r="B493" s="19" t="s">
        <v>609</v>
      </c>
      <c r="C493" s="36" t="s">
        <v>608</v>
      </c>
      <c r="D493" s="36" t="s">
        <v>326</v>
      </c>
      <c r="E493" s="36" t="s">
        <v>365</v>
      </c>
      <c r="F493" s="36" t="s">
        <v>610</v>
      </c>
      <c r="G493" s="36"/>
      <c r="H493" s="82">
        <f>H494</f>
        <v>0</v>
      </c>
    </row>
    <row r="494" spans="2:8" ht="63.75" hidden="1">
      <c r="B494" s="26" t="s">
        <v>333</v>
      </c>
      <c r="C494" s="10" t="s">
        <v>608</v>
      </c>
      <c r="D494" s="10" t="s">
        <v>326</v>
      </c>
      <c r="E494" s="10" t="s">
        <v>365</v>
      </c>
      <c r="F494" s="10" t="s">
        <v>610</v>
      </c>
      <c r="G494" s="10" t="s">
        <v>334</v>
      </c>
      <c r="H494" s="84">
        <f>H495</f>
        <v>0</v>
      </c>
    </row>
    <row r="495" spans="2:8" ht="25.5" hidden="1">
      <c r="B495" s="26" t="s">
        <v>335</v>
      </c>
      <c r="C495" s="10" t="s">
        <v>608</v>
      </c>
      <c r="D495" s="10" t="s">
        <v>326</v>
      </c>
      <c r="E495" s="10" t="s">
        <v>365</v>
      </c>
      <c r="F495" s="10" t="s">
        <v>610</v>
      </c>
      <c r="G495" s="10" t="s">
        <v>336</v>
      </c>
      <c r="H495" s="84">
        <v>0</v>
      </c>
    </row>
    <row r="496" spans="2:8" ht="12.75">
      <c r="B496" s="34" t="s">
        <v>611</v>
      </c>
      <c r="C496" s="36" t="s">
        <v>608</v>
      </c>
      <c r="D496" s="36" t="s">
        <v>326</v>
      </c>
      <c r="E496" s="36" t="s">
        <v>612</v>
      </c>
      <c r="F496" s="36"/>
      <c r="G496" s="36"/>
      <c r="H496" s="82">
        <f>H497</f>
        <v>0</v>
      </c>
    </row>
    <row r="497" spans="2:8" ht="63.75">
      <c r="B497" s="26" t="s">
        <v>613</v>
      </c>
      <c r="C497" s="10" t="s">
        <v>608</v>
      </c>
      <c r="D497" s="10" t="s">
        <v>326</v>
      </c>
      <c r="E497" s="10" t="s">
        <v>612</v>
      </c>
      <c r="F497" s="10" t="s">
        <v>614</v>
      </c>
      <c r="G497" s="10"/>
      <c r="H497" s="84">
        <f>H500+H498</f>
        <v>0</v>
      </c>
    </row>
    <row r="498" spans="2:8" ht="25.5">
      <c r="B498" s="26" t="s">
        <v>342</v>
      </c>
      <c r="C498" s="10" t="s">
        <v>608</v>
      </c>
      <c r="D498" s="10" t="s">
        <v>326</v>
      </c>
      <c r="E498" s="10" t="s">
        <v>612</v>
      </c>
      <c r="F498" s="10" t="s">
        <v>614</v>
      </c>
      <c r="G498" s="10" t="s">
        <v>343</v>
      </c>
      <c r="H498" s="84">
        <f>H499</f>
        <v>15</v>
      </c>
    </row>
    <row r="499" spans="2:8" ht="29.25" customHeight="1">
      <c r="B499" s="26" t="s">
        <v>344</v>
      </c>
      <c r="C499" s="10" t="s">
        <v>608</v>
      </c>
      <c r="D499" s="10" t="s">
        <v>326</v>
      </c>
      <c r="E499" s="10" t="s">
        <v>612</v>
      </c>
      <c r="F499" s="10" t="s">
        <v>614</v>
      </c>
      <c r="G499" s="10" t="s">
        <v>345</v>
      </c>
      <c r="H499" s="84">
        <v>15</v>
      </c>
    </row>
    <row r="500" spans="2:8" ht="18" customHeight="1">
      <c r="B500" s="9" t="s">
        <v>426</v>
      </c>
      <c r="C500" s="10" t="s">
        <v>608</v>
      </c>
      <c r="D500" s="10" t="s">
        <v>326</v>
      </c>
      <c r="E500" s="10" t="s">
        <v>612</v>
      </c>
      <c r="F500" s="10" t="s">
        <v>614</v>
      </c>
      <c r="G500" s="10" t="s">
        <v>363</v>
      </c>
      <c r="H500" s="84">
        <f>H501</f>
        <v>-15</v>
      </c>
    </row>
    <row r="501" spans="2:8" ht="18" customHeight="1">
      <c r="B501" s="9" t="s">
        <v>548</v>
      </c>
      <c r="C501" s="10" t="s">
        <v>608</v>
      </c>
      <c r="D501" s="10" t="s">
        <v>326</v>
      </c>
      <c r="E501" s="10" t="s">
        <v>612</v>
      </c>
      <c r="F501" s="10" t="s">
        <v>614</v>
      </c>
      <c r="G501" s="10" t="s">
        <v>549</v>
      </c>
      <c r="H501" s="84">
        <v>-15</v>
      </c>
    </row>
    <row r="502" spans="2:8" ht="21" customHeight="1" hidden="1">
      <c r="B502" s="27" t="s">
        <v>615</v>
      </c>
      <c r="C502" s="102">
        <v>916</v>
      </c>
      <c r="D502" s="91" t="s">
        <v>326</v>
      </c>
      <c r="E502" s="91" t="s">
        <v>373</v>
      </c>
      <c r="F502" s="91" t="s">
        <v>616</v>
      </c>
      <c r="G502" s="91"/>
      <c r="H502" s="82">
        <f>H503</f>
        <v>0</v>
      </c>
    </row>
    <row r="503" spans="2:8" ht="25.5" hidden="1">
      <c r="B503" s="23" t="s">
        <v>560</v>
      </c>
      <c r="C503" s="103">
        <v>916</v>
      </c>
      <c r="D503" s="86" t="s">
        <v>326</v>
      </c>
      <c r="E503" s="86" t="s">
        <v>373</v>
      </c>
      <c r="F503" s="86"/>
      <c r="G503" s="86"/>
      <c r="H503" s="84">
        <f>H504</f>
        <v>0</v>
      </c>
    </row>
    <row r="504" spans="2:8" ht="12.75" hidden="1">
      <c r="B504" s="23" t="s">
        <v>615</v>
      </c>
      <c r="C504" s="103">
        <v>916</v>
      </c>
      <c r="D504" s="86" t="s">
        <v>326</v>
      </c>
      <c r="E504" s="86" t="s">
        <v>373</v>
      </c>
      <c r="F504" s="86"/>
      <c r="G504" s="86"/>
      <c r="H504" s="104">
        <f>H505</f>
        <v>0</v>
      </c>
    </row>
    <row r="505" spans="2:8" ht="12.75" hidden="1">
      <c r="B505" s="33" t="s">
        <v>617</v>
      </c>
      <c r="C505" s="103">
        <v>916</v>
      </c>
      <c r="D505" s="86" t="s">
        <v>326</v>
      </c>
      <c r="E505" s="86" t="s">
        <v>373</v>
      </c>
      <c r="F505" s="86" t="s">
        <v>616</v>
      </c>
      <c r="G505" s="86" t="s">
        <v>347</v>
      </c>
      <c r="H505" s="104">
        <f>H506</f>
        <v>0</v>
      </c>
    </row>
    <row r="506" spans="2:8" ht="12.75" hidden="1">
      <c r="B506" s="23" t="s">
        <v>618</v>
      </c>
      <c r="C506" s="103">
        <v>916</v>
      </c>
      <c r="D506" s="86" t="s">
        <v>326</v>
      </c>
      <c r="E506" s="86" t="s">
        <v>373</v>
      </c>
      <c r="F506" s="86" t="s">
        <v>616</v>
      </c>
      <c r="G506" s="86" t="s">
        <v>619</v>
      </c>
      <c r="H506" s="104"/>
    </row>
    <row r="507" spans="2:8" ht="12.75">
      <c r="B507" s="19" t="s">
        <v>544</v>
      </c>
      <c r="C507" s="36" t="s">
        <v>608</v>
      </c>
      <c r="D507" s="36" t="s">
        <v>326</v>
      </c>
      <c r="E507" s="36" t="s">
        <v>530</v>
      </c>
      <c r="F507" s="36"/>
      <c r="G507" s="36"/>
      <c r="H507" s="82">
        <f>H513+H508</f>
        <v>-726.80396</v>
      </c>
    </row>
    <row r="508" spans="2:8" ht="12.75">
      <c r="B508" s="9" t="s">
        <v>620</v>
      </c>
      <c r="C508" s="10" t="s">
        <v>608</v>
      </c>
      <c r="D508" s="10" t="s">
        <v>326</v>
      </c>
      <c r="E508" s="10" t="s">
        <v>530</v>
      </c>
      <c r="F508" s="10" t="s">
        <v>621</v>
      </c>
      <c r="G508" s="10"/>
      <c r="H508" s="84">
        <f>H509</f>
        <v>-726.80396</v>
      </c>
    </row>
    <row r="509" spans="2:8" ht="38.25">
      <c r="B509" s="23" t="s">
        <v>379</v>
      </c>
      <c r="C509" s="10" t="s">
        <v>608</v>
      </c>
      <c r="D509" s="10" t="s">
        <v>326</v>
      </c>
      <c r="E509" s="10" t="s">
        <v>530</v>
      </c>
      <c r="F509" s="10" t="s">
        <v>621</v>
      </c>
      <c r="G509" s="10" t="s">
        <v>380</v>
      </c>
      <c r="H509" s="84">
        <f>H510</f>
        <v>-726.80396</v>
      </c>
    </row>
    <row r="510" spans="2:8" ht="38.25">
      <c r="B510" s="23" t="s">
        <v>381</v>
      </c>
      <c r="C510" s="10" t="s">
        <v>608</v>
      </c>
      <c r="D510" s="10" t="s">
        <v>326</v>
      </c>
      <c r="E510" s="10" t="s">
        <v>530</v>
      </c>
      <c r="F510" s="10" t="s">
        <v>621</v>
      </c>
      <c r="G510" s="10" t="s">
        <v>382</v>
      </c>
      <c r="H510" s="84">
        <v>-726.80396</v>
      </c>
    </row>
    <row r="511" spans="2:8" ht="12.75" hidden="1">
      <c r="B511" s="9"/>
      <c r="C511" s="10"/>
      <c r="D511" s="10"/>
      <c r="E511" s="10"/>
      <c r="F511" s="10"/>
      <c r="G511" s="10"/>
      <c r="H511" s="84"/>
    </row>
    <row r="512" spans="2:8" ht="12.75" hidden="1">
      <c r="B512" s="9"/>
      <c r="C512" s="10"/>
      <c r="D512" s="10"/>
      <c r="E512" s="10"/>
      <c r="F512" s="10"/>
      <c r="G512" s="10"/>
      <c r="H512" s="84"/>
    </row>
    <row r="513" spans="2:8" ht="81.75" customHeight="1">
      <c r="B513" s="9" t="s">
        <v>622</v>
      </c>
      <c r="C513" s="10" t="s">
        <v>608</v>
      </c>
      <c r="D513" s="10" t="s">
        <v>326</v>
      </c>
      <c r="E513" s="10" t="s">
        <v>530</v>
      </c>
      <c r="F513" s="10" t="s">
        <v>623</v>
      </c>
      <c r="G513" s="10"/>
      <c r="H513" s="89">
        <f>H514</f>
        <v>0</v>
      </c>
    </row>
    <row r="514" spans="2:8" ht="20.25" customHeight="1" hidden="1">
      <c r="B514" s="9" t="s">
        <v>385</v>
      </c>
      <c r="C514" s="10" t="s">
        <v>608</v>
      </c>
      <c r="D514" s="10" t="s">
        <v>326</v>
      </c>
      <c r="E514" s="10" t="s">
        <v>530</v>
      </c>
      <c r="F514" s="10" t="s">
        <v>623</v>
      </c>
      <c r="G514" s="10"/>
      <c r="H514" s="89">
        <f>H515+H523</f>
        <v>0</v>
      </c>
    </row>
    <row r="515" spans="2:8" ht="63.75" hidden="1">
      <c r="B515" s="9" t="s">
        <v>624</v>
      </c>
      <c r="C515" s="10" t="s">
        <v>608</v>
      </c>
      <c r="D515" s="10" t="s">
        <v>326</v>
      </c>
      <c r="E515" s="10" t="s">
        <v>530</v>
      </c>
      <c r="F515" s="10" t="s">
        <v>623</v>
      </c>
      <c r="G515" s="10"/>
      <c r="H515" s="89">
        <f>H516+H518</f>
        <v>0</v>
      </c>
    </row>
    <row r="516" spans="2:8" ht="39.75" customHeight="1">
      <c r="B516" s="23" t="s">
        <v>625</v>
      </c>
      <c r="C516" s="10" t="s">
        <v>608</v>
      </c>
      <c r="D516" s="10" t="s">
        <v>326</v>
      </c>
      <c r="E516" s="10" t="s">
        <v>530</v>
      </c>
      <c r="F516" s="10" t="s">
        <v>623</v>
      </c>
      <c r="G516" s="10" t="s">
        <v>334</v>
      </c>
      <c r="H516" s="89">
        <f>H517</f>
        <v>-10.01988</v>
      </c>
    </row>
    <row r="517" spans="2:8" ht="18.75" customHeight="1">
      <c r="B517" s="26" t="s">
        <v>335</v>
      </c>
      <c r="C517" s="10" t="s">
        <v>608</v>
      </c>
      <c r="D517" s="10" t="s">
        <v>326</v>
      </c>
      <c r="E517" s="10" t="s">
        <v>530</v>
      </c>
      <c r="F517" s="10" t="s">
        <v>623</v>
      </c>
      <c r="G517" s="10" t="s">
        <v>336</v>
      </c>
      <c r="H517" s="89">
        <f>-2.628-7.39188</f>
        <v>-10.01988</v>
      </c>
    </row>
    <row r="518" spans="2:8" ht="30" customHeight="1">
      <c r="B518" s="26" t="s">
        <v>342</v>
      </c>
      <c r="C518" s="10" t="s">
        <v>608</v>
      </c>
      <c r="D518" s="10" t="s">
        <v>326</v>
      </c>
      <c r="E518" s="10" t="s">
        <v>530</v>
      </c>
      <c r="F518" s="10" t="s">
        <v>623</v>
      </c>
      <c r="G518" s="10" t="s">
        <v>343</v>
      </c>
      <c r="H518" s="89">
        <f>H519</f>
        <v>10.01988</v>
      </c>
    </row>
    <row r="519" spans="2:8" ht="30.75" customHeight="1">
      <c r="B519" s="26" t="s">
        <v>344</v>
      </c>
      <c r="C519" s="10" t="s">
        <v>608</v>
      </c>
      <c r="D519" s="10" t="s">
        <v>326</v>
      </c>
      <c r="E519" s="10" t="s">
        <v>530</v>
      </c>
      <c r="F519" s="10" t="s">
        <v>623</v>
      </c>
      <c r="G519" s="10" t="s">
        <v>345</v>
      </c>
      <c r="H519" s="89">
        <f>3.00812+7.01176</f>
        <v>10.01988</v>
      </c>
    </row>
    <row r="520" spans="2:8" ht="12.75" customHeight="1" hidden="1">
      <c r="B520" s="26" t="s">
        <v>346</v>
      </c>
      <c r="C520" s="10" t="s">
        <v>608</v>
      </c>
      <c r="D520" s="10" t="s">
        <v>326</v>
      </c>
      <c r="E520" s="10" t="s">
        <v>530</v>
      </c>
      <c r="F520" s="10" t="s">
        <v>626</v>
      </c>
      <c r="G520" s="10" t="s">
        <v>347</v>
      </c>
      <c r="H520" s="89">
        <f>H521+H522</f>
        <v>0</v>
      </c>
    </row>
    <row r="521" spans="2:8" ht="25.5" customHeight="1" hidden="1">
      <c r="B521" s="26" t="s">
        <v>348</v>
      </c>
      <c r="C521" s="10" t="s">
        <v>608</v>
      </c>
      <c r="D521" s="10" t="s">
        <v>326</v>
      </c>
      <c r="E521" s="10" t="s">
        <v>530</v>
      </c>
      <c r="F521" s="10" t="s">
        <v>626</v>
      </c>
      <c r="G521" s="10" t="s">
        <v>349</v>
      </c>
      <c r="H521" s="89"/>
    </row>
    <row r="522" spans="2:8" ht="25.5" customHeight="1" hidden="1">
      <c r="B522" s="26" t="s">
        <v>627</v>
      </c>
      <c r="C522" s="10" t="s">
        <v>608</v>
      </c>
      <c r="D522" s="10" t="s">
        <v>326</v>
      </c>
      <c r="E522" s="10" t="s">
        <v>530</v>
      </c>
      <c r="F522" s="10" t="s">
        <v>626</v>
      </c>
      <c r="G522" s="10" t="s">
        <v>352</v>
      </c>
      <c r="H522" s="89"/>
    </row>
    <row r="523" spans="2:8" ht="63.75" customHeight="1" hidden="1">
      <c r="B523" s="26" t="s">
        <v>628</v>
      </c>
      <c r="C523" s="10" t="s">
        <v>608</v>
      </c>
      <c r="D523" s="10" t="s">
        <v>326</v>
      </c>
      <c r="E523" s="10" t="s">
        <v>530</v>
      </c>
      <c r="F523" s="10" t="s">
        <v>629</v>
      </c>
      <c r="G523" s="10"/>
      <c r="H523" s="89">
        <f>H524</f>
        <v>0</v>
      </c>
    </row>
    <row r="524" spans="2:8" ht="25.5" customHeight="1" hidden="1">
      <c r="B524" s="26" t="s">
        <v>342</v>
      </c>
      <c r="C524" s="10" t="s">
        <v>608</v>
      </c>
      <c r="D524" s="10" t="s">
        <v>326</v>
      </c>
      <c r="E524" s="10" t="s">
        <v>530</v>
      </c>
      <c r="F524" s="10" t="s">
        <v>629</v>
      </c>
      <c r="G524" s="10" t="s">
        <v>343</v>
      </c>
      <c r="H524" s="89">
        <f>H525</f>
        <v>0</v>
      </c>
    </row>
    <row r="525" spans="2:8" ht="25.5" customHeight="1" hidden="1">
      <c r="B525" s="26" t="s">
        <v>344</v>
      </c>
      <c r="C525" s="10" t="s">
        <v>608</v>
      </c>
      <c r="D525" s="10" t="s">
        <v>326</v>
      </c>
      <c r="E525" s="10" t="s">
        <v>530</v>
      </c>
      <c r="F525" s="10" t="s">
        <v>629</v>
      </c>
      <c r="G525" s="10" t="s">
        <v>345</v>
      </c>
      <c r="H525" s="89"/>
    </row>
    <row r="526" spans="2:8" ht="25.5" customHeight="1">
      <c r="B526" s="19" t="s">
        <v>356</v>
      </c>
      <c r="C526" s="36" t="s">
        <v>608</v>
      </c>
      <c r="D526" s="36" t="s">
        <v>338</v>
      </c>
      <c r="E526" s="36"/>
      <c r="F526" s="36"/>
      <c r="G526" s="36"/>
      <c r="H526" s="90">
        <f>H527+H533</f>
        <v>6.464</v>
      </c>
    </row>
    <row r="527" spans="2:8" ht="38.25" customHeight="1" hidden="1">
      <c r="B527" s="27" t="s">
        <v>630</v>
      </c>
      <c r="C527" s="36" t="s">
        <v>608</v>
      </c>
      <c r="D527" s="36" t="s">
        <v>338</v>
      </c>
      <c r="E527" s="36" t="s">
        <v>445</v>
      </c>
      <c r="F527" s="36"/>
      <c r="G527" s="36"/>
      <c r="H527" s="82">
        <f>H528</f>
        <v>0</v>
      </c>
    </row>
    <row r="528" spans="2:8" ht="12.75" customHeight="1" hidden="1">
      <c r="B528" s="9" t="s">
        <v>631</v>
      </c>
      <c r="C528" s="10" t="s">
        <v>608</v>
      </c>
      <c r="D528" s="10" t="s">
        <v>338</v>
      </c>
      <c r="E528" s="10" t="s">
        <v>445</v>
      </c>
      <c r="F528" s="10" t="s">
        <v>632</v>
      </c>
      <c r="G528" s="10"/>
      <c r="H528" s="84">
        <f>H529+H531</f>
        <v>0</v>
      </c>
    </row>
    <row r="529" spans="2:8" ht="38.25" customHeight="1" hidden="1">
      <c r="B529" s="23" t="s">
        <v>625</v>
      </c>
      <c r="C529" s="10" t="s">
        <v>608</v>
      </c>
      <c r="D529" s="10" t="s">
        <v>338</v>
      </c>
      <c r="E529" s="10" t="s">
        <v>445</v>
      </c>
      <c r="F529" s="10" t="s">
        <v>633</v>
      </c>
      <c r="G529" s="10" t="s">
        <v>334</v>
      </c>
      <c r="H529" s="84">
        <f>H530</f>
        <v>0</v>
      </c>
    </row>
    <row r="530" spans="2:8" ht="45" customHeight="1" hidden="1">
      <c r="B530" s="33" t="s">
        <v>634</v>
      </c>
      <c r="C530" s="36" t="s">
        <v>608</v>
      </c>
      <c r="D530" s="10" t="s">
        <v>338</v>
      </c>
      <c r="E530" s="10" t="s">
        <v>445</v>
      </c>
      <c r="F530" s="10" t="s">
        <v>633</v>
      </c>
      <c r="G530" s="10" t="s">
        <v>635</v>
      </c>
      <c r="H530" s="84">
        <v>0</v>
      </c>
    </row>
    <row r="531" spans="2:8" ht="25.5" customHeight="1" hidden="1">
      <c r="B531" s="26" t="s">
        <v>342</v>
      </c>
      <c r="C531" s="10" t="s">
        <v>608</v>
      </c>
      <c r="D531" s="10" t="s">
        <v>338</v>
      </c>
      <c r="E531" s="10" t="s">
        <v>445</v>
      </c>
      <c r="F531" s="10" t="s">
        <v>633</v>
      </c>
      <c r="G531" s="10" t="s">
        <v>343</v>
      </c>
      <c r="H531" s="84">
        <f>H532</f>
        <v>0</v>
      </c>
    </row>
    <row r="532" spans="2:8" ht="25.5" customHeight="1" hidden="1">
      <c r="B532" s="26" t="s">
        <v>344</v>
      </c>
      <c r="C532" s="10" t="s">
        <v>608</v>
      </c>
      <c r="D532" s="10" t="s">
        <v>338</v>
      </c>
      <c r="E532" s="10" t="s">
        <v>445</v>
      </c>
      <c r="F532" s="10" t="s">
        <v>633</v>
      </c>
      <c r="G532" s="10" t="s">
        <v>345</v>
      </c>
      <c r="H532" s="84">
        <v>0</v>
      </c>
    </row>
    <row r="533" spans="2:8" ht="27" customHeight="1">
      <c r="B533" s="73" t="s">
        <v>636</v>
      </c>
      <c r="C533" s="36" t="s">
        <v>608</v>
      </c>
      <c r="D533" s="36" t="s">
        <v>338</v>
      </c>
      <c r="E533" s="36" t="s">
        <v>595</v>
      </c>
      <c r="F533" s="36"/>
      <c r="G533" s="36"/>
      <c r="H533" s="82">
        <f>H534+H535</f>
        <v>6.464</v>
      </c>
    </row>
    <row r="534" spans="2:8" ht="41.25" customHeight="1" hidden="1">
      <c r="B534" s="9" t="s">
        <v>475</v>
      </c>
      <c r="C534" s="10" t="s">
        <v>608</v>
      </c>
      <c r="D534" s="10" t="s">
        <v>338</v>
      </c>
      <c r="E534" s="10" t="s">
        <v>595</v>
      </c>
      <c r="F534" s="10" t="s">
        <v>637</v>
      </c>
      <c r="G534" s="10"/>
      <c r="H534" s="84">
        <f>H538</f>
        <v>-7</v>
      </c>
    </row>
    <row r="535" spans="2:8" ht="21" customHeight="1">
      <c r="B535" s="9" t="s">
        <v>553</v>
      </c>
      <c r="C535" s="10" t="s">
        <v>608</v>
      </c>
      <c r="D535" s="10" t="s">
        <v>338</v>
      </c>
      <c r="E535" s="10" t="s">
        <v>595</v>
      </c>
      <c r="F535" s="10" t="s">
        <v>552</v>
      </c>
      <c r="G535" s="10"/>
      <c r="H535" s="84">
        <f>H536</f>
        <v>13.464</v>
      </c>
    </row>
    <row r="536" spans="2:8" ht="22.5" customHeight="1">
      <c r="B536" s="9" t="s">
        <v>554</v>
      </c>
      <c r="C536" s="10" t="s">
        <v>608</v>
      </c>
      <c r="D536" s="10" t="s">
        <v>338</v>
      </c>
      <c r="E536" s="10" t="s">
        <v>595</v>
      </c>
      <c r="F536" s="10" t="s">
        <v>552</v>
      </c>
      <c r="G536" s="10" t="s">
        <v>347</v>
      </c>
      <c r="H536" s="84">
        <v>13.464</v>
      </c>
    </row>
    <row r="537" spans="2:8" ht="21.75" customHeight="1">
      <c r="B537" s="9" t="s">
        <v>555</v>
      </c>
      <c r="C537" s="10" t="s">
        <v>608</v>
      </c>
      <c r="D537" s="10" t="s">
        <v>338</v>
      </c>
      <c r="E537" s="10" t="s">
        <v>595</v>
      </c>
      <c r="F537" s="10" t="s">
        <v>552</v>
      </c>
      <c r="G537" s="10" t="s">
        <v>556</v>
      </c>
      <c r="H537" s="84">
        <v>13.464</v>
      </c>
    </row>
    <row r="538" spans="2:8" ht="42.75" customHeight="1">
      <c r="B538" s="26" t="s">
        <v>638</v>
      </c>
      <c r="C538" s="10" t="s">
        <v>608</v>
      </c>
      <c r="D538" s="10" t="s">
        <v>338</v>
      </c>
      <c r="E538" s="10" t="s">
        <v>595</v>
      </c>
      <c r="F538" s="10" t="s">
        <v>639</v>
      </c>
      <c r="G538" s="10"/>
      <c r="H538" s="84">
        <f>H539</f>
        <v>-7</v>
      </c>
    </row>
    <row r="539" spans="2:8" ht="25.5" customHeight="1">
      <c r="B539" s="26" t="s">
        <v>342</v>
      </c>
      <c r="C539" s="10" t="s">
        <v>608</v>
      </c>
      <c r="D539" s="10" t="s">
        <v>338</v>
      </c>
      <c r="E539" s="10" t="s">
        <v>595</v>
      </c>
      <c r="F539" s="10" t="s">
        <v>639</v>
      </c>
      <c r="G539" s="10" t="s">
        <v>343</v>
      </c>
      <c r="H539" s="84">
        <f>H540</f>
        <v>-7</v>
      </c>
    </row>
    <row r="540" spans="2:8" ht="25.5" customHeight="1">
      <c r="B540" s="26" t="s">
        <v>344</v>
      </c>
      <c r="C540" s="10" t="s">
        <v>608</v>
      </c>
      <c r="D540" s="10" t="s">
        <v>338</v>
      </c>
      <c r="E540" s="10" t="s">
        <v>595</v>
      </c>
      <c r="F540" s="10" t="s">
        <v>639</v>
      </c>
      <c r="G540" s="10" t="s">
        <v>345</v>
      </c>
      <c r="H540" s="84">
        <v>-7</v>
      </c>
    </row>
    <row r="541" spans="2:8" ht="12.75" customHeight="1">
      <c r="B541" s="19" t="s">
        <v>364</v>
      </c>
      <c r="C541" s="36" t="s">
        <v>608</v>
      </c>
      <c r="D541" s="36" t="s">
        <v>365</v>
      </c>
      <c r="E541" s="36"/>
      <c r="F541" s="36"/>
      <c r="G541" s="36"/>
      <c r="H541" s="82">
        <f>H542+H576+H563+H568+H572</f>
        <v>-97.13400000000001</v>
      </c>
    </row>
    <row r="542" spans="2:8" ht="12.75" customHeight="1">
      <c r="B542" s="19" t="s">
        <v>640</v>
      </c>
      <c r="C542" s="36" t="s">
        <v>608</v>
      </c>
      <c r="D542" s="36" t="s">
        <v>365</v>
      </c>
      <c r="E542" s="36" t="s">
        <v>612</v>
      </c>
      <c r="F542" s="36"/>
      <c r="G542" s="36"/>
      <c r="H542" s="82">
        <f>H547</f>
        <v>112.84</v>
      </c>
    </row>
    <row r="543" spans="2:8" ht="0.75" customHeight="1" hidden="1">
      <c r="B543" s="9" t="s">
        <v>641</v>
      </c>
      <c r="C543" s="10" t="s">
        <v>608</v>
      </c>
      <c r="D543" s="10" t="s">
        <v>365</v>
      </c>
      <c r="E543" s="10" t="s">
        <v>612</v>
      </c>
      <c r="F543" s="10" t="s">
        <v>642</v>
      </c>
      <c r="G543" s="10"/>
      <c r="H543" s="84">
        <f>H544</f>
        <v>0</v>
      </c>
    </row>
    <row r="544" spans="2:8" ht="26.25" customHeight="1" hidden="1">
      <c r="B544" s="9" t="s">
        <v>643</v>
      </c>
      <c r="C544" s="10" t="s">
        <v>608</v>
      </c>
      <c r="D544" s="10" t="s">
        <v>365</v>
      </c>
      <c r="E544" s="10" t="s">
        <v>612</v>
      </c>
      <c r="F544" s="10" t="s">
        <v>644</v>
      </c>
      <c r="G544" s="10"/>
      <c r="H544" s="84">
        <f>H545</f>
        <v>0</v>
      </c>
    </row>
    <row r="545" spans="2:8" ht="26.25" customHeight="1" hidden="1">
      <c r="B545" s="9" t="s">
        <v>645</v>
      </c>
      <c r="C545" s="10" t="s">
        <v>608</v>
      </c>
      <c r="D545" s="10" t="s">
        <v>365</v>
      </c>
      <c r="E545" s="10" t="s">
        <v>612</v>
      </c>
      <c r="F545" s="10" t="s">
        <v>646</v>
      </c>
      <c r="G545" s="10"/>
      <c r="H545" s="84">
        <f>H546</f>
        <v>0</v>
      </c>
    </row>
    <row r="546" spans="2:8" ht="15" customHeight="1" hidden="1">
      <c r="B546" s="9" t="s">
        <v>647</v>
      </c>
      <c r="C546" s="10" t="s">
        <v>608</v>
      </c>
      <c r="D546" s="10" t="s">
        <v>365</v>
      </c>
      <c r="E546" s="10" t="s">
        <v>612</v>
      </c>
      <c r="F546" s="10" t="s">
        <v>646</v>
      </c>
      <c r="G546" s="10" t="s">
        <v>528</v>
      </c>
      <c r="H546" s="84"/>
    </row>
    <row r="547" spans="2:8" ht="42.75" customHeight="1" hidden="1">
      <c r="B547" s="9" t="s">
        <v>475</v>
      </c>
      <c r="C547" s="10" t="s">
        <v>608</v>
      </c>
      <c r="D547" s="10" t="s">
        <v>365</v>
      </c>
      <c r="E547" s="10" t="s">
        <v>612</v>
      </c>
      <c r="F547" s="10" t="s">
        <v>648</v>
      </c>
      <c r="G547" s="10"/>
      <c r="H547" s="84">
        <f>H548+H554+H557+H560</f>
        <v>112.84</v>
      </c>
    </row>
    <row r="548" spans="2:8" ht="28.5" customHeight="1" hidden="1">
      <c r="B548" s="9" t="s">
        <v>649</v>
      </c>
      <c r="C548" s="10" t="s">
        <v>608</v>
      </c>
      <c r="D548" s="10" t="s">
        <v>365</v>
      </c>
      <c r="E548" s="10" t="s">
        <v>612</v>
      </c>
      <c r="F548" s="10" t="s">
        <v>650</v>
      </c>
      <c r="G548" s="10"/>
      <c r="H548" s="84">
        <f>H549+H551</f>
        <v>0</v>
      </c>
    </row>
    <row r="549" spans="2:8" ht="28.5" customHeight="1" hidden="1">
      <c r="B549" s="9" t="s">
        <v>342</v>
      </c>
      <c r="C549" s="10" t="s">
        <v>608</v>
      </c>
      <c r="D549" s="10" t="s">
        <v>365</v>
      </c>
      <c r="E549" s="10" t="s">
        <v>612</v>
      </c>
      <c r="F549" s="10" t="s">
        <v>650</v>
      </c>
      <c r="G549" s="10" t="s">
        <v>343</v>
      </c>
      <c r="H549" s="84">
        <f>H550</f>
        <v>0</v>
      </c>
    </row>
    <row r="550" spans="2:8" ht="29.25" customHeight="1" hidden="1">
      <c r="B550" s="9" t="s">
        <v>344</v>
      </c>
      <c r="C550" s="10" t="s">
        <v>608</v>
      </c>
      <c r="D550" s="10" t="s">
        <v>365</v>
      </c>
      <c r="E550" s="10" t="s">
        <v>612</v>
      </c>
      <c r="F550" s="10" t="s">
        <v>650</v>
      </c>
      <c r="G550" s="10" t="s">
        <v>345</v>
      </c>
      <c r="H550" s="84"/>
    </row>
    <row r="551" spans="2:8" ht="18.75" customHeight="1" hidden="1">
      <c r="B551" s="9" t="s">
        <v>346</v>
      </c>
      <c r="C551" s="10" t="s">
        <v>608</v>
      </c>
      <c r="D551" s="10" t="s">
        <v>365</v>
      </c>
      <c r="E551" s="10" t="s">
        <v>612</v>
      </c>
      <c r="F551" s="10" t="s">
        <v>650</v>
      </c>
      <c r="G551" s="10" t="s">
        <v>347</v>
      </c>
      <c r="H551" s="84">
        <f>H552</f>
        <v>0</v>
      </c>
    </row>
    <row r="552" spans="2:8" ht="41.25" customHeight="1" hidden="1">
      <c r="B552" s="9" t="s">
        <v>651</v>
      </c>
      <c r="C552" s="10" t="s">
        <v>608</v>
      </c>
      <c r="D552" s="10" t="s">
        <v>365</v>
      </c>
      <c r="E552" s="10" t="s">
        <v>612</v>
      </c>
      <c r="F552" s="10" t="s">
        <v>650</v>
      </c>
      <c r="G552" s="10" t="s">
        <v>652</v>
      </c>
      <c r="H552" s="84"/>
    </row>
    <row r="553" spans="2:8" ht="25.5" customHeight="1" hidden="1">
      <c r="B553" s="9" t="s">
        <v>643</v>
      </c>
      <c r="C553" s="10" t="s">
        <v>608</v>
      </c>
      <c r="D553" s="10" t="s">
        <v>365</v>
      </c>
      <c r="E553" s="10" t="s">
        <v>612</v>
      </c>
      <c r="F553" s="10" t="s">
        <v>484</v>
      </c>
      <c r="G553" s="10" t="s">
        <v>653</v>
      </c>
      <c r="H553" s="84"/>
    </row>
    <row r="554" spans="2:8" ht="17.25" customHeight="1" hidden="1">
      <c r="B554" s="9" t="s">
        <v>654</v>
      </c>
      <c r="C554" s="10" t="s">
        <v>608</v>
      </c>
      <c r="D554" s="10" t="s">
        <v>365</v>
      </c>
      <c r="E554" s="10" t="s">
        <v>612</v>
      </c>
      <c r="F554" s="10" t="s">
        <v>655</v>
      </c>
      <c r="G554" s="10"/>
      <c r="H554" s="84">
        <f>H555</f>
        <v>0</v>
      </c>
    </row>
    <row r="555" spans="2:8" ht="17.25" customHeight="1" hidden="1">
      <c r="B555" s="9" t="s">
        <v>346</v>
      </c>
      <c r="C555" s="10" t="s">
        <v>608</v>
      </c>
      <c r="D555" s="10" t="s">
        <v>365</v>
      </c>
      <c r="E555" s="10" t="s">
        <v>612</v>
      </c>
      <c r="F555" s="10" t="s">
        <v>655</v>
      </c>
      <c r="G555" s="10" t="s">
        <v>347</v>
      </c>
      <c r="H555" s="84">
        <f>H556</f>
        <v>0</v>
      </c>
    </row>
    <row r="556" spans="2:8" ht="44.25" customHeight="1" hidden="1">
      <c r="B556" s="9" t="s">
        <v>651</v>
      </c>
      <c r="C556" s="10" t="s">
        <v>608</v>
      </c>
      <c r="D556" s="10" t="s">
        <v>365</v>
      </c>
      <c r="E556" s="10" t="s">
        <v>612</v>
      </c>
      <c r="F556" s="10" t="s">
        <v>655</v>
      </c>
      <c r="G556" s="10" t="s">
        <v>652</v>
      </c>
      <c r="H556" s="84"/>
    </row>
    <row r="557" spans="2:8" ht="18" customHeight="1">
      <c r="B557" s="9" t="s">
        <v>656</v>
      </c>
      <c r="C557" s="10" t="s">
        <v>608</v>
      </c>
      <c r="D557" s="10" t="s">
        <v>365</v>
      </c>
      <c r="E557" s="10" t="s">
        <v>612</v>
      </c>
      <c r="F557" s="10" t="s">
        <v>657</v>
      </c>
      <c r="G557" s="10"/>
      <c r="H557" s="84">
        <f>H558</f>
        <v>120</v>
      </c>
    </row>
    <row r="558" spans="2:8" ht="19.5" customHeight="1">
      <c r="B558" s="9" t="s">
        <v>346</v>
      </c>
      <c r="C558" s="10" t="s">
        <v>608</v>
      </c>
      <c r="D558" s="10" t="s">
        <v>365</v>
      </c>
      <c r="E558" s="10" t="s">
        <v>612</v>
      </c>
      <c r="F558" s="10" t="s">
        <v>657</v>
      </c>
      <c r="G558" s="10" t="s">
        <v>347</v>
      </c>
      <c r="H558" s="84">
        <f>H559</f>
        <v>120</v>
      </c>
    </row>
    <row r="559" spans="2:8" ht="42" customHeight="1">
      <c r="B559" s="9" t="s">
        <v>651</v>
      </c>
      <c r="C559" s="10" t="s">
        <v>608</v>
      </c>
      <c r="D559" s="10" t="s">
        <v>365</v>
      </c>
      <c r="E559" s="10" t="s">
        <v>612</v>
      </c>
      <c r="F559" s="10" t="s">
        <v>657</v>
      </c>
      <c r="G559" s="10" t="s">
        <v>652</v>
      </c>
      <c r="H559" s="84">
        <v>120</v>
      </c>
    </row>
    <row r="560" spans="2:8" ht="26.25" customHeight="1">
      <c r="B560" s="9" t="s">
        <v>658</v>
      </c>
      <c r="C560" s="10" t="s">
        <v>608</v>
      </c>
      <c r="D560" s="10" t="s">
        <v>365</v>
      </c>
      <c r="E560" s="10" t="s">
        <v>612</v>
      </c>
      <c r="F560" s="10" t="s">
        <v>659</v>
      </c>
      <c r="G560" s="10"/>
      <c r="H560" s="84">
        <f>H561</f>
        <v>-7.16</v>
      </c>
    </row>
    <row r="561" spans="2:8" ht="20.25" customHeight="1">
      <c r="B561" s="9" t="s">
        <v>346</v>
      </c>
      <c r="C561" s="10" t="s">
        <v>608</v>
      </c>
      <c r="D561" s="10" t="s">
        <v>365</v>
      </c>
      <c r="E561" s="10" t="s">
        <v>612</v>
      </c>
      <c r="F561" s="10" t="s">
        <v>659</v>
      </c>
      <c r="G561" s="10" t="s">
        <v>347</v>
      </c>
      <c r="H561" s="84">
        <f>H562</f>
        <v>-7.16</v>
      </c>
    </row>
    <row r="562" spans="2:8" ht="41.25" customHeight="1">
      <c r="B562" s="9" t="s">
        <v>651</v>
      </c>
      <c r="C562" s="10" t="s">
        <v>608</v>
      </c>
      <c r="D562" s="10" t="s">
        <v>365</v>
      </c>
      <c r="E562" s="10" t="s">
        <v>612</v>
      </c>
      <c r="F562" s="10" t="s">
        <v>659</v>
      </c>
      <c r="G562" s="86" t="s">
        <v>652</v>
      </c>
      <c r="H562" s="89">
        <v>-7.16</v>
      </c>
    </row>
    <row r="563" spans="2:8" ht="12.75" customHeight="1" hidden="1">
      <c r="B563" s="19" t="s">
        <v>660</v>
      </c>
      <c r="C563" s="36" t="s">
        <v>608</v>
      </c>
      <c r="D563" s="36" t="s">
        <v>365</v>
      </c>
      <c r="E563" s="36" t="s">
        <v>524</v>
      </c>
      <c r="F563" s="36"/>
      <c r="G563" s="91"/>
      <c r="H563" s="90">
        <f>H564</f>
        <v>0</v>
      </c>
    </row>
    <row r="564" spans="2:8" ht="38.25" customHeight="1" hidden="1">
      <c r="B564" s="9" t="s">
        <v>475</v>
      </c>
      <c r="C564" s="10" t="s">
        <v>608</v>
      </c>
      <c r="D564" s="10" t="s">
        <v>365</v>
      </c>
      <c r="E564" s="10" t="s">
        <v>524</v>
      </c>
      <c r="F564" s="10" t="s">
        <v>648</v>
      </c>
      <c r="G564" s="86"/>
      <c r="H564" s="89">
        <f>H565</f>
        <v>0</v>
      </c>
    </row>
    <row r="565" spans="2:8" ht="25.5" customHeight="1" hidden="1">
      <c r="B565" s="9" t="s">
        <v>661</v>
      </c>
      <c r="C565" s="10" t="s">
        <v>608</v>
      </c>
      <c r="D565" s="10" t="s">
        <v>365</v>
      </c>
      <c r="E565" s="10" t="s">
        <v>524</v>
      </c>
      <c r="F565" s="10" t="s">
        <v>662</v>
      </c>
      <c r="G565" s="86"/>
      <c r="H565" s="89">
        <f>H566</f>
        <v>0</v>
      </c>
    </row>
    <row r="566" spans="2:8" ht="38.25" customHeight="1" hidden="1">
      <c r="B566" s="39" t="s">
        <v>663</v>
      </c>
      <c r="C566" s="10" t="s">
        <v>608</v>
      </c>
      <c r="D566" s="10" t="s">
        <v>365</v>
      </c>
      <c r="E566" s="10" t="s">
        <v>524</v>
      </c>
      <c r="F566" s="10" t="s">
        <v>662</v>
      </c>
      <c r="G566" s="10" t="s">
        <v>664</v>
      </c>
      <c r="H566" s="84">
        <f>H567</f>
        <v>0</v>
      </c>
    </row>
    <row r="567" spans="2:8" ht="12.75" customHeight="1" hidden="1">
      <c r="B567" s="9" t="s">
        <v>665</v>
      </c>
      <c r="C567" s="10" t="s">
        <v>608</v>
      </c>
      <c r="D567" s="10" t="s">
        <v>365</v>
      </c>
      <c r="E567" s="10" t="s">
        <v>524</v>
      </c>
      <c r="F567" s="10" t="s">
        <v>662</v>
      </c>
      <c r="G567" s="10" t="s">
        <v>666</v>
      </c>
      <c r="H567" s="84"/>
    </row>
    <row r="568" spans="2:8" ht="16.5" customHeight="1">
      <c r="B568" s="19" t="s">
        <v>667</v>
      </c>
      <c r="C568" s="36" t="s">
        <v>608</v>
      </c>
      <c r="D568" s="36" t="s">
        <v>365</v>
      </c>
      <c r="E568" s="36" t="s">
        <v>574</v>
      </c>
      <c r="F568" s="36"/>
      <c r="G568" s="36"/>
      <c r="H568" s="82">
        <f>H569</f>
        <v>-827.76</v>
      </c>
    </row>
    <row r="569" spans="2:8" ht="68.25" customHeight="1">
      <c r="B569" s="9" t="s">
        <v>668</v>
      </c>
      <c r="C569" s="10" t="s">
        <v>608</v>
      </c>
      <c r="D569" s="10" t="s">
        <v>365</v>
      </c>
      <c r="E569" s="10" t="s">
        <v>574</v>
      </c>
      <c r="F569" s="10" t="s">
        <v>669</v>
      </c>
      <c r="G569" s="10"/>
      <c r="H569" s="84">
        <f>H570</f>
        <v>-827.76</v>
      </c>
    </row>
    <row r="570" spans="2:8" ht="12.75" customHeight="1">
      <c r="B570" s="9" t="s">
        <v>346</v>
      </c>
      <c r="C570" s="10" t="s">
        <v>608</v>
      </c>
      <c r="D570" s="10" t="s">
        <v>365</v>
      </c>
      <c r="E570" s="10" t="s">
        <v>574</v>
      </c>
      <c r="F570" s="10" t="s">
        <v>669</v>
      </c>
      <c r="G570" s="10" t="s">
        <v>347</v>
      </c>
      <c r="H570" s="84">
        <f>H571</f>
        <v>-827.76</v>
      </c>
    </row>
    <row r="571" spans="2:8" ht="47.25" customHeight="1">
      <c r="B571" s="9" t="s">
        <v>651</v>
      </c>
      <c r="C571" s="10" t="s">
        <v>608</v>
      </c>
      <c r="D571" s="10" t="s">
        <v>365</v>
      </c>
      <c r="E571" s="10" t="s">
        <v>574</v>
      </c>
      <c r="F571" s="10" t="s">
        <v>669</v>
      </c>
      <c r="G571" s="10" t="s">
        <v>652</v>
      </c>
      <c r="H571" s="84">
        <f>-300-100-400-27.76</f>
        <v>-827.76</v>
      </c>
    </row>
    <row r="572" spans="2:8" ht="15" customHeight="1">
      <c r="B572" s="19" t="s">
        <v>565</v>
      </c>
      <c r="C572" s="36" t="s">
        <v>608</v>
      </c>
      <c r="D572" s="36" t="s">
        <v>365</v>
      </c>
      <c r="E572" s="36" t="s">
        <v>445</v>
      </c>
      <c r="F572" s="36"/>
      <c r="G572" s="36"/>
      <c r="H572" s="82">
        <f>H573</f>
        <v>500</v>
      </c>
    </row>
    <row r="573" spans="2:8" ht="69" customHeight="1">
      <c r="B573" s="9" t="s">
        <v>1080</v>
      </c>
      <c r="C573" s="10" t="s">
        <v>608</v>
      </c>
      <c r="D573" s="10" t="s">
        <v>365</v>
      </c>
      <c r="E573" s="10" t="s">
        <v>445</v>
      </c>
      <c r="F573" s="10" t="s">
        <v>1081</v>
      </c>
      <c r="G573" s="10"/>
      <c r="H573" s="84">
        <f>H574</f>
        <v>500</v>
      </c>
    </row>
    <row r="574" spans="2:8" ht="18" customHeight="1">
      <c r="B574" s="9" t="s">
        <v>346</v>
      </c>
      <c r="C574" s="10" t="s">
        <v>608</v>
      </c>
      <c r="D574" s="10" t="s">
        <v>365</v>
      </c>
      <c r="E574" s="10" t="s">
        <v>445</v>
      </c>
      <c r="F574" s="10" t="s">
        <v>1081</v>
      </c>
      <c r="G574" s="10" t="s">
        <v>347</v>
      </c>
      <c r="H574" s="84">
        <f>H575</f>
        <v>500</v>
      </c>
    </row>
    <row r="575" spans="2:8" ht="47.25" customHeight="1">
      <c r="B575" s="9" t="s">
        <v>651</v>
      </c>
      <c r="C575" s="10" t="s">
        <v>608</v>
      </c>
      <c r="D575" s="10" t="s">
        <v>365</v>
      </c>
      <c r="E575" s="10" t="s">
        <v>445</v>
      </c>
      <c r="F575" s="10" t="s">
        <v>1081</v>
      </c>
      <c r="G575" s="10" t="s">
        <v>652</v>
      </c>
      <c r="H575" s="84">
        <v>500</v>
      </c>
    </row>
    <row r="576" spans="2:8" ht="13.5" customHeight="1">
      <c r="B576" s="19" t="s">
        <v>670</v>
      </c>
      <c r="C576" s="36" t="s">
        <v>608</v>
      </c>
      <c r="D576" s="36" t="s">
        <v>365</v>
      </c>
      <c r="E576" s="36" t="s">
        <v>671</v>
      </c>
      <c r="F576" s="36"/>
      <c r="G576" s="91"/>
      <c r="H576" s="82">
        <f>H578+H584+H591</f>
        <v>117.786</v>
      </c>
    </row>
    <row r="577" spans="2:8" ht="12.75" customHeight="1" hidden="1">
      <c r="B577" s="9" t="s">
        <v>385</v>
      </c>
      <c r="C577" s="10" t="s">
        <v>608</v>
      </c>
      <c r="D577" s="10" t="s">
        <v>365</v>
      </c>
      <c r="E577" s="10" t="s">
        <v>671</v>
      </c>
      <c r="F577" s="10"/>
      <c r="G577" s="91"/>
      <c r="H577" s="82">
        <f>H578</f>
        <v>0</v>
      </c>
    </row>
    <row r="578" spans="2:8" ht="76.5" customHeight="1" hidden="1">
      <c r="B578" s="9" t="s">
        <v>454</v>
      </c>
      <c r="C578" s="10" t="s">
        <v>608</v>
      </c>
      <c r="D578" s="10" t="s">
        <v>365</v>
      </c>
      <c r="E578" s="10" t="s">
        <v>671</v>
      </c>
      <c r="F578" s="10"/>
      <c r="G578" s="86"/>
      <c r="H578" s="84">
        <f>H579</f>
        <v>0</v>
      </c>
    </row>
    <row r="579" spans="2:8" ht="46.5" customHeight="1" hidden="1">
      <c r="B579" s="9" t="s">
        <v>672</v>
      </c>
      <c r="C579" s="10" t="s">
        <v>608</v>
      </c>
      <c r="D579" s="10" t="s">
        <v>365</v>
      </c>
      <c r="E579" s="10" t="s">
        <v>671</v>
      </c>
      <c r="F579" s="10" t="s">
        <v>673</v>
      </c>
      <c r="G579" s="86"/>
      <c r="H579" s="84">
        <f>H580+H582</f>
        <v>0</v>
      </c>
    </row>
    <row r="580" spans="2:8" ht="39" customHeight="1" hidden="1">
      <c r="B580" s="23" t="s">
        <v>625</v>
      </c>
      <c r="C580" s="10" t="s">
        <v>674</v>
      </c>
      <c r="D580" s="10" t="s">
        <v>365</v>
      </c>
      <c r="E580" s="10" t="s">
        <v>671</v>
      </c>
      <c r="F580" s="10" t="s">
        <v>673</v>
      </c>
      <c r="G580" s="86" t="s">
        <v>334</v>
      </c>
      <c r="H580" s="84">
        <f>H581</f>
        <v>0</v>
      </c>
    </row>
    <row r="581" spans="2:8" ht="20.25" customHeight="1" hidden="1">
      <c r="B581" s="26" t="s">
        <v>335</v>
      </c>
      <c r="C581" s="10" t="s">
        <v>608</v>
      </c>
      <c r="D581" s="10" t="s">
        <v>365</v>
      </c>
      <c r="E581" s="10" t="s">
        <v>671</v>
      </c>
      <c r="F581" s="10" t="s">
        <v>673</v>
      </c>
      <c r="G581" s="10" t="s">
        <v>336</v>
      </c>
      <c r="H581" s="84"/>
    </row>
    <row r="582" spans="2:8" ht="25.5" customHeight="1" hidden="1">
      <c r="B582" s="26" t="s">
        <v>342</v>
      </c>
      <c r="C582" s="10" t="s">
        <v>608</v>
      </c>
      <c r="D582" s="10" t="s">
        <v>365</v>
      </c>
      <c r="E582" s="10" t="s">
        <v>671</v>
      </c>
      <c r="F582" s="10" t="s">
        <v>675</v>
      </c>
      <c r="G582" s="10" t="s">
        <v>343</v>
      </c>
      <c r="H582" s="84">
        <f>H583</f>
        <v>0</v>
      </c>
    </row>
    <row r="583" spans="2:8" ht="25.5" customHeight="1" hidden="1">
      <c r="B583" s="26" t="s">
        <v>344</v>
      </c>
      <c r="C583" s="10" t="s">
        <v>608</v>
      </c>
      <c r="D583" s="10" t="s">
        <v>365</v>
      </c>
      <c r="E583" s="10" t="s">
        <v>671</v>
      </c>
      <c r="F583" s="10" t="s">
        <v>675</v>
      </c>
      <c r="G583" s="10" t="s">
        <v>345</v>
      </c>
      <c r="H583" s="84">
        <v>0</v>
      </c>
    </row>
    <row r="584" spans="2:8" ht="38.25" customHeight="1" hidden="1">
      <c r="B584" s="9" t="s">
        <v>475</v>
      </c>
      <c r="C584" s="10" t="s">
        <v>608</v>
      </c>
      <c r="D584" s="10" t="s">
        <v>365</v>
      </c>
      <c r="E584" s="10" t="s">
        <v>671</v>
      </c>
      <c r="F584" s="10" t="s">
        <v>648</v>
      </c>
      <c r="G584" s="10"/>
      <c r="H584" s="84">
        <f>H585+H588</f>
        <v>-20</v>
      </c>
    </row>
    <row r="585" spans="2:8" ht="25.5" customHeight="1">
      <c r="B585" s="26" t="s">
        <v>676</v>
      </c>
      <c r="C585" s="10" t="s">
        <v>608</v>
      </c>
      <c r="D585" s="10" t="s">
        <v>365</v>
      </c>
      <c r="E585" s="10" t="s">
        <v>671</v>
      </c>
      <c r="F585" s="10" t="s">
        <v>677</v>
      </c>
      <c r="G585" s="10"/>
      <c r="H585" s="84">
        <f>H586</f>
        <v>-10</v>
      </c>
    </row>
    <row r="586" spans="2:8" ht="25.5" customHeight="1">
      <c r="B586" s="26" t="s">
        <v>342</v>
      </c>
      <c r="C586" s="10" t="s">
        <v>608</v>
      </c>
      <c r="D586" s="10" t="s">
        <v>365</v>
      </c>
      <c r="E586" s="10" t="s">
        <v>671</v>
      </c>
      <c r="F586" s="10" t="s">
        <v>677</v>
      </c>
      <c r="G586" s="10" t="s">
        <v>343</v>
      </c>
      <c r="H586" s="84">
        <f>H587</f>
        <v>-10</v>
      </c>
    </row>
    <row r="587" spans="2:8" ht="25.5" customHeight="1">
      <c r="B587" s="26" t="s">
        <v>344</v>
      </c>
      <c r="C587" s="10" t="s">
        <v>608</v>
      </c>
      <c r="D587" s="10" t="s">
        <v>365</v>
      </c>
      <c r="E587" s="10" t="s">
        <v>671</v>
      </c>
      <c r="F587" s="10" t="s">
        <v>677</v>
      </c>
      <c r="G587" s="86" t="s">
        <v>345</v>
      </c>
      <c r="H587" s="84">
        <v>-10</v>
      </c>
    </row>
    <row r="588" spans="2:8" ht="25.5" customHeight="1">
      <c r="B588" s="26" t="s">
        <v>1105</v>
      </c>
      <c r="C588" s="10" t="s">
        <v>608</v>
      </c>
      <c r="D588" s="10" t="s">
        <v>365</v>
      </c>
      <c r="E588" s="10" t="s">
        <v>671</v>
      </c>
      <c r="F588" s="10" t="s">
        <v>679</v>
      </c>
      <c r="G588" s="86"/>
      <c r="H588" s="84">
        <f>H589</f>
        <v>-10</v>
      </c>
    </row>
    <row r="589" spans="2:8" ht="25.5" customHeight="1">
      <c r="B589" s="26" t="s">
        <v>342</v>
      </c>
      <c r="C589" s="10" t="s">
        <v>608</v>
      </c>
      <c r="D589" s="10" t="s">
        <v>365</v>
      </c>
      <c r="E589" s="10" t="s">
        <v>671</v>
      </c>
      <c r="F589" s="10" t="s">
        <v>679</v>
      </c>
      <c r="G589" s="10" t="s">
        <v>343</v>
      </c>
      <c r="H589" s="84">
        <f>H590</f>
        <v>-10</v>
      </c>
    </row>
    <row r="590" spans="2:8" ht="30.75" customHeight="1">
      <c r="B590" s="26" t="s">
        <v>344</v>
      </c>
      <c r="C590" s="10" t="s">
        <v>608</v>
      </c>
      <c r="D590" s="10" t="s">
        <v>365</v>
      </c>
      <c r="E590" s="10" t="s">
        <v>671</v>
      </c>
      <c r="F590" s="10" t="s">
        <v>679</v>
      </c>
      <c r="G590" s="86" t="s">
        <v>345</v>
      </c>
      <c r="H590" s="84">
        <v>-10</v>
      </c>
    </row>
    <row r="591" spans="2:8" ht="22.5" customHeight="1">
      <c r="B591" s="9" t="s">
        <v>553</v>
      </c>
      <c r="C591" s="10" t="s">
        <v>608</v>
      </c>
      <c r="D591" s="10" t="s">
        <v>365</v>
      </c>
      <c r="E591" s="10" t="s">
        <v>671</v>
      </c>
      <c r="F591" s="10" t="s">
        <v>552</v>
      </c>
      <c r="G591" s="10"/>
      <c r="H591" s="84">
        <f>H592</f>
        <v>137.786</v>
      </c>
    </row>
    <row r="592" spans="2:8" ht="24" customHeight="1">
      <c r="B592" s="9" t="s">
        <v>554</v>
      </c>
      <c r="C592" s="10" t="s">
        <v>608</v>
      </c>
      <c r="D592" s="10" t="s">
        <v>365</v>
      </c>
      <c r="E592" s="10" t="s">
        <v>671</v>
      </c>
      <c r="F592" s="10" t="s">
        <v>552</v>
      </c>
      <c r="G592" s="10" t="s">
        <v>347</v>
      </c>
      <c r="H592" s="84">
        <f>H593</f>
        <v>137.786</v>
      </c>
    </row>
    <row r="593" spans="2:8" ht="21" customHeight="1">
      <c r="B593" s="9" t="s">
        <v>555</v>
      </c>
      <c r="C593" s="10" t="s">
        <v>608</v>
      </c>
      <c r="D593" s="10" t="s">
        <v>365</v>
      </c>
      <c r="E593" s="10" t="s">
        <v>671</v>
      </c>
      <c r="F593" s="10" t="s">
        <v>552</v>
      </c>
      <c r="G593" s="10" t="s">
        <v>556</v>
      </c>
      <c r="H593" s="84">
        <v>137.786</v>
      </c>
    </row>
    <row r="594" spans="2:8" ht="30.75" customHeight="1" hidden="1">
      <c r="B594" s="26"/>
      <c r="C594" s="10"/>
      <c r="D594" s="10"/>
      <c r="E594" s="10"/>
      <c r="F594" s="10"/>
      <c r="G594" s="86"/>
      <c r="H594" s="84"/>
    </row>
    <row r="595" spans="2:8" ht="12.75">
      <c r="B595" s="19" t="s">
        <v>680</v>
      </c>
      <c r="C595" s="36" t="s">
        <v>608</v>
      </c>
      <c r="D595" s="36" t="s">
        <v>612</v>
      </c>
      <c r="E595" s="36"/>
      <c r="F595" s="36"/>
      <c r="G595" s="36"/>
      <c r="H595" s="82">
        <f>H596</f>
        <v>-155</v>
      </c>
    </row>
    <row r="596" spans="2:8" ht="13.5" customHeight="1">
      <c r="B596" s="19" t="s">
        <v>681</v>
      </c>
      <c r="C596" s="36" t="s">
        <v>608</v>
      </c>
      <c r="D596" s="36" t="s">
        <v>612</v>
      </c>
      <c r="E596" s="36" t="s">
        <v>326</v>
      </c>
      <c r="F596" s="36"/>
      <c r="G596" s="36"/>
      <c r="H596" s="82">
        <f>H597</f>
        <v>-155</v>
      </c>
    </row>
    <row r="597" spans="2:8" ht="44.25" customHeight="1" hidden="1">
      <c r="B597" s="9" t="s">
        <v>475</v>
      </c>
      <c r="C597" s="10" t="s">
        <v>608</v>
      </c>
      <c r="D597" s="10" t="s">
        <v>612</v>
      </c>
      <c r="E597" s="10" t="s">
        <v>326</v>
      </c>
      <c r="F597" s="10" t="s">
        <v>648</v>
      </c>
      <c r="G597" s="10"/>
      <c r="H597" s="84">
        <f>H601+H607+H604+H598+H610+H613+H616</f>
        <v>-155</v>
      </c>
    </row>
    <row r="598" spans="2:8" ht="30.75" customHeight="1" hidden="1">
      <c r="B598" s="9" t="s">
        <v>682</v>
      </c>
      <c r="C598" s="10" t="s">
        <v>608</v>
      </c>
      <c r="D598" s="10" t="s">
        <v>683</v>
      </c>
      <c r="E598" s="10" t="s">
        <v>326</v>
      </c>
      <c r="F598" s="10" t="s">
        <v>684</v>
      </c>
      <c r="G598" s="10"/>
      <c r="H598" s="84">
        <f>H599</f>
        <v>0</v>
      </c>
    </row>
    <row r="599" spans="2:8" ht="15.75" customHeight="1" hidden="1">
      <c r="B599" s="9" t="s">
        <v>617</v>
      </c>
      <c r="C599" s="10" t="s">
        <v>608</v>
      </c>
      <c r="D599" s="10" t="s">
        <v>612</v>
      </c>
      <c r="E599" s="10" t="s">
        <v>326</v>
      </c>
      <c r="F599" s="10" t="s">
        <v>684</v>
      </c>
      <c r="G599" s="10" t="s">
        <v>347</v>
      </c>
      <c r="H599" s="84">
        <f>H600</f>
        <v>0</v>
      </c>
    </row>
    <row r="600" spans="2:8" ht="42" customHeight="1" hidden="1">
      <c r="B600" s="9" t="s">
        <v>685</v>
      </c>
      <c r="C600" s="10" t="s">
        <v>608</v>
      </c>
      <c r="D600" s="10" t="s">
        <v>612</v>
      </c>
      <c r="E600" s="10" t="s">
        <v>326</v>
      </c>
      <c r="F600" s="10" t="s">
        <v>684</v>
      </c>
      <c r="G600" s="10" t="s">
        <v>652</v>
      </c>
      <c r="H600" s="84"/>
    </row>
    <row r="601" spans="2:8" ht="18" customHeight="1">
      <c r="B601" s="9" t="s">
        <v>686</v>
      </c>
      <c r="C601" s="10" t="s">
        <v>608</v>
      </c>
      <c r="D601" s="10" t="s">
        <v>612</v>
      </c>
      <c r="E601" s="10" t="s">
        <v>326</v>
      </c>
      <c r="F601" s="10" t="s">
        <v>687</v>
      </c>
      <c r="G601" s="10"/>
      <c r="H601" s="84">
        <f>H602</f>
        <v>-50</v>
      </c>
    </row>
    <row r="602" spans="2:8" ht="38.25">
      <c r="B602" s="39" t="s">
        <v>663</v>
      </c>
      <c r="C602" s="10" t="s">
        <v>608</v>
      </c>
      <c r="D602" s="10" t="s">
        <v>612</v>
      </c>
      <c r="E602" s="10" t="s">
        <v>326</v>
      </c>
      <c r="F602" s="10" t="s">
        <v>687</v>
      </c>
      <c r="G602" s="10" t="s">
        <v>664</v>
      </c>
      <c r="H602" s="84">
        <f>H603</f>
        <v>-50</v>
      </c>
    </row>
    <row r="603" spans="2:8" ht="21" customHeight="1">
      <c r="B603" s="9" t="s">
        <v>665</v>
      </c>
      <c r="C603" s="10" t="s">
        <v>608</v>
      </c>
      <c r="D603" s="10" t="s">
        <v>612</v>
      </c>
      <c r="E603" s="10" t="s">
        <v>326</v>
      </c>
      <c r="F603" s="10" t="s">
        <v>687</v>
      </c>
      <c r="G603" s="10" t="s">
        <v>666</v>
      </c>
      <c r="H603" s="84">
        <v>-50</v>
      </c>
    </row>
    <row r="604" spans="2:8" ht="25.5">
      <c r="B604" s="9" t="s">
        <v>688</v>
      </c>
      <c r="C604" s="10" t="s">
        <v>608</v>
      </c>
      <c r="D604" s="10" t="s">
        <v>612</v>
      </c>
      <c r="E604" s="10" t="s">
        <v>326</v>
      </c>
      <c r="F604" s="10" t="s">
        <v>689</v>
      </c>
      <c r="G604" s="10"/>
      <c r="H604" s="84">
        <f>H605</f>
        <v>-20</v>
      </c>
    </row>
    <row r="605" spans="2:8" ht="38.25">
      <c r="B605" s="39" t="s">
        <v>663</v>
      </c>
      <c r="C605" s="10" t="s">
        <v>608</v>
      </c>
      <c r="D605" s="10" t="s">
        <v>612</v>
      </c>
      <c r="E605" s="10" t="s">
        <v>326</v>
      </c>
      <c r="F605" s="10" t="s">
        <v>689</v>
      </c>
      <c r="G605" s="10" t="s">
        <v>664</v>
      </c>
      <c r="H605" s="84">
        <f>H606</f>
        <v>-20</v>
      </c>
    </row>
    <row r="606" spans="2:8" ht="12.75">
      <c r="B606" s="9" t="s">
        <v>665</v>
      </c>
      <c r="C606" s="10" t="s">
        <v>608</v>
      </c>
      <c r="D606" s="10" t="s">
        <v>612</v>
      </c>
      <c r="E606" s="10" t="s">
        <v>326</v>
      </c>
      <c r="F606" s="10" t="s">
        <v>689</v>
      </c>
      <c r="G606" s="10" t="s">
        <v>666</v>
      </c>
      <c r="H606" s="84">
        <v>-20</v>
      </c>
    </row>
    <row r="607" spans="2:8" ht="25.5">
      <c r="B607" s="9" t="s">
        <v>690</v>
      </c>
      <c r="C607" s="10" t="s">
        <v>608</v>
      </c>
      <c r="D607" s="10" t="s">
        <v>612</v>
      </c>
      <c r="E607" s="10" t="s">
        <v>326</v>
      </c>
      <c r="F607" s="10" t="s">
        <v>691</v>
      </c>
      <c r="G607" s="86"/>
      <c r="H607" s="84">
        <f>H608</f>
        <v>-50</v>
      </c>
    </row>
    <row r="608" spans="2:8" ht="25.5">
      <c r="B608" s="26" t="s">
        <v>342</v>
      </c>
      <c r="C608" s="10" t="s">
        <v>608</v>
      </c>
      <c r="D608" s="10" t="s">
        <v>612</v>
      </c>
      <c r="E608" s="10" t="s">
        <v>326</v>
      </c>
      <c r="F608" s="10" t="s">
        <v>691</v>
      </c>
      <c r="G608" s="86" t="s">
        <v>343</v>
      </c>
      <c r="H608" s="84">
        <f>H609</f>
        <v>-50</v>
      </c>
    </row>
    <row r="609" spans="2:8" ht="25.5">
      <c r="B609" s="26" t="s">
        <v>344</v>
      </c>
      <c r="C609" s="10" t="s">
        <v>608</v>
      </c>
      <c r="D609" s="10" t="s">
        <v>612</v>
      </c>
      <c r="E609" s="10" t="s">
        <v>326</v>
      </c>
      <c r="F609" s="10" t="s">
        <v>691</v>
      </c>
      <c r="G609" s="86" t="s">
        <v>345</v>
      </c>
      <c r="H609" s="84">
        <v>-50</v>
      </c>
    </row>
    <row r="610" spans="2:8" ht="12.75" hidden="1">
      <c r="B610" s="26" t="s">
        <v>692</v>
      </c>
      <c r="C610" s="10" t="s">
        <v>608</v>
      </c>
      <c r="D610" s="10" t="s">
        <v>612</v>
      </c>
      <c r="E610" s="10" t="s">
        <v>326</v>
      </c>
      <c r="F610" s="10" t="s">
        <v>693</v>
      </c>
      <c r="G610" s="86"/>
      <c r="H610" s="84">
        <f>H611</f>
        <v>0</v>
      </c>
    </row>
    <row r="611" spans="2:8" ht="25.5" hidden="1">
      <c r="B611" s="26" t="s">
        <v>342</v>
      </c>
      <c r="C611" s="10" t="s">
        <v>608</v>
      </c>
      <c r="D611" s="10" t="s">
        <v>612</v>
      </c>
      <c r="E611" s="10" t="s">
        <v>326</v>
      </c>
      <c r="F611" s="10" t="s">
        <v>693</v>
      </c>
      <c r="G611" s="86" t="s">
        <v>343</v>
      </c>
      <c r="H611" s="84">
        <f>H612</f>
        <v>0</v>
      </c>
    </row>
    <row r="612" spans="2:8" ht="25.5" hidden="1">
      <c r="B612" s="26" t="s">
        <v>344</v>
      </c>
      <c r="C612" s="10" t="s">
        <v>608</v>
      </c>
      <c r="D612" s="10" t="s">
        <v>612</v>
      </c>
      <c r="E612" s="10" t="s">
        <v>326</v>
      </c>
      <c r="F612" s="10" t="s">
        <v>693</v>
      </c>
      <c r="G612" s="86" t="s">
        <v>345</v>
      </c>
      <c r="H612" s="84"/>
    </row>
    <row r="613" spans="2:8" ht="25.5" hidden="1">
      <c r="B613" s="26" t="s">
        <v>694</v>
      </c>
      <c r="C613" s="10"/>
      <c r="D613" s="10"/>
      <c r="E613" s="10"/>
      <c r="F613" s="10"/>
      <c r="G613" s="86"/>
      <c r="H613" s="84">
        <f>H614</f>
        <v>0</v>
      </c>
    </row>
    <row r="614" spans="2:8" ht="25.5" hidden="1">
      <c r="B614" s="26" t="s">
        <v>342</v>
      </c>
      <c r="C614" s="10" t="s">
        <v>608</v>
      </c>
      <c r="D614" s="10" t="s">
        <v>612</v>
      </c>
      <c r="E614" s="10" t="s">
        <v>326</v>
      </c>
      <c r="F614" s="10" t="s">
        <v>693</v>
      </c>
      <c r="G614" s="86" t="s">
        <v>343</v>
      </c>
      <c r="H614" s="84">
        <f>H615</f>
        <v>0</v>
      </c>
    </row>
    <row r="615" spans="2:8" ht="25.5" hidden="1">
      <c r="B615" s="26" t="s">
        <v>344</v>
      </c>
      <c r="C615" s="10" t="s">
        <v>608</v>
      </c>
      <c r="D615" s="10" t="s">
        <v>612</v>
      </c>
      <c r="E615" s="10" t="s">
        <v>326</v>
      </c>
      <c r="F615" s="10" t="s">
        <v>693</v>
      </c>
      <c r="G615" s="86" t="s">
        <v>345</v>
      </c>
      <c r="H615" s="84"/>
    </row>
    <row r="616" spans="2:8" ht="25.5">
      <c r="B616" s="105" t="s">
        <v>695</v>
      </c>
      <c r="C616" s="10" t="s">
        <v>608</v>
      </c>
      <c r="D616" s="10" t="s">
        <v>612</v>
      </c>
      <c r="E616" s="10" t="s">
        <v>326</v>
      </c>
      <c r="F616" s="10" t="s">
        <v>696</v>
      </c>
      <c r="G616" s="86"/>
      <c r="H616" s="84">
        <f>H617</f>
        <v>-35</v>
      </c>
    </row>
    <row r="617" spans="2:8" ht="25.5">
      <c r="B617" s="26" t="s">
        <v>342</v>
      </c>
      <c r="C617" s="10" t="s">
        <v>608</v>
      </c>
      <c r="D617" s="10" t="s">
        <v>612</v>
      </c>
      <c r="E617" s="10" t="s">
        <v>326</v>
      </c>
      <c r="F617" s="10" t="s">
        <v>696</v>
      </c>
      <c r="G617" s="86" t="s">
        <v>343</v>
      </c>
      <c r="H617" s="84">
        <f>H618</f>
        <v>-35</v>
      </c>
    </row>
    <row r="618" spans="2:8" ht="25.5">
      <c r="B618" s="26" t="s">
        <v>344</v>
      </c>
      <c r="C618" s="10" t="s">
        <v>608</v>
      </c>
      <c r="D618" s="10" t="s">
        <v>612</v>
      </c>
      <c r="E618" s="10" t="s">
        <v>326</v>
      </c>
      <c r="F618" s="10" t="s">
        <v>696</v>
      </c>
      <c r="G618" s="86" t="s">
        <v>345</v>
      </c>
      <c r="H618" s="84">
        <v>-35</v>
      </c>
    </row>
    <row r="619" spans="2:8" ht="12.75" hidden="1">
      <c r="B619" s="26"/>
      <c r="C619" s="10"/>
      <c r="D619" s="10"/>
      <c r="E619" s="10"/>
      <c r="F619" s="10"/>
      <c r="G619" s="86"/>
      <c r="H619" s="84"/>
    </row>
    <row r="620" spans="2:8" ht="12.75">
      <c r="B620" s="34" t="s">
        <v>697</v>
      </c>
      <c r="C620" s="36" t="s">
        <v>608</v>
      </c>
      <c r="D620" s="36" t="s">
        <v>524</v>
      </c>
      <c r="E620" s="36"/>
      <c r="F620" s="36"/>
      <c r="G620" s="91"/>
      <c r="H620" s="82">
        <f>H626+H621</f>
        <v>-546</v>
      </c>
    </row>
    <row r="621" spans="2:8" ht="12.75">
      <c r="B621" s="34" t="s">
        <v>1079</v>
      </c>
      <c r="C621" s="36" t="s">
        <v>608</v>
      </c>
      <c r="D621" s="36" t="s">
        <v>524</v>
      </c>
      <c r="E621" s="36" t="s">
        <v>328</v>
      </c>
      <c r="F621" s="36"/>
      <c r="G621" s="91"/>
      <c r="H621" s="82">
        <f>H622</f>
        <v>350</v>
      </c>
    </row>
    <row r="622" spans="2:8" ht="38.25" hidden="1">
      <c r="B622" s="9" t="s">
        <v>475</v>
      </c>
      <c r="C622" s="10" t="s">
        <v>608</v>
      </c>
      <c r="D622" s="10" t="s">
        <v>524</v>
      </c>
      <c r="E622" s="10" t="s">
        <v>328</v>
      </c>
      <c r="F622" s="10" t="s">
        <v>648</v>
      </c>
      <c r="G622" s="86"/>
      <c r="H622" s="82">
        <f>H623</f>
        <v>350</v>
      </c>
    </row>
    <row r="623" spans="2:8" ht="12.75">
      <c r="B623" s="26" t="s">
        <v>699</v>
      </c>
      <c r="C623" s="10" t="s">
        <v>608</v>
      </c>
      <c r="D623" s="10" t="s">
        <v>524</v>
      </c>
      <c r="E623" s="10" t="s">
        <v>328</v>
      </c>
      <c r="F623" s="10" t="s">
        <v>693</v>
      </c>
      <c r="G623" s="86"/>
      <c r="H623" s="82">
        <f>H624</f>
        <v>350</v>
      </c>
    </row>
    <row r="624" spans="2:8" ht="25.5">
      <c r="B624" s="26" t="s">
        <v>342</v>
      </c>
      <c r="C624" s="10" t="s">
        <v>608</v>
      </c>
      <c r="D624" s="10" t="s">
        <v>524</v>
      </c>
      <c r="E624" s="10" t="s">
        <v>328</v>
      </c>
      <c r="F624" s="10" t="s">
        <v>693</v>
      </c>
      <c r="G624" s="86" t="s">
        <v>343</v>
      </c>
      <c r="H624" s="82">
        <f>H625</f>
        <v>350</v>
      </c>
    </row>
    <row r="625" spans="2:8" ht="25.5">
      <c r="B625" s="26" t="s">
        <v>344</v>
      </c>
      <c r="C625" s="10" t="s">
        <v>608</v>
      </c>
      <c r="D625" s="10" t="s">
        <v>524</v>
      </c>
      <c r="E625" s="10" t="s">
        <v>328</v>
      </c>
      <c r="F625" s="10" t="s">
        <v>693</v>
      </c>
      <c r="G625" s="86" t="s">
        <v>345</v>
      </c>
      <c r="H625" s="82">
        <f>886-536</f>
        <v>350</v>
      </c>
    </row>
    <row r="626" spans="2:8" ht="21" customHeight="1">
      <c r="B626" s="34" t="s">
        <v>698</v>
      </c>
      <c r="C626" s="36" t="s">
        <v>608</v>
      </c>
      <c r="D626" s="36" t="s">
        <v>524</v>
      </c>
      <c r="E626" s="36" t="s">
        <v>612</v>
      </c>
      <c r="F626" s="36"/>
      <c r="G626" s="91"/>
      <c r="H626" s="82">
        <f>H627</f>
        <v>-896</v>
      </c>
    </row>
    <row r="627" spans="2:8" ht="38.25" hidden="1">
      <c r="B627" s="9" t="s">
        <v>475</v>
      </c>
      <c r="C627" s="10" t="s">
        <v>608</v>
      </c>
      <c r="D627" s="10" t="s">
        <v>524</v>
      </c>
      <c r="E627" s="10" t="s">
        <v>612</v>
      </c>
      <c r="F627" s="10" t="s">
        <v>648</v>
      </c>
      <c r="G627" s="86"/>
      <c r="H627" s="84">
        <f>H628</f>
        <v>-896</v>
      </c>
    </row>
    <row r="628" spans="2:8" ht="18" customHeight="1">
      <c r="B628" s="26" t="s">
        <v>699</v>
      </c>
      <c r="C628" s="10" t="s">
        <v>608</v>
      </c>
      <c r="D628" s="10" t="s">
        <v>524</v>
      </c>
      <c r="E628" s="10" t="s">
        <v>612</v>
      </c>
      <c r="F628" s="10" t="s">
        <v>693</v>
      </c>
      <c r="G628" s="86"/>
      <c r="H628" s="84">
        <f>H629</f>
        <v>-896</v>
      </c>
    </row>
    <row r="629" spans="2:8" ht="25.5">
      <c r="B629" s="26" t="s">
        <v>342</v>
      </c>
      <c r="C629" s="10" t="s">
        <v>608</v>
      </c>
      <c r="D629" s="10" t="s">
        <v>524</v>
      </c>
      <c r="E629" s="10" t="s">
        <v>612</v>
      </c>
      <c r="F629" s="10" t="s">
        <v>693</v>
      </c>
      <c r="G629" s="86" t="s">
        <v>343</v>
      </c>
      <c r="H629" s="84">
        <f>H630</f>
        <v>-896</v>
      </c>
    </row>
    <row r="630" spans="2:8" ht="25.5">
      <c r="B630" s="26" t="s">
        <v>344</v>
      </c>
      <c r="C630" s="10" t="s">
        <v>608</v>
      </c>
      <c r="D630" s="10" t="s">
        <v>524</v>
      </c>
      <c r="E630" s="10" t="s">
        <v>612</v>
      </c>
      <c r="F630" s="10" t="s">
        <v>693</v>
      </c>
      <c r="G630" s="86" t="s">
        <v>345</v>
      </c>
      <c r="H630" s="84">
        <f>-886-10</f>
        <v>-896</v>
      </c>
    </row>
    <row r="631" spans="2:8" ht="12.75">
      <c r="B631" s="353" t="s">
        <v>372</v>
      </c>
      <c r="C631" s="366" t="s">
        <v>608</v>
      </c>
      <c r="D631" s="366" t="s">
        <v>373</v>
      </c>
      <c r="E631" s="366"/>
      <c r="F631" s="366"/>
      <c r="G631" s="366"/>
      <c r="H631" s="367">
        <f>H632</f>
        <v>-226.68</v>
      </c>
    </row>
    <row r="632" spans="2:8" ht="12.75">
      <c r="B632" s="353" t="s">
        <v>444</v>
      </c>
      <c r="C632" s="366" t="s">
        <v>608</v>
      </c>
      <c r="D632" s="366" t="s">
        <v>373</v>
      </c>
      <c r="E632" s="366" t="s">
        <v>445</v>
      </c>
      <c r="F632" s="366"/>
      <c r="G632" s="366"/>
      <c r="H632" s="367">
        <f>H633</f>
        <v>-226.68</v>
      </c>
    </row>
    <row r="633" spans="2:8" ht="38.25" hidden="1">
      <c r="B633" s="368" t="s">
        <v>475</v>
      </c>
      <c r="C633" s="365" t="s">
        <v>608</v>
      </c>
      <c r="D633" s="365" t="s">
        <v>373</v>
      </c>
      <c r="E633" s="365" t="s">
        <v>445</v>
      </c>
      <c r="F633" s="365" t="s">
        <v>648</v>
      </c>
      <c r="G633" s="365"/>
      <c r="H633" s="153">
        <f>H634</f>
        <v>-226.68</v>
      </c>
    </row>
    <row r="634" spans="2:8" ht="31.5" customHeight="1">
      <c r="B634" s="368" t="s">
        <v>700</v>
      </c>
      <c r="C634" s="365" t="s">
        <v>608</v>
      </c>
      <c r="D634" s="365" t="s">
        <v>373</v>
      </c>
      <c r="E634" s="365" t="s">
        <v>445</v>
      </c>
      <c r="F634" s="365" t="s">
        <v>701</v>
      </c>
      <c r="G634" s="365"/>
      <c r="H634" s="153">
        <f>H635</f>
        <v>-226.68</v>
      </c>
    </row>
    <row r="635" spans="2:8" ht="30.75" customHeight="1">
      <c r="B635" s="364" t="s">
        <v>342</v>
      </c>
      <c r="C635" s="365" t="s">
        <v>608</v>
      </c>
      <c r="D635" s="365" t="s">
        <v>373</v>
      </c>
      <c r="E635" s="365" t="s">
        <v>445</v>
      </c>
      <c r="F635" s="365" t="s">
        <v>701</v>
      </c>
      <c r="G635" s="365" t="s">
        <v>343</v>
      </c>
      <c r="H635" s="153">
        <f>H636</f>
        <v>-226.68</v>
      </c>
    </row>
    <row r="636" spans="2:8" ht="29.25" customHeight="1">
      <c r="B636" s="364" t="s">
        <v>344</v>
      </c>
      <c r="C636" s="365" t="s">
        <v>608</v>
      </c>
      <c r="D636" s="365" t="s">
        <v>373</v>
      </c>
      <c r="E636" s="365" t="s">
        <v>445</v>
      </c>
      <c r="F636" s="365" t="s">
        <v>701</v>
      </c>
      <c r="G636" s="365" t="s">
        <v>345</v>
      </c>
      <c r="H636" s="153">
        <f>-19.68-206-1</f>
        <v>-226.68</v>
      </c>
    </row>
    <row r="637" spans="2:8" ht="25.5">
      <c r="B637" s="19" t="s">
        <v>702</v>
      </c>
      <c r="C637" s="36" t="s">
        <v>608</v>
      </c>
      <c r="D637" s="36" t="s">
        <v>574</v>
      </c>
      <c r="E637" s="36"/>
      <c r="F637" s="36"/>
      <c r="G637" s="36"/>
      <c r="H637" s="82">
        <f>H638</f>
        <v>-94.2</v>
      </c>
    </row>
    <row r="638" spans="2:8" ht="12.75">
      <c r="B638" s="19" t="s">
        <v>575</v>
      </c>
      <c r="C638" s="36" t="s">
        <v>608</v>
      </c>
      <c r="D638" s="36" t="s">
        <v>574</v>
      </c>
      <c r="E638" s="36" t="s">
        <v>326</v>
      </c>
      <c r="F638" s="36"/>
      <c r="G638" s="36"/>
      <c r="H638" s="82">
        <f>H639+H644+H649</f>
        <v>-94.2</v>
      </c>
    </row>
    <row r="639" spans="2:8" ht="14.25" customHeight="1">
      <c r="B639" s="9" t="s">
        <v>703</v>
      </c>
      <c r="C639" s="10" t="s">
        <v>608</v>
      </c>
      <c r="D639" s="10" t="s">
        <v>574</v>
      </c>
      <c r="E639" s="10" t="s">
        <v>326</v>
      </c>
      <c r="F639" s="10" t="s">
        <v>704</v>
      </c>
      <c r="G639" s="10"/>
      <c r="H639" s="84">
        <f>H640</f>
        <v>-81</v>
      </c>
    </row>
    <row r="640" spans="2:8" ht="0.75" customHeight="1" hidden="1">
      <c r="B640" s="9" t="s">
        <v>415</v>
      </c>
      <c r="C640" s="10" t="s">
        <v>608</v>
      </c>
      <c r="D640" s="10" t="s">
        <v>574</v>
      </c>
      <c r="E640" s="10" t="s">
        <v>326</v>
      </c>
      <c r="F640" s="10" t="s">
        <v>704</v>
      </c>
      <c r="G640" s="10"/>
      <c r="H640" s="84">
        <f>H641</f>
        <v>-81</v>
      </c>
    </row>
    <row r="641" spans="2:8" ht="38.25">
      <c r="B641" s="23" t="s">
        <v>379</v>
      </c>
      <c r="C641" s="10" t="s">
        <v>608</v>
      </c>
      <c r="D641" s="10" t="s">
        <v>574</v>
      </c>
      <c r="E641" s="10" t="s">
        <v>326</v>
      </c>
      <c r="F641" s="10" t="s">
        <v>704</v>
      </c>
      <c r="G641" s="10" t="s">
        <v>380</v>
      </c>
      <c r="H641" s="84">
        <f>H642</f>
        <v>-81</v>
      </c>
    </row>
    <row r="642" spans="2:8" ht="45.75" customHeight="1">
      <c r="B642" s="23" t="s">
        <v>381</v>
      </c>
      <c r="C642" s="10" t="s">
        <v>608</v>
      </c>
      <c r="D642" s="10" t="s">
        <v>574</v>
      </c>
      <c r="E642" s="10" t="s">
        <v>326</v>
      </c>
      <c r="F642" s="10" t="s">
        <v>704</v>
      </c>
      <c r="G642" s="10" t="s">
        <v>382</v>
      </c>
      <c r="H642" s="84">
        <v>-81</v>
      </c>
    </row>
    <row r="643" spans="2:8" ht="38.25" hidden="1">
      <c r="B643" s="9" t="s">
        <v>1001</v>
      </c>
      <c r="C643" s="10" t="s">
        <v>608</v>
      </c>
      <c r="D643" s="10" t="s">
        <v>574</v>
      </c>
      <c r="E643" s="10" t="s">
        <v>326</v>
      </c>
      <c r="F643" s="10" t="s">
        <v>1002</v>
      </c>
      <c r="G643" s="36"/>
      <c r="H643" s="84">
        <f>H644</f>
        <v>0</v>
      </c>
    </row>
    <row r="644" spans="2:8" ht="38.25" hidden="1">
      <c r="B644" s="23" t="s">
        <v>379</v>
      </c>
      <c r="C644" s="10" t="s">
        <v>608</v>
      </c>
      <c r="D644" s="10" t="s">
        <v>574</v>
      </c>
      <c r="E644" s="10" t="s">
        <v>326</v>
      </c>
      <c r="F644" s="10" t="s">
        <v>1002</v>
      </c>
      <c r="G644" s="10" t="s">
        <v>380</v>
      </c>
      <c r="H644" s="84">
        <f>H645</f>
        <v>0</v>
      </c>
    </row>
    <row r="645" spans="2:8" ht="12.75" hidden="1">
      <c r="B645" s="33" t="s">
        <v>388</v>
      </c>
      <c r="C645" s="10" t="s">
        <v>608</v>
      </c>
      <c r="D645" s="10" t="s">
        <v>574</v>
      </c>
      <c r="E645" s="10" t="s">
        <v>326</v>
      </c>
      <c r="F645" s="10" t="s">
        <v>1002</v>
      </c>
      <c r="G645" s="10" t="s">
        <v>389</v>
      </c>
      <c r="H645" s="84"/>
    </row>
    <row r="646" spans="2:8" ht="12.75" hidden="1">
      <c r="B646" s="9"/>
      <c r="C646" s="10"/>
      <c r="D646" s="10"/>
      <c r="E646" s="10"/>
      <c r="F646" s="10"/>
      <c r="G646" s="10"/>
      <c r="H646" s="84"/>
    </row>
    <row r="647" spans="2:8" ht="12.75" hidden="1">
      <c r="B647" s="23" t="s">
        <v>392</v>
      </c>
      <c r="C647" s="10" t="s">
        <v>608</v>
      </c>
      <c r="D647" s="10" t="s">
        <v>574</v>
      </c>
      <c r="E647" s="10" t="s">
        <v>326</v>
      </c>
      <c r="F647" s="10" t="s">
        <v>705</v>
      </c>
      <c r="G647" s="10" t="s">
        <v>393</v>
      </c>
      <c r="H647" s="84">
        <f>H648</f>
        <v>0</v>
      </c>
    </row>
    <row r="648" spans="2:8" ht="38.25" hidden="1">
      <c r="B648" s="23" t="s">
        <v>394</v>
      </c>
      <c r="C648" s="10" t="s">
        <v>608</v>
      </c>
      <c r="D648" s="10" t="s">
        <v>574</v>
      </c>
      <c r="E648" s="10" t="s">
        <v>326</v>
      </c>
      <c r="F648" s="10" t="s">
        <v>705</v>
      </c>
      <c r="G648" s="10" t="s">
        <v>395</v>
      </c>
      <c r="H648" s="84"/>
    </row>
    <row r="649" spans="2:8" ht="43.5" customHeight="1" hidden="1">
      <c r="B649" s="9" t="s">
        <v>475</v>
      </c>
      <c r="C649" s="10" t="s">
        <v>608</v>
      </c>
      <c r="D649" s="10" t="s">
        <v>574</v>
      </c>
      <c r="E649" s="10" t="s">
        <v>326</v>
      </c>
      <c r="F649" s="10" t="s">
        <v>706</v>
      </c>
      <c r="G649" s="10"/>
      <c r="H649" s="89">
        <f>H650+H653</f>
        <v>-13.2</v>
      </c>
    </row>
    <row r="650" spans="2:8" ht="25.5" hidden="1">
      <c r="B650" s="9" t="s">
        <v>707</v>
      </c>
      <c r="C650" s="10" t="s">
        <v>608</v>
      </c>
      <c r="D650" s="10" t="s">
        <v>574</v>
      </c>
      <c r="E650" s="10" t="s">
        <v>326</v>
      </c>
      <c r="F650" s="10" t="s">
        <v>706</v>
      </c>
      <c r="G650" s="10"/>
      <c r="H650" s="89">
        <f>H651</f>
        <v>0</v>
      </c>
    </row>
    <row r="651" spans="2:8" ht="18.75" customHeight="1" hidden="1">
      <c r="B651" s="33" t="s">
        <v>708</v>
      </c>
      <c r="C651" s="10" t="s">
        <v>608</v>
      </c>
      <c r="D651" s="10" t="s">
        <v>574</v>
      </c>
      <c r="E651" s="10" t="s">
        <v>326</v>
      </c>
      <c r="F651" s="10" t="s">
        <v>706</v>
      </c>
      <c r="G651" s="10" t="s">
        <v>343</v>
      </c>
      <c r="H651" s="89">
        <f>H652</f>
        <v>0</v>
      </c>
    </row>
    <row r="652" spans="2:8" ht="25.5" hidden="1">
      <c r="B652" s="23" t="s">
        <v>709</v>
      </c>
      <c r="C652" s="10" t="s">
        <v>608</v>
      </c>
      <c r="D652" s="10" t="s">
        <v>574</v>
      </c>
      <c r="E652" s="10" t="s">
        <v>326</v>
      </c>
      <c r="F652" s="10" t="s">
        <v>706</v>
      </c>
      <c r="G652" s="10" t="s">
        <v>345</v>
      </c>
      <c r="H652" s="89"/>
    </row>
    <row r="653" spans="2:8" ht="17.25" customHeight="1">
      <c r="B653" s="9" t="s">
        <v>710</v>
      </c>
      <c r="C653" s="10" t="s">
        <v>608</v>
      </c>
      <c r="D653" s="10" t="s">
        <v>574</v>
      </c>
      <c r="E653" s="10" t="s">
        <v>326</v>
      </c>
      <c r="F653" s="10" t="s">
        <v>711</v>
      </c>
      <c r="G653" s="10"/>
      <c r="H653" s="89">
        <f>H654</f>
        <v>-13.2</v>
      </c>
    </row>
    <row r="654" spans="2:8" ht="25.5">
      <c r="B654" s="33" t="s">
        <v>708</v>
      </c>
      <c r="C654" s="10" t="s">
        <v>608</v>
      </c>
      <c r="D654" s="10" t="s">
        <v>574</v>
      </c>
      <c r="E654" s="10" t="s">
        <v>326</v>
      </c>
      <c r="F654" s="10" t="s">
        <v>711</v>
      </c>
      <c r="G654" s="10" t="s">
        <v>343</v>
      </c>
      <c r="H654" s="89">
        <f>H655</f>
        <v>-13.2</v>
      </c>
    </row>
    <row r="655" spans="2:8" ht="25.5">
      <c r="B655" s="23" t="s">
        <v>709</v>
      </c>
      <c r="C655" s="10" t="s">
        <v>608</v>
      </c>
      <c r="D655" s="10" t="s">
        <v>574</v>
      </c>
      <c r="E655" s="10" t="s">
        <v>326</v>
      </c>
      <c r="F655" s="10" t="s">
        <v>711</v>
      </c>
      <c r="G655" s="10" t="s">
        <v>345</v>
      </c>
      <c r="H655" s="89">
        <v>-13.2</v>
      </c>
    </row>
    <row r="656" spans="2:8" ht="12.75" hidden="1">
      <c r="B656" s="19" t="s">
        <v>712</v>
      </c>
      <c r="C656" s="36" t="s">
        <v>608</v>
      </c>
      <c r="D656" s="36" t="s">
        <v>445</v>
      </c>
      <c r="E656" s="36"/>
      <c r="F656" s="36"/>
      <c r="G656" s="36"/>
      <c r="H656" s="90">
        <f>H719+H715+H711+H698+H681+H677+H673+H657</f>
        <v>0</v>
      </c>
    </row>
    <row r="657" spans="2:8" ht="12.75" hidden="1">
      <c r="B657" s="19" t="s">
        <v>713</v>
      </c>
      <c r="C657" s="36" t="s">
        <v>608</v>
      </c>
      <c r="D657" s="36" t="s">
        <v>445</v>
      </c>
      <c r="E657" s="36" t="s">
        <v>326</v>
      </c>
      <c r="F657" s="36"/>
      <c r="G657" s="36"/>
      <c r="H657" s="90">
        <f>H658+H664+H661</f>
        <v>0</v>
      </c>
    </row>
    <row r="658" spans="2:8" ht="25.5" hidden="1">
      <c r="B658" s="9" t="s">
        <v>714</v>
      </c>
      <c r="C658" s="10" t="s">
        <v>608</v>
      </c>
      <c r="D658" s="10" t="s">
        <v>445</v>
      </c>
      <c r="E658" s="10" t="s">
        <v>326</v>
      </c>
      <c r="F658" s="10" t="s">
        <v>715</v>
      </c>
      <c r="G658" s="10"/>
      <c r="H658" s="89">
        <f>H660</f>
        <v>0</v>
      </c>
    </row>
    <row r="659" spans="2:8" ht="25.5" hidden="1">
      <c r="B659" s="9" t="s">
        <v>716</v>
      </c>
      <c r="C659" s="10" t="s">
        <v>608</v>
      </c>
      <c r="D659" s="10" t="s">
        <v>445</v>
      </c>
      <c r="E659" s="10" t="s">
        <v>326</v>
      </c>
      <c r="F659" s="10" t="s">
        <v>717</v>
      </c>
      <c r="G659" s="10"/>
      <c r="H659" s="89">
        <f>H660</f>
        <v>0</v>
      </c>
    </row>
    <row r="660" spans="2:8" ht="12.75" hidden="1">
      <c r="B660" s="9" t="s">
        <v>718</v>
      </c>
      <c r="C660" s="10" t="s">
        <v>608</v>
      </c>
      <c r="D660" s="10" t="s">
        <v>445</v>
      </c>
      <c r="E660" s="10" t="s">
        <v>326</v>
      </c>
      <c r="F660" s="10" t="s">
        <v>719</v>
      </c>
      <c r="G660" s="10" t="s">
        <v>720</v>
      </c>
      <c r="H660" s="89"/>
    </row>
    <row r="661" spans="2:8" ht="38.25" hidden="1">
      <c r="B661" s="9" t="s">
        <v>721</v>
      </c>
      <c r="C661" s="10" t="s">
        <v>608</v>
      </c>
      <c r="D661" s="10" t="s">
        <v>445</v>
      </c>
      <c r="E661" s="10" t="s">
        <v>326</v>
      </c>
      <c r="F661" s="10" t="s">
        <v>722</v>
      </c>
      <c r="G661" s="10"/>
      <c r="H661" s="89">
        <f>H662+H665+H670</f>
        <v>0</v>
      </c>
    </row>
    <row r="662" spans="2:8" ht="12.75" hidden="1">
      <c r="B662" s="41"/>
      <c r="C662" s="106"/>
      <c r="D662" s="106"/>
      <c r="E662" s="106"/>
      <c r="F662" s="106"/>
      <c r="G662" s="106"/>
      <c r="H662" s="89"/>
    </row>
    <row r="663" spans="2:8" ht="12.75" hidden="1">
      <c r="B663" s="41"/>
      <c r="C663" s="106"/>
      <c r="D663" s="106"/>
      <c r="E663" s="106"/>
      <c r="F663" s="106"/>
      <c r="G663" s="106"/>
      <c r="H663" s="89"/>
    </row>
    <row r="664" spans="2:8" ht="12.75" hidden="1">
      <c r="B664" s="9"/>
      <c r="C664" s="10"/>
      <c r="D664" s="10"/>
      <c r="E664" s="10"/>
      <c r="F664" s="10"/>
      <c r="G664" s="10"/>
      <c r="H664" s="89"/>
    </row>
    <row r="665" spans="2:8" ht="38.25" hidden="1">
      <c r="B665" s="9" t="s">
        <v>723</v>
      </c>
      <c r="C665" s="10" t="s">
        <v>608</v>
      </c>
      <c r="D665" s="10" t="s">
        <v>445</v>
      </c>
      <c r="E665" s="10" t="s">
        <v>326</v>
      </c>
      <c r="F665" s="10" t="s">
        <v>724</v>
      </c>
      <c r="G665" s="10"/>
      <c r="H665" s="89">
        <f>H666+H668</f>
        <v>0</v>
      </c>
    </row>
    <row r="666" spans="2:8" ht="38.25" hidden="1">
      <c r="B666" s="9" t="s">
        <v>725</v>
      </c>
      <c r="C666" s="10" t="s">
        <v>608</v>
      </c>
      <c r="D666" s="10" t="s">
        <v>445</v>
      </c>
      <c r="E666" s="10" t="s">
        <v>326</v>
      </c>
      <c r="F666" s="10" t="s">
        <v>726</v>
      </c>
      <c r="G666" s="10"/>
      <c r="H666" s="89">
        <f>H667</f>
        <v>0</v>
      </c>
    </row>
    <row r="667" spans="2:8" ht="12.75" hidden="1">
      <c r="B667" s="9" t="s">
        <v>718</v>
      </c>
      <c r="C667" s="10" t="s">
        <v>608</v>
      </c>
      <c r="D667" s="10" t="s">
        <v>445</v>
      </c>
      <c r="E667" s="10" t="s">
        <v>326</v>
      </c>
      <c r="F667" s="10" t="s">
        <v>726</v>
      </c>
      <c r="G667" s="10" t="s">
        <v>720</v>
      </c>
      <c r="H667" s="89"/>
    </row>
    <row r="668" spans="2:8" ht="12.75" hidden="1">
      <c r="B668" s="9" t="s">
        <v>727</v>
      </c>
      <c r="C668" s="10" t="s">
        <v>608</v>
      </c>
      <c r="D668" s="10" t="s">
        <v>445</v>
      </c>
      <c r="E668" s="10" t="s">
        <v>326</v>
      </c>
      <c r="F668" s="10" t="s">
        <v>728</v>
      </c>
      <c r="G668" s="10"/>
      <c r="H668" s="89">
        <f>H669</f>
        <v>0</v>
      </c>
    </row>
    <row r="669" spans="2:8" ht="12.75" hidden="1">
      <c r="B669" s="9" t="s">
        <v>718</v>
      </c>
      <c r="C669" s="10" t="s">
        <v>608</v>
      </c>
      <c r="D669" s="10" t="s">
        <v>445</v>
      </c>
      <c r="E669" s="10" t="s">
        <v>326</v>
      </c>
      <c r="F669" s="10" t="s">
        <v>728</v>
      </c>
      <c r="G669" s="10" t="s">
        <v>720</v>
      </c>
      <c r="H669" s="89"/>
    </row>
    <row r="670" spans="2:8" ht="38.25" hidden="1">
      <c r="B670" s="9" t="s">
        <v>729</v>
      </c>
      <c r="C670" s="10" t="s">
        <v>608</v>
      </c>
      <c r="D670" s="10" t="s">
        <v>445</v>
      </c>
      <c r="E670" s="10" t="s">
        <v>326</v>
      </c>
      <c r="F670" s="10" t="s">
        <v>730</v>
      </c>
      <c r="G670" s="10"/>
      <c r="H670" s="89">
        <f>H671</f>
        <v>0</v>
      </c>
    </row>
    <row r="671" spans="2:8" ht="38.25" hidden="1">
      <c r="B671" s="9" t="s">
        <v>731</v>
      </c>
      <c r="C671" s="10" t="s">
        <v>608</v>
      </c>
      <c r="D671" s="10" t="s">
        <v>445</v>
      </c>
      <c r="E671" s="10" t="s">
        <v>326</v>
      </c>
      <c r="F671" s="10" t="s">
        <v>732</v>
      </c>
      <c r="G671" s="10"/>
      <c r="H671" s="89">
        <f>H672</f>
        <v>0</v>
      </c>
    </row>
    <row r="672" spans="2:8" ht="12.75" hidden="1">
      <c r="B672" s="9" t="s">
        <v>718</v>
      </c>
      <c r="C672" s="10" t="s">
        <v>608</v>
      </c>
      <c r="D672" s="10" t="s">
        <v>445</v>
      </c>
      <c r="E672" s="10" t="s">
        <v>326</v>
      </c>
      <c r="F672" s="10" t="s">
        <v>732</v>
      </c>
      <c r="G672" s="10" t="s">
        <v>720</v>
      </c>
      <c r="H672" s="89"/>
    </row>
    <row r="673" spans="2:8" ht="12.75" hidden="1">
      <c r="B673" s="19" t="s">
        <v>733</v>
      </c>
      <c r="C673" s="36" t="s">
        <v>608</v>
      </c>
      <c r="D673" s="36" t="s">
        <v>445</v>
      </c>
      <c r="E673" s="36" t="s">
        <v>328</v>
      </c>
      <c r="F673" s="36"/>
      <c r="G673" s="36"/>
      <c r="H673" s="90">
        <f>H674</f>
        <v>0</v>
      </c>
    </row>
    <row r="674" spans="2:8" ht="12.75" hidden="1">
      <c r="B674" s="19" t="s">
        <v>734</v>
      </c>
      <c r="C674" s="10" t="s">
        <v>608</v>
      </c>
      <c r="D674" s="10" t="s">
        <v>445</v>
      </c>
      <c r="E674" s="10" t="s">
        <v>328</v>
      </c>
      <c r="F674" s="10" t="s">
        <v>735</v>
      </c>
      <c r="G674" s="10"/>
      <c r="H674" s="89">
        <f>H675</f>
        <v>0</v>
      </c>
    </row>
    <row r="675" spans="2:8" ht="51" hidden="1">
      <c r="B675" s="9" t="s">
        <v>736</v>
      </c>
      <c r="C675" s="10" t="s">
        <v>608</v>
      </c>
      <c r="D675" s="10" t="s">
        <v>445</v>
      </c>
      <c r="E675" s="10" t="s">
        <v>328</v>
      </c>
      <c r="F675" s="10" t="s">
        <v>737</v>
      </c>
      <c r="G675" s="10"/>
      <c r="H675" s="89">
        <f>H676</f>
        <v>0</v>
      </c>
    </row>
    <row r="676" spans="2:8" ht="25.5" hidden="1">
      <c r="B676" s="9" t="s">
        <v>738</v>
      </c>
      <c r="C676" s="10" t="s">
        <v>608</v>
      </c>
      <c r="D676" s="10" t="s">
        <v>445</v>
      </c>
      <c r="E676" s="10" t="s">
        <v>328</v>
      </c>
      <c r="F676" s="10" t="s">
        <v>739</v>
      </c>
      <c r="G676" s="10" t="s">
        <v>720</v>
      </c>
      <c r="H676" s="89"/>
    </row>
    <row r="677" spans="2:8" ht="12.75" hidden="1">
      <c r="B677" s="19" t="s">
        <v>740</v>
      </c>
      <c r="C677" s="36" t="s">
        <v>608</v>
      </c>
      <c r="D677" s="36" t="s">
        <v>445</v>
      </c>
      <c r="E677" s="36" t="s">
        <v>365</v>
      </c>
      <c r="F677" s="36"/>
      <c r="G677" s="36"/>
      <c r="H677" s="90">
        <f>H678</f>
        <v>0</v>
      </c>
    </row>
    <row r="678" spans="2:8" ht="16.5" customHeight="1" hidden="1">
      <c r="B678" s="19" t="s">
        <v>734</v>
      </c>
      <c r="C678" s="10" t="s">
        <v>608</v>
      </c>
      <c r="D678" s="10" t="s">
        <v>445</v>
      </c>
      <c r="E678" s="10" t="s">
        <v>365</v>
      </c>
      <c r="F678" s="10" t="s">
        <v>735</v>
      </c>
      <c r="G678" s="10"/>
      <c r="H678" s="89">
        <f>H679</f>
        <v>0</v>
      </c>
    </row>
    <row r="679" spans="2:8" ht="51" hidden="1">
      <c r="B679" s="9" t="s">
        <v>736</v>
      </c>
      <c r="C679" s="10" t="s">
        <v>608</v>
      </c>
      <c r="D679" s="10" t="s">
        <v>445</v>
      </c>
      <c r="E679" s="10" t="s">
        <v>365</v>
      </c>
      <c r="F679" s="10" t="s">
        <v>737</v>
      </c>
      <c r="G679" s="10"/>
      <c r="H679" s="89">
        <f>H680</f>
        <v>0</v>
      </c>
    </row>
    <row r="680" spans="2:8" ht="25.5" hidden="1">
      <c r="B680" s="9" t="s">
        <v>738</v>
      </c>
      <c r="C680" s="10" t="s">
        <v>608</v>
      </c>
      <c r="D680" s="10" t="s">
        <v>445</v>
      </c>
      <c r="E680" s="10" t="s">
        <v>365</v>
      </c>
      <c r="F680" s="10" t="s">
        <v>739</v>
      </c>
      <c r="G680" s="10" t="s">
        <v>720</v>
      </c>
      <c r="H680" s="89"/>
    </row>
    <row r="681" spans="2:8" ht="25.5" hidden="1">
      <c r="B681" s="45" t="s">
        <v>741</v>
      </c>
      <c r="C681" s="10" t="s">
        <v>608</v>
      </c>
      <c r="D681" s="36" t="s">
        <v>445</v>
      </c>
      <c r="E681" s="36" t="s">
        <v>495</v>
      </c>
      <c r="F681" s="36"/>
      <c r="G681" s="36"/>
      <c r="H681" s="90">
        <f>H682+H688+H685+H695</f>
        <v>0</v>
      </c>
    </row>
    <row r="682" spans="2:8" ht="63.75" hidden="1">
      <c r="B682" s="9" t="s">
        <v>742</v>
      </c>
      <c r="C682" s="10" t="s">
        <v>608</v>
      </c>
      <c r="D682" s="10" t="s">
        <v>445</v>
      </c>
      <c r="E682" s="10" t="s">
        <v>495</v>
      </c>
      <c r="F682" s="10" t="s">
        <v>743</v>
      </c>
      <c r="G682" s="10"/>
      <c r="H682" s="89">
        <f>H683</f>
        <v>0</v>
      </c>
    </row>
    <row r="683" spans="2:8" ht="25.5" hidden="1">
      <c r="B683" s="9" t="s">
        <v>415</v>
      </c>
      <c r="C683" s="10" t="s">
        <v>608</v>
      </c>
      <c r="D683" s="10" t="s">
        <v>445</v>
      </c>
      <c r="E683" s="10" t="s">
        <v>495</v>
      </c>
      <c r="F683" s="10" t="s">
        <v>744</v>
      </c>
      <c r="G683" s="10"/>
      <c r="H683" s="89">
        <f>H684</f>
        <v>0</v>
      </c>
    </row>
    <row r="684" spans="2:8" ht="12.75" hidden="1">
      <c r="B684" s="9" t="s">
        <v>718</v>
      </c>
      <c r="C684" s="10" t="s">
        <v>608</v>
      </c>
      <c r="D684" s="10" t="s">
        <v>445</v>
      </c>
      <c r="E684" s="10" t="s">
        <v>495</v>
      </c>
      <c r="F684" s="10" t="s">
        <v>744</v>
      </c>
      <c r="G684" s="10" t="s">
        <v>720</v>
      </c>
      <c r="H684" s="89"/>
    </row>
    <row r="685" spans="2:8" ht="12.75" hidden="1">
      <c r="B685" s="9"/>
      <c r="C685" s="10"/>
      <c r="D685" s="10"/>
      <c r="E685" s="10"/>
      <c r="F685" s="10"/>
      <c r="G685" s="10"/>
      <c r="H685" s="89"/>
    </row>
    <row r="686" spans="2:8" ht="12.75" hidden="1">
      <c r="B686" s="9"/>
      <c r="C686" s="10"/>
      <c r="D686" s="10"/>
      <c r="E686" s="10"/>
      <c r="F686" s="10"/>
      <c r="G686" s="10"/>
      <c r="H686" s="89"/>
    </row>
    <row r="687" spans="2:8" ht="12.75" hidden="1">
      <c r="B687" s="9"/>
      <c r="C687" s="10"/>
      <c r="D687" s="10"/>
      <c r="E687" s="10"/>
      <c r="F687" s="10"/>
      <c r="G687" s="10"/>
      <c r="H687" s="89"/>
    </row>
    <row r="688" spans="2:8" ht="12.75" hidden="1">
      <c r="B688" s="9" t="s">
        <v>358</v>
      </c>
      <c r="C688" s="10" t="s">
        <v>608</v>
      </c>
      <c r="D688" s="10" t="s">
        <v>445</v>
      </c>
      <c r="E688" s="10" t="s">
        <v>495</v>
      </c>
      <c r="F688" s="10" t="s">
        <v>359</v>
      </c>
      <c r="G688" s="10"/>
      <c r="H688" s="89">
        <f>H689+H691+H693</f>
        <v>0</v>
      </c>
    </row>
    <row r="689" spans="2:8" ht="51" hidden="1">
      <c r="B689" s="9" t="s">
        <v>745</v>
      </c>
      <c r="C689" s="10" t="s">
        <v>608</v>
      </c>
      <c r="D689" s="10" t="s">
        <v>445</v>
      </c>
      <c r="E689" s="10" t="s">
        <v>495</v>
      </c>
      <c r="F689" s="10" t="s">
        <v>746</v>
      </c>
      <c r="G689" s="10"/>
      <c r="H689" s="89">
        <f>H690</f>
        <v>0</v>
      </c>
    </row>
    <row r="690" spans="2:8" ht="25.5" hidden="1">
      <c r="B690" s="46" t="s">
        <v>747</v>
      </c>
      <c r="C690" s="10" t="s">
        <v>608</v>
      </c>
      <c r="D690" s="10" t="s">
        <v>445</v>
      </c>
      <c r="E690" s="10" t="s">
        <v>495</v>
      </c>
      <c r="F690" s="10" t="s">
        <v>746</v>
      </c>
      <c r="G690" s="10" t="s">
        <v>748</v>
      </c>
      <c r="H690" s="89"/>
    </row>
    <row r="691" spans="2:8" ht="38.25" hidden="1">
      <c r="B691" s="46" t="s">
        <v>749</v>
      </c>
      <c r="C691" s="10" t="s">
        <v>608</v>
      </c>
      <c r="D691" s="10" t="s">
        <v>445</v>
      </c>
      <c r="E691" s="10" t="s">
        <v>495</v>
      </c>
      <c r="F691" s="10" t="s">
        <v>750</v>
      </c>
      <c r="G691" s="10"/>
      <c r="H691" s="89">
        <f>H692</f>
        <v>0</v>
      </c>
    </row>
    <row r="692" spans="2:8" ht="25.5" hidden="1">
      <c r="B692" s="46" t="s">
        <v>747</v>
      </c>
      <c r="C692" s="10" t="s">
        <v>608</v>
      </c>
      <c r="D692" s="10" t="s">
        <v>445</v>
      </c>
      <c r="E692" s="10" t="s">
        <v>495</v>
      </c>
      <c r="F692" s="10" t="s">
        <v>750</v>
      </c>
      <c r="G692" s="10" t="s">
        <v>748</v>
      </c>
      <c r="H692" s="89"/>
    </row>
    <row r="693" spans="2:8" ht="38.25" hidden="1">
      <c r="B693" s="46" t="s">
        <v>751</v>
      </c>
      <c r="C693" s="10" t="s">
        <v>608</v>
      </c>
      <c r="D693" s="10" t="s">
        <v>445</v>
      </c>
      <c r="E693" s="10" t="s">
        <v>495</v>
      </c>
      <c r="F693" s="10" t="s">
        <v>752</v>
      </c>
      <c r="G693" s="10"/>
      <c r="H693" s="89">
        <f>H694</f>
        <v>0</v>
      </c>
    </row>
    <row r="694" spans="2:8" ht="25.5" hidden="1">
      <c r="B694" s="46" t="s">
        <v>747</v>
      </c>
      <c r="C694" s="10" t="s">
        <v>608</v>
      </c>
      <c r="D694" s="10" t="s">
        <v>445</v>
      </c>
      <c r="E694" s="10" t="s">
        <v>495</v>
      </c>
      <c r="F694" s="10" t="s">
        <v>752</v>
      </c>
      <c r="G694" s="10" t="s">
        <v>748</v>
      </c>
      <c r="H694" s="89"/>
    </row>
    <row r="695" spans="2:8" ht="12.75" hidden="1">
      <c r="B695" s="46" t="s">
        <v>753</v>
      </c>
      <c r="C695" s="10" t="s">
        <v>720</v>
      </c>
      <c r="D695" s="10" t="s">
        <v>445</v>
      </c>
      <c r="E695" s="10" t="s">
        <v>495</v>
      </c>
      <c r="F695" s="10" t="s">
        <v>754</v>
      </c>
      <c r="G695" s="10"/>
      <c r="H695" s="89">
        <f>H696</f>
        <v>0</v>
      </c>
    </row>
    <row r="696" spans="2:8" ht="25.5" hidden="1">
      <c r="B696" s="46" t="s">
        <v>755</v>
      </c>
      <c r="C696" s="10" t="s">
        <v>720</v>
      </c>
      <c r="D696" s="10" t="s">
        <v>445</v>
      </c>
      <c r="E696" s="10" t="s">
        <v>495</v>
      </c>
      <c r="F696" s="10" t="s">
        <v>756</v>
      </c>
      <c r="G696" s="10"/>
      <c r="H696" s="89">
        <f>H697</f>
        <v>0</v>
      </c>
    </row>
    <row r="697" spans="2:8" ht="25.5" hidden="1">
      <c r="B697" s="46" t="s">
        <v>747</v>
      </c>
      <c r="C697" s="10" t="s">
        <v>720</v>
      </c>
      <c r="D697" s="10" t="s">
        <v>445</v>
      </c>
      <c r="E697" s="10" t="s">
        <v>495</v>
      </c>
      <c r="F697" s="10" t="s">
        <v>756</v>
      </c>
      <c r="G697" s="10" t="s">
        <v>748</v>
      </c>
      <c r="H697" s="89"/>
    </row>
    <row r="698" spans="2:8" ht="12.75" hidden="1">
      <c r="B698" s="19" t="s">
        <v>713</v>
      </c>
      <c r="C698" s="36" t="s">
        <v>608</v>
      </c>
      <c r="D698" s="36" t="s">
        <v>445</v>
      </c>
      <c r="E698" s="36" t="s">
        <v>326</v>
      </c>
      <c r="F698" s="36"/>
      <c r="G698" s="36"/>
      <c r="H698" s="90">
        <f>H699+H702</f>
        <v>0</v>
      </c>
    </row>
    <row r="699" spans="2:8" ht="25.5" hidden="1">
      <c r="B699" s="9" t="s">
        <v>714</v>
      </c>
      <c r="C699" s="10" t="s">
        <v>608</v>
      </c>
      <c r="D699" s="10" t="s">
        <v>445</v>
      </c>
      <c r="E699" s="10" t="s">
        <v>326</v>
      </c>
      <c r="F699" s="10" t="s">
        <v>715</v>
      </c>
      <c r="G699" s="10"/>
      <c r="H699" s="89">
        <f>H701</f>
        <v>0</v>
      </c>
    </row>
    <row r="700" spans="2:8" ht="25.5" hidden="1">
      <c r="B700" s="9" t="s">
        <v>757</v>
      </c>
      <c r="C700" s="10" t="s">
        <v>608</v>
      </c>
      <c r="D700" s="10" t="s">
        <v>445</v>
      </c>
      <c r="E700" s="10" t="s">
        <v>326</v>
      </c>
      <c r="F700" s="10" t="s">
        <v>717</v>
      </c>
      <c r="G700" s="10"/>
      <c r="H700" s="89">
        <f>H701</f>
        <v>0</v>
      </c>
    </row>
    <row r="701" spans="2:8" ht="12.75" hidden="1">
      <c r="B701" s="9" t="s">
        <v>718</v>
      </c>
      <c r="C701" s="10" t="s">
        <v>608</v>
      </c>
      <c r="D701" s="10" t="s">
        <v>445</v>
      </c>
      <c r="E701" s="10" t="s">
        <v>326</v>
      </c>
      <c r="F701" s="10" t="s">
        <v>758</v>
      </c>
      <c r="G701" s="10" t="s">
        <v>720</v>
      </c>
      <c r="H701" s="89"/>
    </row>
    <row r="702" spans="2:8" ht="38.25" hidden="1">
      <c r="B702" s="9" t="s">
        <v>721</v>
      </c>
      <c r="C702" s="10" t="s">
        <v>608</v>
      </c>
      <c r="D702" s="10" t="s">
        <v>445</v>
      </c>
      <c r="E702" s="10" t="s">
        <v>326</v>
      </c>
      <c r="F702" s="10" t="s">
        <v>722</v>
      </c>
      <c r="G702" s="10"/>
      <c r="H702" s="89">
        <f>H703+H708</f>
        <v>0</v>
      </c>
    </row>
    <row r="703" spans="2:8" ht="38.25" hidden="1">
      <c r="B703" s="9" t="s">
        <v>723</v>
      </c>
      <c r="C703" s="10" t="s">
        <v>608</v>
      </c>
      <c r="D703" s="10" t="s">
        <v>445</v>
      </c>
      <c r="E703" s="10" t="s">
        <v>326</v>
      </c>
      <c r="F703" s="10" t="s">
        <v>724</v>
      </c>
      <c r="G703" s="10"/>
      <c r="H703" s="89">
        <f>H704+H706</f>
        <v>0</v>
      </c>
    </row>
    <row r="704" spans="2:8" ht="38.25" hidden="1">
      <c r="B704" s="9" t="s">
        <v>725</v>
      </c>
      <c r="C704" s="10" t="s">
        <v>608</v>
      </c>
      <c r="D704" s="10" t="s">
        <v>445</v>
      </c>
      <c r="E704" s="10" t="s">
        <v>326</v>
      </c>
      <c r="F704" s="10" t="s">
        <v>726</v>
      </c>
      <c r="G704" s="10"/>
      <c r="H704" s="89">
        <f>H705</f>
        <v>0</v>
      </c>
    </row>
    <row r="705" spans="2:8" ht="12.75" hidden="1">
      <c r="B705" s="9" t="s">
        <v>718</v>
      </c>
      <c r="C705" s="10" t="s">
        <v>608</v>
      </c>
      <c r="D705" s="10" t="s">
        <v>445</v>
      </c>
      <c r="E705" s="10" t="s">
        <v>326</v>
      </c>
      <c r="F705" s="10" t="s">
        <v>726</v>
      </c>
      <c r="G705" s="10" t="s">
        <v>720</v>
      </c>
      <c r="H705" s="89"/>
    </row>
    <row r="706" spans="2:8" ht="12.75" hidden="1">
      <c r="B706" s="9" t="s">
        <v>727</v>
      </c>
      <c r="C706" s="10" t="s">
        <v>608</v>
      </c>
      <c r="D706" s="10" t="s">
        <v>445</v>
      </c>
      <c r="E706" s="10" t="s">
        <v>326</v>
      </c>
      <c r="F706" s="10" t="s">
        <v>728</v>
      </c>
      <c r="G706" s="10"/>
      <c r="H706" s="89">
        <f>H707</f>
        <v>0</v>
      </c>
    </row>
    <row r="707" spans="2:8" ht="12.75" hidden="1">
      <c r="B707" s="9" t="s">
        <v>718</v>
      </c>
      <c r="C707" s="10" t="s">
        <v>608</v>
      </c>
      <c r="D707" s="10" t="s">
        <v>445</v>
      </c>
      <c r="E707" s="10" t="s">
        <v>326</v>
      </c>
      <c r="F707" s="10" t="s">
        <v>728</v>
      </c>
      <c r="G707" s="10" t="s">
        <v>720</v>
      </c>
      <c r="H707" s="89"/>
    </row>
    <row r="708" spans="2:8" ht="38.25" hidden="1">
      <c r="B708" s="9" t="s">
        <v>729</v>
      </c>
      <c r="C708" s="10" t="s">
        <v>608</v>
      </c>
      <c r="D708" s="10" t="s">
        <v>445</v>
      </c>
      <c r="E708" s="10" t="s">
        <v>326</v>
      </c>
      <c r="F708" s="10" t="s">
        <v>730</v>
      </c>
      <c r="G708" s="10"/>
      <c r="H708" s="89">
        <f>H709</f>
        <v>0</v>
      </c>
    </row>
    <row r="709" spans="2:8" ht="38.25" hidden="1">
      <c r="B709" s="9" t="s">
        <v>731</v>
      </c>
      <c r="C709" s="10" t="s">
        <v>608</v>
      </c>
      <c r="D709" s="10" t="s">
        <v>445</v>
      </c>
      <c r="E709" s="10" t="s">
        <v>326</v>
      </c>
      <c r="F709" s="10" t="s">
        <v>732</v>
      </c>
      <c r="G709" s="10"/>
      <c r="H709" s="89">
        <f>H710</f>
        <v>0</v>
      </c>
    </row>
    <row r="710" spans="2:8" ht="12.75" hidden="1">
      <c r="B710" s="9" t="s">
        <v>718</v>
      </c>
      <c r="C710" s="10" t="s">
        <v>608</v>
      </c>
      <c r="D710" s="10" t="s">
        <v>445</v>
      </c>
      <c r="E710" s="10" t="s">
        <v>326</v>
      </c>
      <c r="F710" s="10" t="s">
        <v>732</v>
      </c>
      <c r="G710" s="10" t="s">
        <v>720</v>
      </c>
      <c r="H710" s="89"/>
    </row>
    <row r="711" spans="2:8" ht="12.75" hidden="1">
      <c r="B711" s="19" t="s">
        <v>740</v>
      </c>
      <c r="C711" s="36" t="s">
        <v>608</v>
      </c>
      <c r="D711" s="36" t="s">
        <v>445</v>
      </c>
      <c r="E711" s="36" t="s">
        <v>365</v>
      </c>
      <c r="F711" s="36"/>
      <c r="G711" s="36"/>
      <c r="H711" s="90">
        <f>H712</f>
        <v>0</v>
      </c>
    </row>
    <row r="712" spans="2:8" ht="12.75" hidden="1">
      <c r="B712" s="19" t="s">
        <v>734</v>
      </c>
      <c r="C712" s="10" t="s">
        <v>608</v>
      </c>
      <c r="D712" s="10" t="s">
        <v>445</v>
      </c>
      <c r="E712" s="10" t="s">
        <v>365</v>
      </c>
      <c r="F712" s="10" t="s">
        <v>735</v>
      </c>
      <c r="G712" s="10"/>
      <c r="H712" s="89">
        <f>H713</f>
        <v>0</v>
      </c>
    </row>
    <row r="713" spans="2:8" ht="51" hidden="1">
      <c r="B713" s="9" t="s">
        <v>736</v>
      </c>
      <c r="C713" s="10" t="s">
        <v>608</v>
      </c>
      <c r="D713" s="10" t="s">
        <v>445</v>
      </c>
      <c r="E713" s="10" t="s">
        <v>365</v>
      </c>
      <c r="F713" s="10" t="s">
        <v>737</v>
      </c>
      <c r="G713" s="10"/>
      <c r="H713" s="89">
        <f>H714</f>
        <v>0</v>
      </c>
    </row>
    <row r="714" spans="2:8" ht="25.5" hidden="1">
      <c r="B714" s="9" t="s">
        <v>759</v>
      </c>
      <c r="C714" s="10" t="s">
        <v>608</v>
      </c>
      <c r="D714" s="10" t="s">
        <v>445</v>
      </c>
      <c r="E714" s="10" t="s">
        <v>365</v>
      </c>
      <c r="F714" s="10" t="s">
        <v>760</v>
      </c>
      <c r="G714" s="10" t="s">
        <v>720</v>
      </c>
      <c r="H714" s="89"/>
    </row>
    <row r="715" spans="2:8" ht="12.75" hidden="1">
      <c r="B715" s="45"/>
      <c r="C715" s="36"/>
      <c r="D715" s="36"/>
      <c r="E715" s="36"/>
      <c r="F715" s="36"/>
      <c r="G715" s="36"/>
      <c r="H715" s="90"/>
    </row>
    <row r="716" spans="2:8" ht="12.75" hidden="1">
      <c r="B716" s="9"/>
      <c r="C716" s="10"/>
      <c r="D716" s="10"/>
      <c r="E716" s="10"/>
      <c r="F716" s="10"/>
      <c r="G716" s="10"/>
      <c r="H716" s="89"/>
    </row>
    <row r="717" spans="2:8" ht="12.75" hidden="1">
      <c r="B717" s="9"/>
      <c r="C717" s="10"/>
      <c r="D717" s="10"/>
      <c r="E717" s="10"/>
      <c r="F717" s="10"/>
      <c r="G717" s="10"/>
      <c r="H717" s="89"/>
    </row>
    <row r="718" spans="2:8" ht="12.75" hidden="1">
      <c r="B718" s="46"/>
      <c r="C718" s="10"/>
      <c r="D718" s="10"/>
      <c r="E718" s="10"/>
      <c r="F718" s="10"/>
      <c r="G718" s="10"/>
      <c r="H718" s="89"/>
    </row>
    <row r="719" spans="2:8" ht="12.75" hidden="1">
      <c r="B719" s="47"/>
      <c r="C719" s="107"/>
      <c r="D719" s="107"/>
      <c r="E719" s="107"/>
      <c r="F719" s="107"/>
      <c r="G719" s="107"/>
      <c r="H719" s="90"/>
    </row>
    <row r="720" spans="2:8" ht="12.75" hidden="1">
      <c r="B720" s="50"/>
      <c r="C720" s="108"/>
      <c r="D720" s="108"/>
      <c r="E720" s="108"/>
      <c r="F720" s="108"/>
      <c r="G720" s="108"/>
      <c r="H720" s="89"/>
    </row>
    <row r="721" spans="2:8" ht="12.75" hidden="1">
      <c r="B721" s="50"/>
      <c r="C721" s="108"/>
      <c r="D721" s="108"/>
      <c r="E721" s="108"/>
      <c r="F721" s="108"/>
      <c r="G721" s="108"/>
      <c r="H721" s="89"/>
    </row>
    <row r="722" spans="2:8" ht="12.75" hidden="1">
      <c r="B722" s="53"/>
      <c r="C722" s="108"/>
      <c r="D722" s="108"/>
      <c r="E722" s="108"/>
      <c r="F722" s="108"/>
      <c r="G722" s="108"/>
      <c r="H722" s="89"/>
    </row>
    <row r="723" spans="2:8" ht="15.75" customHeight="1">
      <c r="B723" s="19" t="s">
        <v>494</v>
      </c>
      <c r="C723" s="36" t="s">
        <v>608</v>
      </c>
      <c r="D723" s="36" t="s">
        <v>495</v>
      </c>
      <c r="E723" s="36"/>
      <c r="F723" s="36"/>
      <c r="G723" s="36"/>
      <c r="H723" s="90">
        <f>H724+H730+H750+H778</f>
        <v>1348.116</v>
      </c>
    </row>
    <row r="724" spans="2:8" ht="12.75">
      <c r="B724" s="19" t="s">
        <v>761</v>
      </c>
      <c r="C724" s="36" t="s">
        <v>608</v>
      </c>
      <c r="D724" s="36" t="s">
        <v>495</v>
      </c>
      <c r="E724" s="36" t="s">
        <v>326</v>
      </c>
      <c r="F724" s="36"/>
      <c r="G724" s="36"/>
      <c r="H724" s="84">
        <f>H725</f>
        <v>-322.61</v>
      </c>
    </row>
    <row r="725" spans="2:8" ht="25.5" hidden="1">
      <c r="B725" s="9" t="s">
        <v>762</v>
      </c>
      <c r="C725" s="10" t="s">
        <v>608</v>
      </c>
      <c r="D725" s="10" t="s">
        <v>495</v>
      </c>
      <c r="E725" s="10" t="s">
        <v>326</v>
      </c>
      <c r="F725" s="10" t="s">
        <v>765</v>
      </c>
      <c r="G725" s="10"/>
      <c r="H725" s="84">
        <f>H726</f>
        <v>-322.61</v>
      </c>
    </row>
    <row r="726" spans="2:8" ht="38.25" hidden="1">
      <c r="B726" s="9" t="s">
        <v>764</v>
      </c>
      <c r="C726" s="10" t="s">
        <v>608</v>
      </c>
      <c r="D726" s="10" t="s">
        <v>495</v>
      </c>
      <c r="E726" s="10" t="s">
        <v>326</v>
      </c>
      <c r="F726" s="10" t="s">
        <v>765</v>
      </c>
      <c r="G726" s="10"/>
      <c r="H726" s="84">
        <f>H727</f>
        <v>-322.61</v>
      </c>
    </row>
    <row r="727" spans="2:8" ht="38.25">
      <c r="B727" s="9" t="s">
        <v>764</v>
      </c>
      <c r="C727" s="10" t="s">
        <v>608</v>
      </c>
      <c r="D727" s="10" t="s">
        <v>495</v>
      </c>
      <c r="E727" s="10" t="s">
        <v>326</v>
      </c>
      <c r="F727" s="10" t="s">
        <v>765</v>
      </c>
      <c r="G727" s="10"/>
      <c r="H727" s="84">
        <f>H728</f>
        <v>-322.61</v>
      </c>
    </row>
    <row r="728" spans="2:8" ht="15.75" customHeight="1">
      <c r="B728" s="9" t="s">
        <v>503</v>
      </c>
      <c r="C728" s="10" t="s">
        <v>608</v>
      </c>
      <c r="D728" s="10" t="s">
        <v>495</v>
      </c>
      <c r="E728" s="10" t="s">
        <v>326</v>
      </c>
      <c r="F728" s="10" t="s">
        <v>765</v>
      </c>
      <c r="G728" s="10" t="s">
        <v>393</v>
      </c>
      <c r="H728" s="84">
        <f>H729</f>
        <v>-322.61</v>
      </c>
    </row>
    <row r="729" spans="2:8" ht="25.5">
      <c r="B729" s="9" t="s">
        <v>766</v>
      </c>
      <c r="C729" s="10" t="s">
        <v>608</v>
      </c>
      <c r="D729" s="10" t="s">
        <v>495</v>
      </c>
      <c r="E729" s="10" t="s">
        <v>326</v>
      </c>
      <c r="F729" s="10" t="s">
        <v>765</v>
      </c>
      <c r="G729" s="10" t="s">
        <v>767</v>
      </c>
      <c r="H729" s="84">
        <v>-322.61</v>
      </c>
    </row>
    <row r="730" spans="2:8" ht="12.75" customHeight="1">
      <c r="B730" s="19" t="s">
        <v>496</v>
      </c>
      <c r="C730" s="36" t="s">
        <v>608</v>
      </c>
      <c r="D730" s="36" t="s">
        <v>495</v>
      </c>
      <c r="E730" s="36" t="s">
        <v>338</v>
      </c>
      <c r="F730" s="36"/>
      <c r="G730" s="36"/>
      <c r="H730" s="82">
        <f>H731+H739+H742+H746</f>
        <v>1682.7259999999999</v>
      </c>
    </row>
    <row r="731" spans="2:8" ht="16.5" customHeight="1" hidden="1">
      <c r="B731" s="19" t="s">
        <v>497</v>
      </c>
      <c r="C731" s="36" t="s">
        <v>608</v>
      </c>
      <c r="D731" s="36" t="s">
        <v>495</v>
      </c>
      <c r="E731" s="36" t="s">
        <v>338</v>
      </c>
      <c r="F731" s="36"/>
      <c r="G731" s="36"/>
      <c r="H731" s="82">
        <f>H732</f>
        <v>0</v>
      </c>
    </row>
    <row r="732" spans="2:8" ht="25.5" hidden="1">
      <c r="B732" s="9" t="s">
        <v>768</v>
      </c>
      <c r="C732" s="10" t="s">
        <v>608</v>
      </c>
      <c r="D732" s="10" t="s">
        <v>495</v>
      </c>
      <c r="E732" s="10" t="s">
        <v>338</v>
      </c>
      <c r="F732" s="10" t="s">
        <v>769</v>
      </c>
      <c r="G732" s="10"/>
      <c r="H732" s="84">
        <f>H733</f>
        <v>0</v>
      </c>
    </row>
    <row r="733" spans="2:8" ht="18.75" customHeight="1" hidden="1">
      <c r="B733" s="9" t="s">
        <v>503</v>
      </c>
      <c r="C733" s="10" t="s">
        <v>608</v>
      </c>
      <c r="D733" s="10" t="s">
        <v>495</v>
      </c>
      <c r="E733" s="10" t="s">
        <v>338</v>
      </c>
      <c r="F733" s="10" t="s">
        <v>769</v>
      </c>
      <c r="G733" s="10" t="s">
        <v>393</v>
      </c>
      <c r="H733" s="84">
        <f>H734</f>
        <v>0</v>
      </c>
    </row>
    <row r="734" spans="2:8" ht="18.75" customHeight="1" hidden="1">
      <c r="B734" s="9" t="s">
        <v>770</v>
      </c>
      <c r="C734" s="10" t="s">
        <v>608</v>
      </c>
      <c r="D734" s="10" t="s">
        <v>495</v>
      </c>
      <c r="E734" s="10" t="s">
        <v>338</v>
      </c>
      <c r="F734" s="10" t="s">
        <v>769</v>
      </c>
      <c r="G734" s="10" t="s">
        <v>771</v>
      </c>
      <c r="H734" s="84"/>
    </row>
    <row r="735" spans="2:8" ht="63.75" hidden="1">
      <c r="B735" s="9" t="s">
        <v>499</v>
      </c>
      <c r="C735" s="10" t="s">
        <v>608</v>
      </c>
      <c r="D735" s="10" t="s">
        <v>495</v>
      </c>
      <c r="E735" s="10" t="s">
        <v>338</v>
      </c>
      <c r="F735" s="10" t="s">
        <v>772</v>
      </c>
      <c r="G735" s="10"/>
      <c r="H735" s="84">
        <f>H736</f>
        <v>0</v>
      </c>
    </row>
    <row r="736" spans="2:8" ht="46.5" customHeight="1" hidden="1">
      <c r="B736" s="9" t="s">
        <v>501</v>
      </c>
      <c r="C736" s="10" t="s">
        <v>608</v>
      </c>
      <c r="D736" s="10" t="s">
        <v>495</v>
      </c>
      <c r="E736" s="10" t="s">
        <v>338</v>
      </c>
      <c r="F736" s="10" t="s">
        <v>772</v>
      </c>
      <c r="G736" s="10"/>
      <c r="H736" s="84">
        <f>H737</f>
        <v>0</v>
      </c>
    </row>
    <row r="737" spans="2:8" ht="19.5" customHeight="1" hidden="1">
      <c r="B737" s="9" t="s">
        <v>503</v>
      </c>
      <c r="C737" s="10" t="s">
        <v>608</v>
      </c>
      <c r="D737" s="10" t="s">
        <v>495</v>
      </c>
      <c r="E737" s="10" t="s">
        <v>338</v>
      </c>
      <c r="F737" s="10" t="s">
        <v>772</v>
      </c>
      <c r="G737" s="10" t="s">
        <v>393</v>
      </c>
      <c r="H737" s="84">
        <f>H738</f>
        <v>0</v>
      </c>
    </row>
    <row r="738" spans="2:8" ht="19.5" customHeight="1" hidden="1">
      <c r="B738" s="9" t="s">
        <v>770</v>
      </c>
      <c r="C738" s="10" t="s">
        <v>608</v>
      </c>
      <c r="D738" s="10" t="s">
        <v>495</v>
      </c>
      <c r="E738" s="10" t="s">
        <v>338</v>
      </c>
      <c r="F738" s="10" t="s">
        <v>772</v>
      </c>
      <c r="G738" s="10" t="s">
        <v>771</v>
      </c>
      <c r="H738" s="84"/>
    </row>
    <row r="739" spans="2:8" ht="25.5">
      <c r="B739" s="9" t="s">
        <v>773</v>
      </c>
      <c r="C739" s="10" t="s">
        <v>608</v>
      </c>
      <c r="D739" s="10" t="s">
        <v>495</v>
      </c>
      <c r="E739" s="10" t="s">
        <v>338</v>
      </c>
      <c r="F739" s="10" t="s">
        <v>774</v>
      </c>
      <c r="G739" s="10"/>
      <c r="H739" s="84">
        <f>H740</f>
        <v>-33</v>
      </c>
    </row>
    <row r="740" spans="2:8" ht="25.5">
      <c r="B740" s="33" t="s">
        <v>708</v>
      </c>
      <c r="C740" s="10" t="s">
        <v>608</v>
      </c>
      <c r="D740" s="10" t="s">
        <v>495</v>
      </c>
      <c r="E740" s="10" t="s">
        <v>338</v>
      </c>
      <c r="F740" s="10" t="s">
        <v>774</v>
      </c>
      <c r="G740" s="10" t="s">
        <v>343</v>
      </c>
      <c r="H740" s="84">
        <f>H741</f>
        <v>-33</v>
      </c>
    </row>
    <row r="741" spans="2:8" ht="25.5">
      <c r="B741" s="23" t="s">
        <v>709</v>
      </c>
      <c r="C741" s="10" t="s">
        <v>608</v>
      </c>
      <c r="D741" s="10" t="s">
        <v>495</v>
      </c>
      <c r="E741" s="10" t="s">
        <v>338</v>
      </c>
      <c r="F741" s="10" t="s">
        <v>774</v>
      </c>
      <c r="G741" s="10" t="s">
        <v>345</v>
      </c>
      <c r="H741" s="84">
        <v>-33</v>
      </c>
    </row>
    <row r="742" spans="2:8" ht="38.25" hidden="1">
      <c r="B742" s="9" t="s">
        <v>475</v>
      </c>
      <c r="C742" s="10" t="s">
        <v>608</v>
      </c>
      <c r="D742" s="10" t="s">
        <v>495</v>
      </c>
      <c r="E742" s="10" t="s">
        <v>338</v>
      </c>
      <c r="F742" s="10" t="s">
        <v>648</v>
      </c>
      <c r="G742" s="10"/>
      <c r="H742" s="153">
        <f>H743+H749</f>
        <v>225.03900000000002</v>
      </c>
    </row>
    <row r="743" spans="2:8" ht="15" customHeight="1">
      <c r="B743" s="9" t="s">
        <v>775</v>
      </c>
      <c r="C743" s="10" t="s">
        <v>608</v>
      </c>
      <c r="D743" s="10" t="s">
        <v>495</v>
      </c>
      <c r="E743" s="10" t="s">
        <v>338</v>
      </c>
      <c r="F743" s="10" t="s">
        <v>776</v>
      </c>
      <c r="G743" s="10"/>
      <c r="H743" s="153">
        <f>H744</f>
        <v>225.03900000000002</v>
      </c>
    </row>
    <row r="744" spans="2:8" ht="18" customHeight="1">
      <c r="B744" s="9" t="s">
        <v>509</v>
      </c>
      <c r="C744" s="10" t="s">
        <v>608</v>
      </c>
      <c r="D744" s="10" t="s">
        <v>495</v>
      </c>
      <c r="E744" s="10" t="s">
        <v>338</v>
      </c>
      <c r="F744" s="10" t="s">
        <v>777</v>
      </c>
      <c r="G744" s="10" t="s">
        <v>393</v>
      </c>
      <c r="H744" s="153">
        <f>H745</f>
        <v>225.03900000000002</v>
      </c>
    </row>
    <row r="745" spans="2:8" ht="18" customHeight="1">
      <c r="B745" s="9" t="s">
        <v>778</v>
      </c>
      <c r="C745" s="10" t="s">
        <v>608</v>
      </c>
      <c r="D745" s="10" t="s">
        <v>495</v>
      </c>
      <c r="E745" s="10" t="s">
        <v>338</v>
      </c>
      <c r="F745" s="10" t="s">
        <v>777</v>
      </c>
      <c r="G745" s="10" t="s">
        <v>779</v>
      </c>
      <c r="H745" s="153">
        <f>40.02+185.019</f>
        <v>225.03900000000002</v>
      </c>
    </row>
    <row r="746" spans="2:8" ht="18.75" customHeight="1">
      <c r="B746" s="9" t="s">
        <v>553</v>
      </c>
      <c r="C746" s="10" t="s">
        <v>608</v>
      </c>
      <c r="D746" s="10" t="s">
        <v>495</v>
      </c>
      <c r="E746" s="10" t="s">
        <v>338</v>
      </c>
      <c r="F746" s="10" t="s">
        <v>552</v>
      </c>
      <c r="G746" s="10"/>
      <c r="H746" s="153">
        <f>H747</f>
        <v>1490.687</v>
      </c>
    </row>
    <row r="747" spans="2:8" ht="18.75" customHeight="1">
      <c r="B747" s="9" t="s">
        <v>554</v>
      </c>
      <c r="C747" s="10" t="s">
        <v>608</v>
      </c>
      <c r="D747" s="10" t="s">
        <v>495</v>
      </c>
      <c r="E747" s="10" t="s">
        <v>338</v>
      </c>
      <c r="F747" s="10" t="s">
        <v>552</v>
      </c>
      <c r="G747" s="10" t="s">
        <v>347</v>
      </c>
      <c r="H747" s="153">
        <f>H748</f>
        <v>1490.687</v>
      </c>
    </row>
    <row r="748" spans="2:8" ht="18.75" customHeight="1">
      <c r="B748" s="9" t="s">
        <v>555</v>
      </c>
      <c r="C748" s="10" t="s">
        <v>608</v>
      </c>
      <c r="D748" s="10" t="s">
        <v>495</v>
      </c>
      <c r="E748" s="10" t="s">
        <v>338</v>
      </c>
      <c r="F748" s="10" t="s">
        <v>552</v>
      </c>
      <c r="G748" s="10" t="s">
        <v>556</v>
      </c>
      <c r="H748" s="153">
        <v>1490.687</v>
      </c>
    </row>
    <row r="749" spans="2:8" ht="15" customHeight="1">
      <c r="B749" s="19" t="s">
        <v>1119</v>
      </c>
      <c r="C749" s="36" t="s">
        <v>608</v>
      </c>
      <c r="D749" s="36" t="s">
        <v>495</v>
      </c>
      <c r="E749" s="36" t="s">
        <v>365</v>
      </c>
      <c r="F749" s="10"/>
      <c r="G749" s="10"/>
      <c r="H749" s="84">
        <f>H761+H764</f>
        <v>0</v>
      </c>
    </row>
    <row r="750" spans="2:8" ht="12.75" hidden="1">
      <c r="B750" s="19" t="s">
        <v>506</v>
      </c>
      <c r="C750" s="36" t="s">
        <v>608</v>
      </c>
      <c r="D750" s="36" t="s">
        <v>495</v>
      </c>
      <c r="E750" s="36" t="s">
        <v>365</v>
      </c>
      <c r="F750" s="36" t="s">
        <v>782</v>
      </c>
      <c r="G750" s="36"/>
      <c r="H750" s="82">
        <f>H751+H757+H754+H761</f>
        <v>0</v>
      </c>
    </row>
    <row r="751" spans="2:8" ht="38.25" hidden="1">
      <c r="B751" s="9" t="s">
        <v>507</v>
      </c>
      <c r="C751" s="10" t="s">
        <v>608</v>
      </c>
      <c r="D751" s="10" t="s">
        <v>495</v>
      </c>
      <c r="E751" s="10" t="s">
        <v>365</v>
      </c>
      <c r="F751" s="10" t="s">
        <v>782</v>
      </c>
      <c r="G751" s="10"/>
      <c r="H751" s="84">
        <f>H753</f>
        <v>0</v>
      </c>
    </row>
    <row r="752" spans="2:8" ht="18" customHeight="1" hidden="1">
      <c r="B752" s="9" t="s">
        <v>509</v>
      </c>
      <c r="C752" s="10" t="s">
        <v>608</v>
      </c>
      <c r="D752" s="10" t="s">
        <v>495</v>
      </c>
      <c r="E752" s="10" t="s">
        <v>365</v>
      </c>
      <c r="F752" s="10" t="s">
        <v>782</v>
      </c>
      <c r="G752" s="10" t="s">
        <v>393</v>
      </c>
      <c r="H752" s="84">
        <f>H753</f>
        <v>0</v>
      </c>
    </row>
    <row r="753" spans="2:8" ht="30" customHeight="1" hidden="1">
      <c r="B753" s="9" t="s">
        <v>510</v>
      </c>
      <c r="C753" s="10" t="s">
        <v>608</v>
      </c>
      <c r="D753" s="10" t="s">
        <v>495</v>
      </c>
      <c r="E753" s="10" t="s">
        <v>365</v>
      </c>
      <c r="F753" s="10" t="s">
        <v>782</v>
      </c>
      <c r="G753" s="10" t="s">
        <v>511</v>
      </c>
      <c r="H753" s="84"/>
    </row>
    <row r="754" spans="2:8" ht="59.25" customHeight="1" hidden="1">
      <c r="B754" s="9" t="s">
        <v>783</v>
      </c>
      <c r="C754" s="10" t="s">
        <v>608</v>
      </c>
      <c r="D754" s="10" t="s">
        <v>495</v>
      </c>
      <c r="E754" s="10" t="s">
        <v>365</v>
      </c>
      <c r="F754" s="10" t="s">
        <v>784</v>
      </c>
      <c r="G754" s="10"/>
      <c r="H754" s="84">
        <f>H755</f>
        <v>0</v>
      </c>
    </row>
    <row r="755" spans="2:8" ht="16.5" customHeight="1" hidden="1">
      <c r="B755" s="9" t="s">
        <v>509</v>
      </c>
      <c r="C755" s="10" t="s">
        <v>608</v>
      </c>
      <c r="D755" s="10" t="s">
        <v>495</v>
      </c>
      <c r="E755" s="10" t="s">
        <v>365</v>
      </c>
      <c r="F755" s="10" t="s">
        <v>784</v>
      </c>
      <c r="G755" s="10" t="s">
        <v>393</v>
      </c>
      <c r="H755" s="84">
        <f>H756</f>
        <v>0</v>
      </c>
    </row>
    <row r="756" spans="2:8" ht="33" customHeight="1" hidden="1">
      <c r="B756" s="9" t="s">
        <v>785</v>
      </c>
      <c r="C756" s="10" t="s">
        <v>608</v>
      </c>
      <c r="D756" s="10" t="s">
        <v>495</v>
      </c>
      <c r="E756" s="10" t="s">
        <v>365</v>
      </c>
      <c r="F756" s="10" t="s">
        <v>784</v>
      </c>
      <c r="G756" s="10" t="s">
        <v>771</v>
      </c>
      <c r="H756" s="84">
        <v>0</v>
      </c>
    </row>
    <row r="757" spans="2:8" ht="17.25" customHeight="1" hidden="1">
      <c r="B757" s="9" t="s">
        <v>734</v>
      </c>
      <c r="C757" s="10" t="s">
        <v>608</v>
      </c>
      <c r="D757" s="10" t="s">
        <v>495</v>
      </c>
      <c r="E757" s="10" t="s">
        <v>365</v>
      </c>
      <c r="F757" s="10" t="s">
        <v>786</v>
      </c>
      <c r="G757" s="10"/>
      <c r="H757" s="84">
        <f>H758+H764</f>
        <v>-886.05</v>
      </c>
    </row>
    <row r="758" spans="2:8" ht="54" customHeight="1" hidden="1">
      <c r="B758" s="23" t="s">
        <v>513</v>
      </c>
      <c r="C758" s="10" t="s">
        <v>608</v>
      </c>
      <c r="D758" s="86" t="s">
        <v>495</v>
      </c>
      <c r="E758" s="86" t="s">
        <v>365</v>
      </c>
      <c r="F758" s="86" t="s">
        <v>787</v>
      </c>
      <c r="G758" s="86"/>
      <c r="H758" s="84">
        <f>H759</f>
        <v>0</v>
      </c>
    </row>
    <row r="759" spans="2:8" ht="16.5" customHeight="1" hidden="1">
      <c r="B759" s="9" t="s">
        <v>509</v>
      </c>
      <c r="C759" s="10" t="s">
        <v>608</v>
      </c>
      <c r="D759" s="10" t="s">
        <v>495</v>
      </c>
      <c r="E759" s="10" t="s">
        <v>365</v>
      </c>
      <c r="F759" s="10" t="s">
        <v>787</v>
      </c>
      <c r="G759" s="10" t="s">
        <v>393</v>
      </c>
      <c r="H759" s="84">
        <f>H760</f>
        <v>0</v>
      </c>
    </row>
    <row r="760" spans="2:8" ht="25.5" hidden="1">
      <c r="B760" s="9" t="s">
        <v>510</v>
      </c>
      <c r="C760" s="10" t="s">
        <v>608</v>
      </c>
      <c r="D760" s="10" t="s">
        <v>495</v>
      </c>
      <c r="E760" s="10" t="s">
        <v>365</v>
      </c>
      <c r="F760" s="10" t="s">
        <v>787</v>
      </c>
      <c r="G760" s="10" t="s">
        <v>511</v>
      </c>
      <c r="H760" s="84">
        <v>0</v>
      </c>
    </row>
    <row r="761" spans="2:8" ht="51">
      <c r="B761" s="33" t="s">
        <v>1125</v>
      </c>
      <c r="C761" s="10" t="s">
        <v>608</v>
      </c>
      <c r="D761" s="10" t="s">
        <v>495</v>
      </c>
      <c r="E761" s="10" t="s">
        <v>365</v>
      </c>
      <c r="F761" s="10" t="s">
        <v>772</v>
      </c>
      <c r="G761" s="10"/>
      <c r="H761" s="84">
        <f>H762</f>
        <v>886.05</v>
      </c>
    </row>
    <row r="762" spans="2:8" ht="12.75">
      <c r="B762" s="9" t="s">
        <v>509</v>
      </c>
      <c r="C762" s="10" t="s">
        <v>608</v>
      </c>
      <c r="D762" s="10" t="s">
        <v>495</v>
      </c>
      <c r="E762" s="10" t="s">
        <v>365</v>
      </c>
      <c r="F762" s="10" t="s">
        <v>772</v>
      </c>
      <c r="G762" s="10" t="s">
        <v>393</v>
      </c>
      <c r="H762" s="84">
        <f>H763</f>
        <v>886.05</v>
      </c>
    </row>
    <row r="763" spans="2:8" ht="25.5">
      <c r="B763" s="9" t="s">
        <v>785</v>
      </c>
      <c r="C763" s="10" t="s">
        <v>608</v>
      </c>
      <c r="D763" s="10" t="s">
        <v>495</v>
      </c>
      <c r="E763" s="10" t="s">
        <v>365</v>
      </c>
      <c r="F763" s="10" t="s">
        <v>772</v>
      </c>
      <c r="G763" s="10" t="s">
        <v>771</v>
      </c>
      <c r="H763" s="84">
        <v>886.05</v>
      </c>
    </row>
    <row r="764" spans="2:8" ht="51" hidden="1">
      <c r="B764" s="9" t="s">
        <v>788</v>
      </c>
      <c r="C764" s="10" t="s">
        <v>608</v>
      </c>
      <c r="D764" s="10" t="s">
        <v>495</v>
      </c>
      <c r="E764" s="10" t="s">
        <v>365</v>
      </c>
      <c r="F764" s="10" t="s">
        <v>786</v>
      </c>
      <c r="G764" s="10"/>
      <c r="H764" s="84">
        <f>H765+H769</f>
        <v>-886.05</v>
      </c>
    </row>
    <row r="765" spans="2:8" ht="51" hidden="1">
      <c r="B765" s="9" t="s">
        <v>519</v>
      </c>
      <c r="C765" s="10" t="s">
        <v>608</v>
      </c>
      <c r="D765" s="10" t="s">
        <v>495</v>
      </c>
      <c r="E765" s="10" t="s">
        <v>365</v>
      </c>
      <c r="F765" s="10" t="s">
        <v>786</v>
      </c>
      <c r="G765" s="10"/>
      <c r="H765" s="84">
        <f>H766</f>
        <v>0</v>
      </c>
    </row>
    <row r="766" spans="2:8" ht="13.5" customHeight="1" hidden="1">
      <c r="B766" s="9" t="s">
        <v>509</v>
      </c>
      <c r="C766" s="10" t="s">
        <v>608</v>
      </c>
      <c r="D766" s="10" t="s">
        <v>495</v>
      </c>
      <c r="E766" s="10" t="s">
        <v>365</v>
      </c>
      <c r="F766" s="10" t="s">
        <v>786</v>
      </c>
      <c r="G766" s="10" t="s">
        <v>393</v>
      </c>
      <c r="H766" s="89">
        <f>H767+H768</f>
        <v>0</v>
      </c>
    </row>
    <row r="767" spans="2:8" ht="25.5" hidden="1">
      <c r="B767" s="9" t="s">
        <v>510</v>
      </c>
      <c r="C767" s="10" t="s">
        <v>608</v>
      </c>
      <c r="D767" s="10" t="s">
        <v>495</v>
      </c>
      <c r="E767" s="10" t="s">
        <v>365</v>
      </c>
      <c r="F767" s="10" t="s">
        <v>786</v>
      </c>
      <c r="G767" s="10" t="s">
        <v>511</v>
      </c>
      <c r="H767" s="84"/>
    </row>
    <row r="768" spans="2:8" ht="37.5" customHeight="1" hidden="1">
      <c r="B768" s="9" t="s">
        <v>520</v>
      </c>
      <c r="C768" s="10" t="s">
        <v>608</v>
      </c>
      <c r="D768" s="10" t="s">
        <v>495</v>
      </c>
      <c r="E768" s="10" t="s">
        <v>365</v>
      </c>
      <c r="F768" s="10" t="s">
        <v>786</v>
      </c>
      <c r="G768" s="10" t="s">
        <v>395</v>
      </c>
      <c r="H768" s="89"/>
    </row>
    <row r="769" spans="2:8" ht="51">
      <c r="B769" s="9" t="s">
        <v>783</v>
      </c>
      <c r="C769" s="10" t="s">
        <v>608</v>
      </c>
      <c r="D769" s="10" t="s">
        <v>495</v>
      </c>
      <c r="E769" s="10" t="s">
        <v>365</v>
      </c>
      <c r="F769" s="10" t="s">
        <v>784</v>
      </c>
      <c r="G769" s="10"/>
      <c r="H769" s="84">
        <f>H770</f>
        <v>-886.05</v>
      </c>
    </row>
    <row r="770" spans="2:8" ht="12.75">
      <c r="B770" s="9" t="s">
        <v>509</v>
      </c>
      <c r="C770" s="10" t="s">
        <v>608</v>
      </c>
      <c r="D770" s="10" t="s">
        <v>495</v>
      </c>
      <c r="E770" s="10" t="s">
        <v>365</v>
      </c>
      <c r="F770" s="10" t="s">
        <v>784</v>
      </c>
      <c r="G770" s="10" t="s">
        <v>393</v>
      </c>
      <c r="H770" s="84">
        <f>H771</f>
        <v>-886.05</v>
      </c>
    </row>
    <row r="771" spans="2:8" ht="30" customHeight="1">
      <c r="B771" s="9" t="s">
        <v>785</v>
      </c>
      <c r="C771" s="10" t="s">
        <v>608</v>
      </c>
      <c r="D771" s="10" t="s">
        <v>495</v>
      </c>
      <c r="E771" s="10" t="s">
        <v>365</v>
      </c>
      <c r="F771" s="10" t="s">
        <v>784</v>
      </c>
      <c r="G771" s="10" t="s">
        <v>771</v>
      </c>
      <c r="H771" s="84">
        <v>-886.05</v>
      </c>
    </row>
    <row r="772" spans="2:8" ht="12.75" hidden="1">
      <c r="B772" s="26"/>
      <c r="C772" s="10"/>
      <c r="D772" s="10"/>
      <c r="E772" s="10"/>
      <c r="F772" s="10"/>
      <c r="G772" s="10"/>
      <c r="H772" s="84"/>
    </row>
    <row r="773" spans="2:8" ht="12.75" hidden="1">
      <c r="B773" s="26"/>
      <c r="C773" s="10"/>
      <c r="D773" s="10"/>
      <c r="E773" s="10"/>
      <c r="F773" s="10"/>
      <c r="G773" s="10"/>
      <c r="H773" s="84"/>
    </row>
    <row r="774" spans="2:8" ht="12.75" hidden="1">
      <c r="B774" s="9"/>
      <c r="C774" s="10"/>
      <c r="D774" s="10"/>
      <c r="E774" s="10"/>
      <c r="F774" s="10"/>
      <c r="G774" s="10"/>
      <c r="H774" s="84"/>
    </row>
    <row r="775" spans="2:8" ht="12.75" hidden="1">
      <c r="B775" s="9"/>
      <c r="C775" s="10"/>
      <c r="D775" s="10"/>
      <c r="E775" s="10"/>
      <c r="F775" s="10"/>
      <c r="G775" s="10"/>
      <c r="H775" s="84"/>
    </row>
    <row r="776" spans="2:8" ht="12.75" hidden="1">
      <c r="B776" s="9"/>
      <c r="C776" s="10"/>
      <c r="D776" s="10"/>
      <c r="E776" s="10"/>
      <c r="F776" s="10"/>
      <c r="G776" s="10"/>
      <c r="H776" s="84"/>
    </row>
    <row r="777" spans="2:8" ht="12.75" hidden="1">
      <c r="B777" s="9"/>
      <c r="C777" s="10"/>
      <c r="D777" s="10"/>
      <c r="E777" s="10"/>
      <c r="F777" s="10"/>
      <c r="G777" s="10"/>
      <c r="H777" s="84"/>
    </row>
    <row r="778" spans="2:8" ht="12.75">
      <c r="B778" s="19" t="s">
        <v>790</v>
      </c>
      <c r="C778" s="36" t="s">
        <v>608</v>
      </c>
      <c r="D778" s="36" t="s">
        <v>495</v>
      </c>
      <c r="E778" s="36" t="s">
        <v>524</v>
      </c>
      <c r="F778" s="36"/>
      <c r="G778" s="36"/>
      <c r="H778" s="82">
        <f>H779+H793</f>
        <v>-12</v>
      </c>
    </row>
    <row r="779" spans="2:8" ht="12.75" hidden="1">
      <c r="B779" s="9" t="s">
        <v>385</v>
      </c>
      <c r="C779" s="10" t="s">
        <v>608</v>
      </c>
      <c r="D779" s="10" t="s">
        <v>495</v>
      </c>
      <c r="E779" s="10" t="s">
        <v>524</v>
      </c>
      <c r="F779" s="10" t="s">
        <v>786</v>
      </c>
      <c r="G779" s="10"/>
      <c r="H779" s="84">
        <f>H780</f>
        <v>0</v>
      </c>
    </row>
    <row r="780" spans="2:8" ht="76.5" hidden="1">
      <c r="B780" s="9" t="s">
        <v>454</v>
      </c>
      <c r="C780" s="10" t="s">
        <v>608</v>
      </c>
      <c r="D780" s="10" t="s">
        <v>495</v>
      </c>
      <c r="E780" s="10" t="s">
        <v>524</v>
      </c>
      <c r="F780" s="10" t="s">
        <v>786</v>
      </c>
      <c r="G780" s="10"/>
      <c r="H780" s="84">
        <f>H781+H786</f>
        <v>0</v>
      </c>
    </row>
    <row r="781" spans="2:8" ht="38.25" hidden="1">
      <c r="B781" s="9" t="s">
        <v>791</v>
      </c>
      <c r="C781" s="10" t="s">
        <v>608</v>
      </c>
      <c r="D781" s="10" t="s">
        <v>495</v>
      </c>
      <c r="E781" s="10" t="s">
        <v>524</v>
      </c>
      <c r="F781" s="10" t="s">
        <v>792</v>
      </c>
      <c r="G781" s="10"/>
      <c r="H781" s="84">
        <f>H782+H784</f>
        <v>0</v>
      </c>
    </row>
    <row r="782" spans="2:8" ht="63.75" hidden="1">
      <c r="B782" s="26" t="s">
        <v>333</v>
      </c>
      <c r="C782" s="10" t="s">
        <v>608</v>
      </c>
      <c r="D782" s="10" t="s">
        <v>495</v>
      </c>
      <c r="E782" s="10" t="s">
        <v>524</v>
      </c>
      <c r="F782" s="10" t="s">
        <v>792</v>
      </c>
      <c r="G782" s="10" t="s">
        <v>334</v>
      </c>
      <c r="H782" s="84">
        <f>H783</f>
        <v>0</v>
      </c>
    </row>
    <row r="783" spans="2:8" ht="38.25" hidden="1">
      <c r="B783" s="26" t="s">
        <v>543</v>
      </c>
      <c r="C783" s="10" t="s">
        <v>608</v>
      </c>
      <c r="D783" s="10" t="s">
        <v>495</v>
      </c>
      <c r="E783" s="10" t="s">
        <v>524</v>
      </c>
      <c r="F783" s="10" t="s">
        <v>792</v>
      </c>
      <c r="G783" s="10" t="s">
        <v>336</v>
      </c>
      <c r="H783" s="84"/>
    </row>
    <row r="784" spans="2:8" ht="25.5" hidden="1">
      <c r="B784" s="26" t="s">
        <v>342</v>
      </c>
      <c r="C784" s="10" t="s">
        <v>608</v>
      </c>
      <c r="D784" s="10" t="s">
        <v>495</v>
      </c>
      <c r="E784" s="10" t="s">
        <v>524</v>
      </c>
      <c r="F784" s="10" t="s">
        <v>792</v>
      </c>
      <c r="G784" s="10" t="s">
        <v>343</v>
      </c>
      <c r="H784" s="84">
        <f>H785</f>
        <v>0</v>
      </c>
    </row>
    <row r="785" spans="2:8" ht="25.5" hidden="1">
      <c r="B785" s="26" t="s">
        <v>344</v>
      </c>
      <c r="C785" s="10" t="s">
        <v>608</v>
      </c>
      <c r="D785" s="10" t="s">
        <v>495</v>
      </c>
      <c r="E785" s="10" t="s">
        <v>524</v>
      </c>
      <c r="F785" s="10" t="s">
        <v>792</v>
      </c>
      <c r="G785" s="10" t="s">
        <v>345</v>
      </c>
      <c r="H785" s="89"/>
    </row>
    <row r="786" spans="2:8" ht="25.5">
      <c r="B786" s="9" t="s">
        <v>793</v>
      </c>
      <c r="C786" s="10" t="s">
        <v>608</v>
      </c>
      <c r="D786" s="10" t="s">
        <v>495</v>
      </c>
      <c r="E786" s="10" t="s">
        <v>524</v>
      </c>
      <c r="F786" s="10" t="s">
        <v>786</v>
      </c>
      <c r="G786" s="10"/>
      <c r="H786" s="84">
        <f>H787+H789</f>
        <v>0</v>
      </c>
    </row>
    <row r="787" spans="2:8" ht="63.75">
      <c r="B787" s="26" t="s">
        <v>333</v>
      </c>
      <c r="C787" s="10" t="s">
        <v>608</v>
      </c>
      <c r="D787" s="10" t="s">
        <v>495</v>
      </c>
      <c r="E787" s="10" t="s">
        <v>524</v>
      </c>
      <c r="F787" s="10" t="s">
        <v>786</v>
      </c>
      <c r="G787" s="10" t="s">
        <v>334</v>
      </c>
      <c r="H787" s="84">
        <f>H788</f>
        <v>-57.00547999999999</v>
      </c>
    </row>
    <row r="788" spans="2:8" ht="37.5" customHeight="1">
      <c r="B788" s="26" t="s">
        <v>543</v>
      </c>
      <c r="C788" s="10" t="s">
        <v>608</v>
      </c>
      <c r="D788" s="10" t="s">
        <v>495</v>
      </c>
      <c r="E788" s="10" t="s">
        <v>524</v>
      </c>
      <c r="F788" s="10" t="s">
        <v>786</v>
      </c>
      <c r="G788" s="10" t="s">
        <v>336</v>
      </c>
      <c r="H788" s="84">
        <f>5.5+7.23232-69.7378</f>
        <v>-57.00547999999999</v>
      </c>
    </row>
    <row r="789" spans="2:8" ht="25.5">
      <c r="B789" s="26" t="s">
        <v>342</v>
      </c>
      <c r="C789" s="10" t="s">
        <v>608</v>
      </c>
      <c r="D789" s="10" t="s">
        <v>495</v>
      </c>
      <c r="E789" s="10" t="s">
        <v>524</v>
      </c>
      <c r="F789" s="10" t="s">
        <v>786</v>
      </c>
      <c r="G789" s="10" t="s">
        <v>343</v>
      </c>
      <c r="H789" s="84">
        <f>H790</f>
        <v>57.00547999999999</v>
      </c>
    </row>
    <row r="790" spans="2:8" ht="28.5" customHeight="1">
      <c r="B790" s="26" t="s">
        <v>344</v>
      </c>
      <c r="C790" s="10" t="s">
        <v>608</v>
      </c>
      <c r="D790" s="10" t="s">
        <v>495</v>
      </c>
      <c r="E790" s="10" t="s">
        <v>524</v>
      </c>
      <c r="F790" s="10" t="s">
        <v>786</v>
      </c>
      <c r="G790" s="10" t="s">
        <v>345</v>
      </c>
      <c r="H790" s="84">
        <f>-9.9-2.83232+69.7378</f>
        <v>57.00547999999999</v>
      </c>
    </row>
    <row r="791" spans="2:8" ht="12.75" hidden="1">
      <c r="B791" s="9"/>
      <c r="C791" s="10"/>
      <c r="D791" s="10"/>
      <c r="E791" s="10"/>
      <c r="F791" s="10"/>
      <c r="G791" s="10"/>
      <c r="H791" s="84"/>
    </row>
    <row r="792" spans="2:8" ht="12.75" hidden="1">
      <c r="B792" s="9"/>
      <c r="C792" s="10"/>
      <c r="D792" s="10"/>
      <c r="E792" s="10"/>
      <c r="F792" s="10"/>
      <c r="G792" s="10"/>
      <c r="H792" s="84"/>
    </row>
    <row r="793" spans="2:8" ht="38.25" hidden="1">
      <c r="B793" s="9" t="s">
        <v>475</v>
      </c>
      <c r="C793" s="10" t="s">
        <v>608</v>
      </c>
      <c r="D793" s="10" t="s">
        <v>495</v>
      </c>
      <c r="E793" s="10" t="s">
        <v>524</v>
      </c>
      <c r="F793" s="10" t="s">
        <v>648</v>
      </c>
      <c r="G793" s="10"/>
      <c r="H793" s="104">
        <f>H797+H794</f>
        <v>-12</v>
      </c>
    </row>
    <row r="794" spans="2:8" ht="12.75">
      <c r="B794" s="9" t="s">
        <v>483</v>
      </c>
      <c r="C794" s="10" t="s">
        <v>608</v>
      </c>
      <c r="D794" s="10" t="s">
        <v>495</v>
      </c>
      <c r="E794" s="10" t="s">
        <v>524</v>
      </c>
      <c r="F794" s="10" t="s">
        <v>794</v>
      </c>
      <c r="G794" s="10"/>
      <c r="H794" s="104">
        <f>H795</f>
        <v>-12</v>
      </c>
    </row>
    <row r="795" spans="2:8" ht="25.5">
      <c r="B795" s="26" t="s">
        <v>342</v>
      </c>
      <c r="C795" s="10" t="s">
        <v>608</v>
      </c>
      <c r="D795" s="10" t="s">
        <v>495</v>
      </c>
      <c r="E795" s="10" t="s">
        <v>524</v>
      </c>
      <c r="F795" s="10" t="s">
        <v>794</v>
      </c>
      <c r="G795" s="10" t="s">
        <v>343</v>
      </c>
      <c r="H795" s="104">
        <f>H796</f>
        <v>-12</v>
      </c>
    </row>
    <row r="796" spans="2:8" ht="25.5">
      <c r="B796" s="26" t="s">
        <v>344</v>
      </c>
      <c r="C796" s="10" t="s">
        <v>608</v>
      </c>
      <c r="D796" s="10" t="s">
        <v>495</v>
      </c>
      <c r="E796" s="10" t="s">
        <v>524</v>
      </c>
      <c r="F796" s="10" t="s">
        <v>794</v>
      </c>
      <c r="G796" s="10" t="s">
        <v>345</v>
      </c>
      <c r="H796" s="104">
        <v>-12</v>
      </c>
    </row>
    <row r="797" spans="2:8" ht="30.75" customHeight="1" hidden="1">
      <c r="B797" s="9" t="s">
        <v>795</v>
      </c>
      <c r="C797" s="10" t="s">
        <v>608</v>
      </c>
      <c r="D797" s="10" t="s">
        <v>495</v>
      </c>
      <c r="E797" s="10" t="s">
        <v>524</v>
      </c>
      <c r="F797" s="10" t="s">
        <v>796</v>
      </c>
      <c r="G797" s="10"/>
      <c r="H797" s="104">
        <f>H798</f>
        <v>0</v>
      </c>
    </row>
    <row r="798" spans="2:8" ht="27" customHeight="1" hidden="1">
      <c r="B798" s="26" t="s">
        <v>342</v>
      </c>
      <c r="C798" s="10" t="s">
        <v>608</v>
      </c>
      <c r="D798" s="10" t="s">
        <v>495</v>
      </c>
      <c r="E798" s="10" t="s">
        <v>524</v>
      </c>
      <c r="F798" s="10" t="s">
        <v>796</v>
      </c>
      <c r="G798" s="10" t="s">
        <v>343</v>
      </c>
      <c r="H798" s="104">
        <f>H799</f>
        <v>0</v>
      </c>
    </row>
    <row r="799" spans="2:8" ht="27.75" customHeight="1" hidden="1">
      <c r="B799" s="26" t="s">
        <v>344</v>
      </c>
      <c r="C799" s="86" t="s">
        <v>608</v>
      </c>
      <c r="D799" s="10" t="s">
        <v>495</v>
      </c>
      <c r="E799" s="10" t="s">
        <v>524</v>
      </c>
      <c r="F799" s="10" t="s">
        <v>796</v>
      </c>
      <c r="G799" s="10" t="s">
        <v>345</v>
      </c>
      <c r="H799" s="104"/>
    </row>
    <row r="800" spans="2:8" ht="12.75">
      <c r="B800" s="34" t="s">
        <v>797</v>
      </c>
      <c r="C800" s="91" t="s">
        <v>608</v>
      </c>
      <c r="D800" s="36" t="s">
        <v>551</v>
      </c>
      <c r="E800" s="36"/>
      <c r="F800" s="36"/>
      <c r="G800" s="36"/>
      <c r="H800" s="109">
        <f>H806+H801</f>
        <v>-744.664</v>
      </c>
    </row>
    <row r="801" spans="2:8" ht="12.75">
      <c r="B801" s="34" t="s">
        <v>798</v>
      </c>
      <c r="C801" s="91" t="s">
        <v>608</v>
      </c>
      <c r="D801" s="36" t="s">
        <v>551</v>
      </c>
      <c r="E801" s="36" t="s">
        <v>326</v>
      </c>
      <c r="F801" s="36"/>
      <c r="G801" s="36"/>
      <c r="H801" s="109">
        <f>H802</f>
        <v>-728.699</v>
      </c>
    </row>
    <row r="802" spans="2:8" ht="12.75">
      <c r="B802" s="26" t="s">
        <v>799</v>
      </c>
      <c r="C802" s="86" t="s">
        <v>608</v>
      </c>
      <c r="D802" s="10" t="s">
        <v>551</v>
      </c>
      <c r="E802" s="10" t="s">
        <v>326</v>
      </c>
      <c r="F802" s="10" t="s">
        <v>800</v>
      </c>
      <c r="G802" s="10"/>
      <c r="H802" s="104">
        <f>H803</f>
        <v>-728.699</v>
      </c>
    </row>
    <row r="803" spans="2:8" ht="25.5" hidden="1">
      <c r="B803" s="26" t="s">
        <v>801</v>
      </c>
      <c r="C803" s="86" t="s">
        <v>608</v>
      </c>
      <c r="D803" s="10" t="s">
        <v>551</v>
      </c>
      <c r="E803" s="10" t="s">
        <v>326</v>
      </c>
      <c r="F803" s="10" t="s">
        <v>800</v>
      </c>
      <c r="G803" s="10"/>
      <c r="H803" s="104">
        <f>H804</f>
        <v>-728.699</v>
      </c>
    </row>
    <row r="804" spans="2:8" ht="38.25">
      <c r="B804" s="26" t="s">
        <v>802</v>
      </c>
      <c r="C804" s="86" t="s">
        <v>608</v>
      </c>
      <c r="D804" s="10" t="s">
        <v>551</v>
      </c>
      <c r="E804" s="10" t="s">
        <v>326</v>
      </c>
      <c r="F804" s="10" t="s">
        <v>800</v>
      </c>
      <c r="G804" s="10" t="s">
        <v>380</v>
      </c>
      <c r="H804" s="104">
        <f>H805</f>
        <v>-728.699</v>
      </c>
    </row>
    <row r="805" spans="2:8" ht="38.25">
      <c r="B805" s="26" t="s">
        <v>803</v>
      </c>
      <c r="C805" s="86" t="s">
        <v>608</v>
      </c>
      <c r="D805" s="10" t="s">
        <v>551</v>
      </c>
      <c r="E805" s="10" t="s">
        <v>326</v>
      </c>
      <c r="F805" s="10" t="s">
        <v>800</v>
      </c>
      <c r="G805" s="10" t="s">
        <v>804</v>
      </c>
      <c r="H805" s="104">
        <v>-728.699</v>
      </c>
    </row>
    <row r="806" spans="2:8" ht="12.75">
      <c r="B806" s="34" t="s">
        <v>805</v>
      </c>
      <c r="C806" s="91" t="s">
        <v>608</v>
      </c>
      <c r="D806" s="36" t="s">
        <v>551</v>
      </c>
      <c r="E806" s="36" t="s">
        <v>328</v>
      </c>
      <c r="F806" s="36"/>
      <c r="G806" s="36"/>
      <c r="H806" s="349">
        <f>H807</f>
        <v>-15.965000000000003</v>
      </c>
    </row>
    <row r="807" spans="2:8" ht="38.25" hidden="1">
      <c r="B807" s="9" t="s">
        <v>475</v>
      </c>
      <c r="C807" s="86" t="s">
        <v>608</v>
      </c>
      <c r="D807" s="86" t="s">
        <v>551</v>
      </c>
      <c r="E807" s="86" t="s">
        <v>328</v>
      </c>
      <c r="F807" s="86" t="s">
        <v>806</v>
      </c>
      <c r="G807" s="86"/>
      <c r="H807" s="153">
        <f>H808</f>
        <v>-15.965000000000003</v>
      </c>
    </row>
    <row r="808" spans="2:8" ht="30" customHeight="1">
      <c r="B808" s="23" t="s">
        <v>807</v>
      </c>
      <c r="C808" s="86" t="s">
        <v>608</v>
      </c>
      <c r="D808" s="86" t="s">
        <v>551</v>
      </c>
      <c r="E808" s="86" t="s">
        <v>328</v>
      </c>
      <c r="F808" s="86" t="s">
        <v>808</v>
      </c>
      <c r="G808" s="86"/>
      <c r="H808" s="153">
        <f>H809</f>
        <v>-15.965000000000003</v>
      </c>
    </row>
    <row r="809" spans="2:8" ht="25.5">
      <c r="B809" s="26" t="s">
        <v>342</v>
      </c>
      <c r="C809" s="10" t="s">
        <v>608</v>
      </c>
      <c r="D809" s="10" t="s">
        <v>551</v>
      </c>
      <c r="E809" s="10" t="s">
        <v>328</v>
      </c>
      <c r="F809" s="10" t="s">
        <v>808</v>
      </c>
      <c r="G809" s="10" t="s">
        <v>343</v>
      </c>
      <c r="H809" s="153">
        <f>H810</f>
        <v>-15.965000000000003</v>
      </c>
    </row>
    <row r="810" spans="2:8" ht="25.5">
      <c r="B810" s="26" t="s">
        <v>344</v>
      </c>
      <c r="C810" s="10" t="s">
        <v>608</v>
      </c>
      <c r="D810" s="10" t="s">
        <v>551</v>
      </c>
      <c r="E810" s="10" t="s">
        <v>328</v>
      </c>
      <c r="F810" s="10" t="s">
        <v>808</v>
      </c>
      <c r="G810" s="10" t="s">
        <v>345</v>
      </c>
      <c r="H810" s="153">
        <f>40-55.965</f>
        <v>-15.965000000000003</v>
      </c>
    </row>
    <row r="811" spans="2:8" ht="12.75" hidden="1">
      <c r="B811" s="26"/>
      <c r="C811" s="10"/>
      <c r="D811" s="10"/>
      <c r="E811" s="10"/>
      <c r="F811" s="10"/>
      <c r="G811" s="10"/>
      <c r="H811" s="89"/>
    </row>
    <row r="812" spans="2:8" ht="12.75" hidden="1">
      <c r="B812" s="26"/>
      <c r="C812" s="10"/>
      <c r="D812" s="10"/>
      <c r="E812" s="10"/>
      <c r="F812" s="10"/>
      <c r="G812" s="10"/>
      <c r="H812" s="89"/>
    </row>
    <row r="813" spans="2:8" ht="12.75">
      <c r="B813" s="34" t="s">
        <v>809</v>
      </c>
      <c r="C813" s="36" t="s">
        <v>810</v>
      </c>
      <c r="D813" s="36"/>
      <c r="E813" s="36"/>
      <c r="F813" s="36"/>
      <c r="G813" s="36"/>
      <c r="H813" s="90">
        <f>H814</f>
        <v>-104.39649999999999</v>
      </c>
    </row>
    <row r="814" spans="2:8" ht="12.75">
      <c r="B814" s="19" t="s">
        <v>325</v>
      </c>
      <c r="C814" s="36" t="s">
        <v>810</v>
      </c>
      <c r="D814" s="36" t="s">
        <v>326</v>
      </c>
      <c r="E814" s="36"/>
      <c r="F814" s="36"/>
      <c r="G814" s="36"/>
      <c r="H814" s="90">
        <f>H815</f>
        <v>-104.39649999999999</v>
      </c>
    </row>
    <row r="815" spans="2:8" ht="38.25">
      <c r="B815" s="19" t="s">
        <v>540</v>
      </c>
      <c r="C815" s="36" t="s">
        <v>810</v>
      </c>
      <c r="D815" s="36" t="s">
        <v>326</v>
      </c>
      <c r="E815" s="36" t="s">
        <v>524</v>
      </c>
      <c r="F815" s="36"/>
      <c r="G815" s="36"/>
      <c r="H815" s="82">
        <f>H816</f>
        <v>-104.39649999999999</v>
      </c>
    </row>
    <row r="816" spans="2:8" ht="16.5" customHeight="1">
      <c r="B816" s="9" t="s">
        <v>812</v>
      </c>
      <c r="C816" s="10" t="s">
        <v>810</v>
      </c>
      <c r="D816" s="10" t="s">
        <v>326</v>
      </c>
      <c r="E816" s="10" t="s">
        <v>524</v>
      </c>
      <c r="F816" s="10" t="s">
        <v>813</v>
      </c>
      <c r="G816" s="10"/>
      <c r="H816" s="84">
        <f>H817+H819+H821</f>
        <v>-104.39649999999999</v>
      </c>
    </row>
    <row r="817" spans="2:8" ht="64.5" customHeight="1">
      <c r="B817" s="26" t="s">
        <v>333</v>
      </c>
      <c r="C817" s="10" t="s">
        <v>810</v>
      </c>
      <c r="D817" s="10" t="s">
        <v>326</v>
      </c>
      <c r="E817" s="10" t="s">
        <v>524</v>
      </c>
      <c r="F817" s="10" t="s">
        <v>813</v>
      </c>
      <c r="G817" s="10" t="s">
        <v>334</v>
      </c>
      <c r="H817" s="84">
        <f>H818</f>
        <v>-36.265</v>
      </c>
    </row>
    <row r="818" spans="2:8" ht="38.25">
      <c r="B818" s="26" t="s">
        <v>543</v>
      </c>
      <c r="C818" s="10" t="s">
        <v>810</v>
      </c>
      <c r="D818" s="10" t="s">
        <v>326</v>
      </c>
      <c r="E818" s="10" t="s">
        <v>524</v>
      </c>
      <c r="F818" s="10" t="s">
        <v>813</v>
      </c>
      <c r="G818" s="10" t="s">
        <v>336</v>
      </c>
      <c r="H818" s="84">
        <v>-36.265</v>
      </c>
    </row>
    <row r="819" spans="2:8" ht="25.5">
      <c r="B819" s="26" t="s">
        <v>342</v>
      </c>
      <c r="C819" s="10" t="s">
        <v>810</v>
      </c>
      <c r="D819" s="10" t="s">
        <v>326</v>
      </c>
      <c r="E819" s="10" t="s">
        <v>524</v>
      </c>
      <c r="F819" s="10" t="s">
        <v>813</v>
      </c>
      <c r="G819" s="10" t="s">
        <v>343</v>
      </c>
      <c r="H819" s="84">
        <f>H820</f>
        <v>-68.05449999999999</v>
      </c>
    </row>
    <row r="820" spans="2:8" ht="29.25" customHeight="1">
      <c r="B820" s="26" t="s">
        <v>344</v>
      </c>
      <c r="C820" s="10" t="s">
        <v>810</v>
      </c>
      <c r="D820" s="10" t="s">
        <v>326</v>
      </c>
      <c r="E820" s="10" t="s">
        <v>524</v>
      </c>
      <c r="F820" s="10" t="s">
        <v>813</v>
      </c>
      <c r="G820" s="10" t="s">
        <v>345</v>
      </c>
      <c r="H820" s="84">
        <f>-67.7665-0.288</f>
        <v>-68.05449999999999</v>
      </c>
    </row>
    <row r="821" spans="2:8" ht="14.25" customHeight="1">
      <c r="B821" s="26" t="s">
        <v>346</v>
      </c>
      <c r="C821" s="10" t="s">
        <v>810</v>
      </c>
      <c r="D821" s="10" t="s">
        <v>326</v>
      </c>
      <c r="E821" s="10" t="s">
        <v>524</v>
      </c>
      <c r="F821" s="10" t="s">
        <v>813</v>
      </c>
      <c r="G821" s="10" t="s">
        <v>347</v>
      </c>
      <c r="H821" s="84">
        <f>H822</f>
        <v>-0.077</v>
      </c>
    </row>
    <row r="822" spans="2:8" ht="16.5" customHeight="1">
      <c r="B822" s="26" t="s">
        <v>350</v>
      </c>
      <c r="C822" s="10" t="s">
        <v>810</v>
      </c>
      <c r="D822" s="10" t="s">
        <v>326</v>
      </c>
      <c r="E822" s="10" t="s">
        <v>524</v>
      </c>
      <c r="F822" s="10" t="s">
        <v>813</v>
      </c>
      <c r="G822" s="10" t="s">
        <v>352</v>
      </c>
      <c r="H822" s="84">
        <v>-0.077</v>
      </c>
    </row>
    <row r="823" spans="2:8" ht="29.25" customHeight="1">
      <c r="B823" s="34" t="s">
        <v>814</v>
      </c>
      <c r="C823" s="91" t="s">
        <v>815</v>
      </c>
      <c r="D823" s="91"/>
      <c r="E823" s="91"/>
      <c r="F823" s="91"/>
      <c r="G823" s="91"/>
      <c r="H823" s="90">
        <f>H825</f>
        <v>-50.19599999999999</v>
      </c>
    </row>
    <row r="824" spans="2:8" ht="29.25" customHeight="1">
      <c r="B824" s="19" t="s">
        <v>356</v>
      </c>
      <c r="C824" s="36" t="s">
        <v>608</v>
      </c>
      <c r="D824" s="36" t="s">
        <v>338</v>
      </c>
      <c r="E824" s="91"/>
      <c r="F824" s="91"/>
      <c r="G824" s="91"/>
      <c r="H824" s="90">
        <f>H825</f>
        <v>-50.19599999999999</v>
      </c>
    </row>
    <row r="825" spans="2:8" ht="27" customHeight="1">
      <c r="B825" s="27" t="s">
        <v>356</v>
      </c>
      <c r="C825" s="91" t="s">
        <v>815</v>
      </c>
      <c r="D825" s="91" t="s">
        <v>338</v>
      </c>
      <c r="E825" s="91" t="s">
        <v>445</v>
      </c>
      <c r="F825" s="91"/>
      <c r="G825" s="91"/>
      <c r="H825" s="90">
        <f>H826</f>
        <v>-50.19599999999999</v>
      </c>
    </row>
    <row r="826" spans="2:8" ht="42" customHeight="1">
      <c r="B826" s="23" t="s">
        <v>630</v>
      </c>
      <c r="C826" s="86" t="s">
        <v>815</v>
      </c>
      <c r="D826" s="86" t="s">
        <v>338</v>
      </c>
      <c r="E826" s="86" t="s">
        <v>445</v>
      </c>
      <c r="F826" s="86" t="s">
        <v>816</v>
      </c>
      <c r="G826" s="86"/>
      <c r="H826" s="89">
        <f>H827</f>
        <v>-50.19599999999999</v>
      </c>
    </row>
    <row r="827" spans="2:8" ht="15" customHeight="1" hidden="1">
      <c r="B827" s="23" t="s">
        <v>631</v>
      </c>
      <c r="C827" s="86" t="s">
        <v>815</v>
      </c>
      <c r="D827" s="86" t="s">
        <v>338</v>
      </c>
      <c r="E827" s="86" t="s">
        <v>445</v>
      </c>
      <c r="F827" s="86" t="s">
        <v>816</v>
      </c>
      <c r="G827" s="86"/>
      <c r="H827" s="89">
        <f>H828+H830+H832</f>
        <v>-50.19599999999999</v>
      </c>
    </row>
    <row r="828" spans="2:8" ht="42" customHeight="1">
      <c r="B828" s="23" t="s">
        <v>625</v>
      </c>
      <c r="C828" s="86" t="s">
        <v>815</v>
      </c>
      <c r="D828" s="86" t="s">
        <v>338</v>
      </c>
      <c r="E828" s="86" t="s">
        <v>445</v>
      </c>
      <c r="F828" s="86" t="s">
        <v>816</v>
      </c>
      <c r="G828" s="86" t="s">
        <v>334</v>
      </c>
      <c r="H828" s="153">
        <f>H829</f>
        <v>-24.919999999999995</v>
      </c>
    </row>
    <row r="829" spans="2:8" ht="16.5" customHeight="1">
      <c r="B829" s="33" t="s">
        <v>817</v>
      </c>
      <c r="C829" s="86" t="s">
        <v>815</v>
      </c>
      <c r="D829" s="86" t="s">
        <v>338</v>
      </c>
      <c r="E829" s="86" t="s">
        <v>445</v>
      </c>
      <c r="F829" s="86" t="s">
        <v>816</v>
      </c>
      <c r="G829" s="86" t="s">
        <v>818</v>
      </c>
      <c r="H829" s="153">
        <f>-1.05-49.37+25.5</f>
        <v>-24.919999999999995</v>
      </c>
    </row>
    <row r="830" spans="2:8" ht="29.25" customHeight="1">
      <c r="B830" s="26" t="s">
        <v>342</v>
      </c>
      <c r="C830" s="86" t="s">
        <v>815</v>
      </c>
      <c r="D830" s="86" t="s">
        <v>338</v>
      </c>
      <c r="E830" s="86" t="s">
        <v>445</v>
      </c>
      <c r="F830" s="86" t="s">
        <v>816</v>
      </c>
      <c r="G830" s="86" t="s">
        <v>343</v>
      </c>
      <c r="H830" s="153">
        <f>H831</f>
        <v>-25.066</v>
      </c>
    </row>
    <row r="831" spans="2:8" ht="24" customHeight="1">
      <c r="B831" s="26" t="s">
        <v>344</v>
      </c>
      <c r="C831" s="86" t="s">
        <v>815</v>
      </c>
      <c r="D831" s="86" t="s">
        <v>338</v>
      </c>
      <c r="E831" s="86" t="s">
        <v>445</v>
      </c>
      <c r="F831" s="86" t="s">
        <v>816</v>
      </c>
      <c r="G831" s="86" t="s">
        <v>345</v>
      </c>
      <c r="H831" s="153">
        <f>1.05+0.4-0.616-0.4-25.5</f>
        <v>-25.066</v>
      </c>
    </row>
    <row r="832" spans="2:8" ht="18.75" customHeight="1">
      <c r="B832" s="26" t="s">
        <v>346</v>
      </c>
      <c r="C832" s="86" t="s">
        <v>815</v>
      </c>
      <c r="D832" s="86" t="s">
        <v>338</v>
      </c>
      <c r="E832" s="86" t="s">
        <v>445</v>
      </c>
      <c r="F832" s="86" t="s">
        <v>816</v>
      </c>
      <c r="G832" s="86" t="s">
        <v>347</v>
      </c>
      <c r="H832" s="153">
        <f>H833</f>
        <v>-0.20999999999999996</v>
      </c>
    </row>
    <row r="833" spans="2:8" ht="18" customHeight="1">
      <c r="B833" s="26" t="s">
        <v>350</v>
      </c>
      <c r="C833" s="86" t="s">
        <v>815</v>
      </c>
      <c r="D833" s="86" t="s">
        <v>338</v>
      </c>
      <c r="E833" s="86" t="s">
        <v>445</v>
      </c>
      <c r="F833" s="86" t="s">
        <v>816</v>
      </c>
      <c r="G833" s="86" t="s">
        <v>352</v>
      </c>
      <c r="H833" s="153">
        <f>-0.4-0.21+0.4</f>
        <v>-0.20999999999999996</v>
      </c>
    </row>
    <row r="834" spans="2:8" ht="15" customHeight="1">
      <c r="B834" s="110" t="s">
        <v>819</v>
      </c>
      <c r="C834" s="110"/>
      <c r="D834" s="110"/>
      <c r="E834" s="110"/>
      <c r="F834" s="110"/>
      <c r="G834" s="110"/>
      <c r="H834" s="111">
        <f>H30+H54+H340+H358+H478+H813+H823</f>
        <v>4247.406000000001</v>
      </c>
    </row>
    <row r="835" ht="12.75">
      <c r="H835" s="112"/>
    </row>
    <row r="836" ht="12.75">
      <c r="H836" s="112"/>
    </row>
    <row r="837" ht="12.75">
      <c r="H837" s="112"/>
    </row>
    <row r="838" ht="12.75">
      <c r="H838" s="112"/>
    </row>
  </sheetData>
  <sheetProtection/>
  <autoFilter ref="B26:H413"/>
  <mergeCells count="24">
    <mergeCell ref="C17:H17"/>
    <mergeCell ref="C18:H18"/>
    <mergeCell ref="B20:H20"/>
    <mergeCell ref="B23:B27"/>
    <mergeCell ref="C23:C27"/>
    <mergeCell ref="D23:D27"/>
    <mergeCell ref="E23:E27"/>
    <mergeCell ref="F23:F27"/>
    <mergeCell ref="G23:G27"/>
    <mergeCell ref="H23:H27"/>
    <mergeCell ref="C9:H9"/>
    <mergeCell ref="C10:H10"/>
    <mergeCell ref="C11:H11"/>
    <mergeCell ref="C14:H14"/>
    <mergeCell ref="C15:H15"/>
    <mergeCell ref="C16:H16"/>
    <mergeCell ref="C7:H7"/>
    <mergeCell ref="C8:H8"/>
    <mergeCell ref="B1:H1"/>
    <mergeCell ref="C2:H2"/>
    <mergeCell ref="C3:H3"/>
    <mergeCell ref="C4:H4"/>
    <mergeCell ref="C5:H5"/>
    <mergeCell ref="C6:H6"/>
  </mergeCells>
  <printOptions/>
  <pageMargins left="0.5905511811023623" right="0.15748031496062992" top="0.3937007874015748" bottom="0.3937007874015748" header="0.15748031496062992" footer="0.2362204724409449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8"/>
  <sheetViews>
    <sheetView zoomScalePageLayoutView="0" workbookViewId="0" topLeftCell="A1">
      <selection activeCell="B14" sqref="B14:I14"/>
    </sheetView>
  </sheetViews>
  <sheetFormatPr defaultColWidth="9.140625" defaultRowHeight="15"/>
  <cols>
    <col min="1" max="1" width="27.28125" style="0" customWidth="1"/>
    <col min="2" max="2" width="6.140625" style="0" customWidth="1"/>
    <col min="3" max="3" width="6.28125" style="0" customWidth="1"/>
    <col min="4" max="4" width="6.00390625" style="0" customWidth="1"/>
    <col min="5" max="5" width="9.7109375" style="0" customWidth="1"/>
    <col min="6" max="6" width="5.57421875" style="0" customWidth="1"/>
    <col min="7" max="7" width="0.13671875" style="0" hidden="1" customWidth="1"/>
    <col min="8" max="8" width="10.140625" style="0" customWidth="1"/>
    <col min="9" max="9" width="10.8515625" style="0" customWidth="1"/>
  </cols>
  <sheetData>
    <row r="1" spans="1:9" ht="45" customHeight="1">
      <c r="A1" s="415" t="s">
        <v>1106</v>
      </c>
      <c r="B1" s="415"/>
      <c r="C1" s="415"/>
      <c r="D1" s="415"/>
      <c r="E1" s="415"/>
      <c r="F1" s="415"/>
      <c r="G1" s="415"/>
      <c r="H1" s="415"/>
      <c r="I1" s="415"/>
    </row>
    <row r="2" spans="1:9" ht="15">
      <c r="A2" s="158"/>
      <c r="B2" s="413" t="s">
        <v>820</v>
      </c>
      <c r="C2" s="413"/>
      <c r="D2" s="413"/>
      <c r="E2" s="413"/>
      <c r="F2" s="413"/>
      <c r="G2" s="413"/>
      <c r="H2" s="413"/>
      <c r="I2" s="413"/>
    </row>
    <row r="3" spans="1:9" ht="15">
      <c r="A3" s="413" t="s">
        <v>307</v>
      </c>
      <c r="B3" s="413"/>
      <c r="C3" s="413"/>
      <c r="D3" s="413"/>
      <c r="E3" s="413"/>
      <c r="F3" s="413"/>
      <c r="G3" s="413"/>
      <c r="H3" s="413"/>
      <c r="I3" s="413"/>
    </row>
    <row r="4" spans="1:9" ht="15">
      <c r="A4" s="158"/>
      <c r="B4" s="413" t="s">
        <v>308</v>
      </c>
      <c r="C4" s="413"/>
      <c r="D4" s="413"/>
      <c r="E4" s="413"/>
      <c r="F4" s="413"/>
      <c r="G4" s="413"/>
      <c r="H4" s="413"/>
      <c r="I4" s="413"/>
    </row>
    <row r="5" spans="1:9" ht="15">
      <c r="A5" s="158"/>
      <c r="B5" s="413" t="s">
        <v>1107</v>
      </c>
      <c r="C5" s="413"/>
      <c r="D5" s="413"/>
      <c r="E5" s="413"/>
      <c r="F5" s="413"/>
      <c r="G5" s="413"/>
      <c r="H5" s="413"/>
      <c r="I5" s="413"/>
    </row>
    <row r="6" spans="1:9" ht="15">
      <c r="A6" s="158"/>
      <c r="B6" s="413" t="s">
        <v>6</v>
      </c>
      <c r="C6" s="413"/>
      <c r="D6" s="413"/>
      <c r="E6" s="413"/>
      <c r="F6" s="413"/>
      <c r="G6" s="413"/>
      <c r="H6" s="413"/>
      <c r="I6" s="413"/>
    </row>
    <row r="7" spans="1:9" ht="15">
      <c r="A7" s="158"/>
      <c r="B7" s="413" t="s">
        <v>309</v>
      </c>
      <c r="C7" s="413"/>
      <c r="D7" s="413"/>
      <c r="E7" s="413"/>
      <c r="F7" s="413"/>
      <c r="G7" s="413"/>
      <c r="H7" s="413"/>
      <c r="I7" s="413"/>
    </row>
    <row r="8" spans="1:9" ht="15">
      <c r="A8" s="158"/>
      <c r="B8" s="413" t="s">
        <v>308</v>
      </c>
      <c r="C8" s="413"/>
      <c r="D8" s="413"/>
      <c r="E8" s="413"/>
      <c r="F8" s="413"/>
      <c r="G8" s="413"/>
      <c r="H8" s="413"/>
      <c r="I8" s="413"/>
    </row>
    <row r="9" spans="1:9" ht="15">
      <c r="A9" s="158"/>
      <c r="B9" s="413" t="s">
        <v>310</v>
      </c>
      <c r="C9" s="413"/>
      <c r="D9" s="413"/>
      <c r="E9" s="413"/>
      <c r="F9" s="413"/>
      <c r="G9" s="413"/>
      <c r="H9" s="413"/>
      <c r="I9" s="413"/>
    </row>
    <row r="10" spans="1:9" ht="15">
      <c r="A10" s="158"/>
      <c r="B10" s="413" t="s">
        <v>311</v>
      </c>
      <c r="C10" s="413"/>
      <c r="D10" s="413"/>
      <c r="E10" s="413"/>
      <c r="F10" s="413"/>
      <c r="G10" s="413"/>
      <c r="H10" s="413"/>
      <c r="I10" s="413"/>
    </row>
    <row r="11" spans="1:9" ht="15">
      <c r="A11" s="158"/>
      <c r="B11" s="413" t="s">
        <v>312</v>
      </c>
      <c r="C11" s="413"/>
      <c r="D11" s="413"/>
      <c r="E11" s="413"/>
      <c r="F11" s="413"/>
      <c r="G11" s="413"/>
      <c r="H11" s="413"/>
      <c r="I11" s="413"/>
    </row>
    <row r="12" spans="1:9" ht="15">
      <c r="A12" s="158"/>
      <c r="B12" s="211"/>
      <c r="C12" s="211"/>
      <c r="D12" s="211"/>
      <c r="E12" s="211"/>
      <c r="F12" s="211"/>
      <c r="G12" s="211"/>
      <c r="H12" s="210"/>
      <c r="I12" s="210"/>
    </row>
    <row r="13" spans="1:9" ht="15">
      <c r="A13" s="158"/>
      <c r="B13" s="414" t="s">
        <v>1108</v>
      </c>
      <c r="C13" s="414"/>
      <c r="D13" s="414"/>
      <c r="E13" s="414"/>
      <c r="F13" s="414"/>
      <c r="G13" s="414"/>
      <c r="H13" s="414"/>
      <c r="I13" s="414"/>
    </row>
    <row r="14" spans="1:9" ht="15">
      <c r="A14" s="158"/>
      <c r="B14" s="410" t="s">
        <v>307</v>
      </c>
      <c r="C14" s="410"/>
      <c r="D14" s="410"/>
      <c r="E14" s="410"/>
      <c r="F14" s="410"/>
      <c r="G14" s="410"/>
      <c r="H14" s="410"/>
      <c r="I14" s="410"/>
    </row>
    <row r="15" spans="1:9" ht="15">
      <c r="A15" s="158"/>
      <c r="B15" s="410" t="s">
        <v>313</v>
      </c>
      <c r="C15" s="410"/>
      <c r="D15" s="410"/>
      <c r="E15" s="410"/>
      <c r="F15" s="410"/>
      <c r="G15" s="410"/>
      <c r="H15" s="410"/>
      <c r="I15" s="410"/>
    </row>
    <row r="16" spans="1:9" ht="15">
      <c r="A16" s="159"/>
      <c r="B16" s="410" t="s">
        <v>314</v>
      </c>
      <c r="C16" s="410"/>
      <c r="D16" s="410"/>
      <c r="E16" s="410"/>
      <c r="F16" s="410"/>
      <c r="G16" s="410"/>
      <c r="H16" s="410"/>
      <c r="I16" s="410"/>
    </row>
    <row r="17" spans="1:9" ht="15">
      <c r="A17" s="159"/>
      <c r="B17" s="410" t="s">
        <v>315</v>
      </c>
      <c r="C17" s="410"/>
      <c r="D17" s="410"/>
      <c r="E17" s="410"/>
      <c r="F17" s="410"/>
      <c r="G17" s="410"/>
      <c r="H17" s="410"/>
      <c r="I17" s="410"/>
    </row>
    <row r="18" spans="1:9" ht="15">
      <c r="A18" s="159"/>
      <c r="B18" s="410" t="s">
        <v>312</v>
      </c>
      <c r="C18" s="410"/>
      <c r="D18" s="410"/>
      <c r="E18" s="410"/>
      <c r="F18" s="410"/>
      <c r="G18" s="410"/>
      <c r="H18" s="410"/>
      <c r="I18" s="410"/>
    </row>
    <row r="19" spans="1:9" ht="15">
      <c r="A19" s="159"/>
      <c r="B19" s="411"/>
      <c r="C19" s="411"/>
      <c r="D19" s="411"/>
      <c r="E19" s="411"/>
      <c r="F19" s="411"/>
      <c r="G19" s="411"/>
      <c r="H19" s="158"/>
      <c r="I19" s="158"/>
    </row>
    <row r="20" spans="1:9" ht="15">
      <c r="A20" s="160"/>
      <c r="B20" s="160"/>
      <c r="C20" s="160"/>
      <c r="D20" s="160"/>
      <c r="E20" s="160"/>
      <c r="F20" s="160"/>
      <c r="G20" s="160"/>
      <c r="H20" s="158"/>
      <c r="I20" s="158"/>
    </row>
    <row r="21" spans="1:9" ht="57.75" customHeight="1">
      <c r="A21" s="412" t="s">
        <v>1008</v>
      </c>
      <c r="B21" s="412"/>
      <c r="C21" s="412"/>
      <c r="D21" s="412"/>
      <c r="E21" s="412"/>
      <c r="F21" s="412"/>
      <c r="G21" s="412"/>
      <c r="H21" s="412"/>
      <c r="I21" s="412"/>
    </row>
    <row r="22" spans="1:9" ht="15">
      <c r="A22" s="161"/>
      <c r="B22" s="161"/>
      <c r="C22" s="161"/>
      <c r="D22" s="161"/>
      <c r="E22" s="161"/>
      <c r="F22" s="161"/>
      <c r="G22" s="399" t="s">
        <v>317</v>
      </c>
      <c r="H22" s="399"/>
      <c r="I22" s="399"/>
    </row>
    <row r="23" spans="1:9" ht="15">
      <c r="A23" s="400" t="s">
        <v>77</v>
      </c>
      <c r="B23" s="403" t="s">
        <v>318</v>
      </c>
      <c r="C23" s="403" t="s">
        <v>319</v>
      </c>
      <c r="D23" s="403" t="s">
        <v>320</v>
      </c>
      <c r="E23" s="403" t="s">
        <v>321</v>
      </c>
      <c r="F23" s="403" t="s">
        <v>322</v>
      </c>
      <c r="G23" s="406" t="s">
        <v>78</v>
      </c>
      <c r="H23" s="407" t="s">
        <v>1009</v>
      </c>
      <c r="I23" s="407" t="s">
        <v>1010</v>
      </c>
    </row>
    <row r="24" spans="1:9" ht="15" hidden="1">
      <c r="A24" s="401"/>
      <c r="B24" s="404"/>
      <c r="C24" s="404"/>
      <c r="D24" s="404"/>
      <c r="E24" s="404"/>
      <c r="F24" s="404"/>
      <c r="G24" s="406"/>
      <c r="H24" s="408"/>
      <c r="I24" s="408"/>
    </row>
    <row r="25" spans="1:9" ht="15" hidden="1">
      <c r="A25" s="401"/>
      <c r="B25" s="404"/>
      <c r="C25" s="404"/>
      <c r="D25" s="404"/>
      <c r="E25" s="404"/>
      <c r="F25" s="404"/>
      <c r="G25" s="406"/>
      <c r="H25" s="408"/>
      <c r="I25" s="408"/>
    </row>
    <row r="26" spans="1:9" ht="15">
      <c r="A26" s="401"/>
      <c r="B26" s="404"/>
      <c r="C26" s="404"/>
      <c r="D26" s="404"/>
      <c r="E26" s="404"/>
      <c r="F26" s="404"/>
      <c r="G26" s="406"/>
      <c r="H26" s="408"/>
      <c r="I26" s="408"/>
    </row>
    <row r="27" spans="1:9" ht="15">
      <c r="A27" s="402"/>
      <c r="B27" s="405"/>
      <c r="C27" s="405"/>
      <c r="D27" s="405"/>
      <c r="E27" s="405"/>
      <c r="F27" s="405"/>
      <c r="G27" s="406"/>
      <c r="H27" s="409"/>
      <c r="I27" s="409"/>
    </row>
    <row r="28" spans="1:9" ht="15" hidden="1">
      <c r="A28" s="162"/>
      <c r="B28" s="163"/>
      <c r="C28" s="163"/>
      <c r="D28" s="163"/>
      <c r="E28" s="163"/>
      <c r="F28" s="163"/>
      <c r="G28" s="164"/>
      <c r="H28" s="165"/>
      <c r="I28" s="165"/>
    </row>
    <row r="29" spans="1:9" ht="15" hidden="1">
      <c r="A29" s="162"/>
      <c r="B29" s="163"/>
      <c r="C29" s="163"/>
      <c r="D29" s="163"/>
      <c r="E29" s="163"/>
      <c r="F29" s="163"/>
      <c r="G29" s="164"/>
      <c r="H29" s="165"/>
      <c r="I29" s="165"/>
    </row>
    <row r="30" spans="1:9" ht="44.25" customHeight="1" hidden="1">
      <c r="A30" s="166" t="s">
        <v>323</v>
      </c>
      <c r="B30" s="167" t="s">
        <v>324</v>
      </c>
      <c r="C30" s="167"/>
      <c r="D30" s="167"/>
      <c r="E30" s="167"/>
      <c r="F30" s="167"/>
      <c r="G30" s="168">
        <f>G31</f>
        <v>1022</v>
      </c>
      <c r="H30" s="169">
        <f>H31</f>
        <v>0</v>
      </c>
      <c r="I30" s="169">
        <f>I31</f>
        <v>0</v>
      </c>
    </row>
    <row r="31" spans="1:9" ht="27" customHeight="1" hidden="1">
      <c r="A31" s="166" t="s">
        <v>325</v>
      </c>
      <c r="B31" s="167" t="s">
        <v>324</v>
      </c>
      <c r="C31" s="167" t="s">
        <v>326</v>
      </c>
      <c r="D31" s="167"/>
      <c r="E31" s="167"/>
      <c r="F31" s="167"/>
      <c r="G31" s="168">
        <f>G32+G40</f>
        <v>1022</v>
      </c>
      <c r="H31" s="169">
        <f>H32+H40</f>
        <v>0</v>
      </c>
      <c r="I31" s="169">
        <f>I32+I40</f>
        <v>0</v>
      </c>
    </row>
    <row r="32" spans="1:9" ht="66" customHeight="1" hidden="1">
      <c r="A32" s="166" t="s">
        <v>327</v>
      </c>
      <c r="B32" s="163" t="s">
        <v>324</v>
      </c>
      <c r="C32" s="163" t="s">
        <v>326</v>
      </c>
      <c r="D32" s="163" t="s">
        <v>328</v>
      </c>
      <c r="E32" s="163" t="s">
        <v>329</v>
      </c>
      <c r="F32" s="163"/>
      <c r="G32" s="168">
        <f>G33</f>
        <v>0</v>
      </c>
      <c r="H32" s="169">
        <f aca="true" t="shared" si="0" ref="H32:H39">G32*97.5/100</f>
        <v>0</v>
      </c>
      <c r="I32" s="169">
        <f aca="true" t="shared" si="1" ref="I32:I39">H32*100.9/100</f>
        <v>0</v>
      </c>
    </row>
    <row r="33" spans="1:9" ht="76.5" hidden="1">
      <c r="A33" s="162" t="s">
        <v>330</v>
      </c>
      <c r="B33" s="163" t="s">
        <v>324</v>
      </c>
      <c r="C33" s="163" t="s">
        <v>326</v>
      </c>
      <c r="D33" s="163" t="s">
        <v>328</v>
      </c>
      <c r="E33" s="163" t="s">
        <v>329</v>
      </c>
      <c r="F33" s="163"/>
      <c r="G33" s="168">
        <f>G34</f>
        <v>0</v>
      </c>
      <c r="H33" s="169">
        <f t="shared" si="0"/>
        <v>0</v>
      </c>
      <c r="I33" s="169">
        <f t="shared" si="1"/>
        <v>0</v>
      </c>
    </row>
    <row r="34" spans="1:9" ht="25.5" hidden="1">
      <c r="A34" s="162" t="s">
        <v>331</v>
      </c>
      <c r="B34" s="163" t="s">
        <v>324</v>
      </c>
      <c r="C34" s="163" t="s">
        <v>326</v>
      </c>
      <c r="D34" s="163" t="s">
        <v>328</v>
      </c>
      <c r="E34" s="163" t="s">
        <v>332</v>
      </c>
      <c r="F34" s="163"/>
      <c r="G34" s="168">
        <f>G35</f>
        <v>0</v>
      </c>
      <c r="H34" s="169">
        <f t="shared" si="0"/>
        <v>0</v>
      </c>
      <c r="I34" s="169">
        <f t="shared" si="1"/>
        <v>0</v>
      </c>
    </row>
    <row r="35" spans="1:9" ht="114.75" hidden="1">
      <c r="A35" s="170" t="s">
        <v>333</v>
      </c>
      <c r="B35" s="163" t="s">
        <v>324</v>
      </c>
      <c r="C35" s="163" t="s">
        <v>326</v>
      </c>
      <c r="D35" s="163" t="s">
        <v>328</v>
      </c>
      <c r="E35" s="163" t="s">
        <v>332</v>
      </c>
      <c r="F35" s="163" t="s">
        <v>334</v>
      </c>
      <c r="G35" s="168">
        <f>G36</f>
        <v>0</v>
      </c>
      <c r="H35" s="169">
        <f t="shared" si="0"/>
        <v>0</v>
      </c>
      <c r="I35" s="169">
        <f t="shared" si="1"/>
        <v>0</v>
      </c>
    </row>
    <row r="36" spans="1:9" ht="25.5" hidden="1">
      <c r="A36" s="170" t="s">
        <v>335</v>
      </c>
      <c r="B36" s="163" t="s">
        <v>324</v>
      </c>
      <c r="C36" s="163" t="s">
        <v>326</v>
      </c>
      <c r="D36" s="163" t="s">
        <v>328</v>
      </c>
      <c r="E36" s="163" t="s">
        <v>332</v>
      </c>
      <c r="F36" s="163" t="s">
        <v>336</v>
      </c>
      <c r="G36" s="168"/>
      <c r="H36" s="169">
        <f t="shared" si="0"/>
        <v>0</v>
      </c>
      <c r="I36" s="169">
        <f t="shared" si="1"/>
        <v>0</v>
      </c>
    </row>
    <row r="37" spans="1:9" ht="15" hidden="1">
      <c r="A37" s="166"/>
      <c r="B37" s="163"/>
      <c r="C37" s="167"/>
      <c r="D37" s="167"/>
      <c r="E37" s="167"/>
      <c r="F37" s="167"/>
      <c r="G37" s="168"/>
      <c r="H37" s="169">
        <f t="shared" si="0"/>
        <v>0</v>
      </c>
      <c r="I37" s="169">
        <f t="shared" si="1"/>
        <v>0</v>
      </c>
    </row>
    <row r="38" spans="1:9" ht="15" hidden="1">
      <c r="A38" s="166"/>
      <c r="B38" s="163"/>
      <c r="C38" s="167"/>
      <c r="D38" s="167"/>
      <c r="E38" s="167"/>
      <c r="F38" s="167"/>
      <c r="G38" s="168"/>
      <c r="H38" s="169">
        <f t="shared" si="0"/>
        <v>0</v>
      </c>
      <c r="I38" s="169">
        <f t="shared" si="1"/>
        <v>0</v>
      </c>
    </row>
    <row r="39" spans="1:9" ht="15" hidden="1">
      <c r="A39" s="166"/>
      <c r="B39" s="163"/>
      <c r="C39" s="167"/>
      <c r="D39" s="167"/>
      <c r="E39" s="167"/>
      <c r="F39" s="167"/>
      <c r="G39" s="168"/>
      <c r="H39" s="169">
        <f t="shared" si="0"/>
        <v>0</v>
      </c>
      <c r="I39" s="169">
        <f t="shared" si="1"/>
        <v>0</v>
      </c>
    </row>
    <row r="40" spans="1:9" ht="76.5" hidden="1">
      <c r="A40" s="166" t="s">
        <v>337</v>
      </c>
      <c r="B40" s="167" t="s">
        <v>324</v>
      </c>
      <c r="C40" s="167" t="s">
        <v>326</v>
      </c>
      <c r="D40" s="167" t="s">
        <v>338</v>
      </c>
      <c r="E40" s="167"/>
      <c r="F40" s="167"/>
      <c r="G40" s="168">
        <f>G41</f>
        <v>1022</v>
      </c>
      <c r="H40" s="169">
        <f>H41</f>
        <v>0</v>
      </c>
      <c r="I40" s="169">
        <f>I41</f>
        <v>0</v>
      </c>
    </row>
    <row r="41" spans="1:9" ht="51" hidden="1">
      <c r="A41" s="162" t="s">
        <v>339</v>
      </c>
      <c r="B41" s="163" t="s">
        <v>324</v>
      </c>
      <c r="C41" s="163" t="s">
        <v>326</v>
      </c>
      <c r="D41" s="163" t="s">
        <v>338</v>
      </c>
      <c r="E41" s="163" t="s">
        <v>340</v>
      </c>
      <c r="F41" s="163"/>
      <c r="G41" s="164">
        <f>G42+G50</f>
        <v>1022</v>
      </c>
      <c r="H41" s="171">
        <f>H42+H50</f>
        <v>0</v>
      </c>
      <c r="I41" s="171">
        <f>I42+I50</f>
        <v>0</v>
      </c>
    </row>
    <row r="42" spans="1:9" ht="15" hidden="1">
      <c r="A42" s="162" t="s">
        <v>341</v>
      </c>
      <c r="B42" s="163" t="s">
        <v>324</v>
      </c>
      <c r="C42" s="163" t="s">
        <v>326</v>
      </c>
      <c r="D42" s="163" t="s">
        <v>338</v>
      </c>
      <c r="E42" s="163" t="s">
        <v>340</v>
      </c>
      <c r="F42" s="163"/>
      <c r="G42" s="164">
        <f>G43+G45+G47</f>
        <v>1022</v>
      </c>
      <c r="H42" s="171">
        <f>H43+H45+H47</f>
        <v>0</v>
      </c>
      <c r="I42" s="171">
        <f>I43+I45+I47</f>
        <v>0</v>
      </c>
    </row>
    <row r="43" spans="1:9" ht="114.75" hidden="1">
      <c r="A43" s="170" t="s">
        <v>333</v>
      </c>
      <c r="B43" s="163" t="s">
        <v>324</v>
      </c>
      <c r="C43" s="163" t="s">
        <v>326</v>
      </c>
      <c r="D43" s="163" t="s">
        <v>338</v>
      </c>
      <c r="E43" s="163" t="s">
        <v>340</v>
      </c>
      <c r="F43" s="163" t="s">
        <v>334</v>
      </c>
      <c r="G43" s="164">
        <f>G44</f>
        <v>843</v>
      </c>
      <c r="H43" s="171">
        <f>H44</f>
        <v>0</v>
      </c>
      <c r="I43" s="171">
        <f>I44</f>
        <v>0</v>
      </c>
    </row>
    <row r="44" spans="1:9" ht="25.5" hidden="1">
      <c r="A44" s="170" t="s">
        <v>335</v>
      </c>
      <c r="B44" s="163" t="s">
        <v>324</v>
      </c>
      <c r="C44" s="163" t="s">
        <v>326</v>
      </c>
      <c r="D44" s="163" t="s">
        <v>338</v>
      </c>
      <c r="E44" s="163" t="s">
        <v>340</v>
      </c>
      <c r="F44" s="163" t="s">
        <v>336</v>
      </c>
      <c r="G44" s="164">
        <f>587+256</f>
        <v>843</v>
      </c>
      <c r="H44" s="171"/>
      <c r="I44" s="171"/>
    </row>
    <row r="45" spans="1:9" ht="38.25" hidden="1">
      <c r="A45" s="170" t="s">
        <v>342</v>
      </c>
      <c r="B45" s="163" t="s">
        <v>324</v>
      </c>
      <c r="C45" s="163" t="s">
        <v>326</v>
      </c>
      <c r="D45" s="163" t="s">
        <v>338</v>
      </c>
      <c r="E45" s="163" t="s">
        <v>340</v>
      </c>
      <c r="F45" s="163" t="s">
        <v>343</v>
      </c>
      <c r="G45" s="164">
        <f>G46</f>
        <v>172</v>
      </c>
      <c r="H45" s="171">
        <f>H46</f>
        <v>0</v>
      </c>
      <c r="I45" s="171">
        <f>I46</f>
        <v>0</v>
      </c>
    </row>
    <row r="46" spans="1:9" ht="38.25" hidden="1">
      <c r="A46" s="170" t="s">
        <v>344</v>
      </c>
      <c r="B46" s="163" t="s">
        <v>324</v>
      </c>
      <c r="C46" s="163" t="s">
        <v>326</v>
      </c>
      <c r="D46" s="163" t="s">
        <v>338</v>
      </c>
      <c r="E46" s="163" t="s">
        <v>340</v>
      </c>
      <c r="F46" s="163" t="s">
        <v>345</v>
      </c>
      <c r="G46" s="164">
        <v>172</v>
      </c>
      <c r="H46" s="171"/>
      <c r="I46" s="171"/>
    </row>
    <row r="47" spans="1:9" ht="25.5" hidden="1">
      <c r="A47" s="170" t="s">
        <v>346</v>
      </c>
      <c r="B47" s="163" t="s">
        <v>324</v>
      </c>
      <c r="C47" s="163" t="s">
        <v>326</v>
      </c>
      <c r="D47" s="163" t="s">
        <v>338</v>
      </c>
      <c r="E47" s="163" t="s">
        <v>340</v>
      </c>
      <c r="F47" s="163" t="s">
        <v>347</v>
      </c>
      <c r="G47" s="164">
        <f>G48+G49</f>
        <v>7</v>
      </c>
      <c r="H47" s="171">
        <f>H48+H49</f>
        <v>0</v>
      </c>
      <c r="I47" s="171">
        <f>I48+I49</f>
        <v>0</v>
      </c>
    </row>
    <row r="48" spans="1:9" ht="38.25" hidden="1">
      <c r="A48" s="170" t="s">
        <v>348</v>
      </c>
      <c r="B48" s="163" t="s">
        <v>324</v>
      </c>
      <c r="C48" s="163" t="s">
        <v>326</v>
      </c>
      <c r="D48" s="163" t="s">
        <v>338</v>
      </c>
      <c r="E48" s="163" t="s">
        <v>340</v>
      </c>
      <c r="F48" s="163" t="s">
        <v>349</v>
      </c>
      <c r="G48" s="164">
        <v>7</v>
      </c>
      <c r="H48" s="171"/>
      <c r="I48" s="171"/>
    </row>
    <row r="49" spans="1:9" ht="25.5" hidden="1">
      <c r="A49" s="170" t="s">
        <v>350</v>
      </c>
      <c r="B49" s="163" t="s">
        <v>324</v>
      </c>
      <c r="C49" s="163" t="s">
        <v>326</v>
      </c>
      <c r="D49" s="163" t="s">
        <v>351</v>
      </c>
      <c r="E49" s="163" t="s">
        <v>340</v>
      </c>
      <c r="F49" s="163" t="s">
        <v>352</v>
      </c>
      <c r="G49" s="164"/>
      <c r="H49" s="169">
        <f>G49*97.5/100</f>
        <v>0</v>
      </c>
      <c r="I49" s="169">
        <f>H49*100.9/100</f>
        <v>0</v>
      </c>
    </row>
    <row r="50" spans="1:9" ht="38.25" hidden="1">
      <c r="A50" s="172" t="s">
        <v>353</v>
      </c>
      <c r="B50" s="167" t="s">
        <v>324</v>
      </c>
      <c r="C50" s="167" t="s">
        <v>326</v>
      </c>
      <c r="D50" s="167" t="s">
        <v>338</v>
      </c>
      <c r="E50" s="163" t="s">
        <v>340</v>
      </c>
      <c r="F50" s="167"/>
      <c r="G50" s="164">
        <f>G51</f>
        <v>0</v>
      </c>
      <c r="H50" s="169">
        <f>G50*97.5/100</f>
        <v>0</v>
      </c>
      <c r="I50" s="169">
        <f>H50*100.9/100</f>
        <v>0</v>
      </c>
    </row>
    <row r="51" spans="1:9" ht="38.25" hidden="1">
      <c r="A51" s="170" t="s">
        <v>342</v>
      </c>
      <c r="B51" s="163" t="s">
        <v>324</v>
      </c>
      <c r="C51" s="163" t="s">
        <v>326</v>
      </c>
      <c r="D51" s="163" t="s">
        <v>338</v>
      </c>
      <c r="E51" s="163" t="s">
        <v>340</v>
      </c>
      <c r="F51" s="163" t="s">
        <v>343</v>
      </c>
      <c r="G51" s="164">
        <f>G52</f>
        <v>0</v>
      </c>
      <c r="H51" s="169">
        <f>G51*97.5/100</f>
        <v>0</v>
      </c>
      <c r="I51" s="169">
        <f>H51*100.9/100</f>
        <v>0</v>
      </c>
    </row>
    <row r="52" spans="1:9" ht="38.25" hidden="1">
      <c r="A52" s="170" t="s">
        <v>344</v>
      </c>
      <c r="B52" s="163" t="s">
        <v>324</v>
      </c>
      <c r="C52" s="163" t="s">
        <v>326</v>
      </c>
      <c r="D52" s="163" t="s">
        <v>338</v>
      </c>
      <c r="E52" s="163" t="s">
        <v>340</v>
      </c>
      <c r="F52" s="163" t="s">
        <v>345</v>
      </c>
      <c r="G52" s="164">
        <v>0</v>
      </c>
      <c r="H52" s="169">
        <f>G52*97.5/100</f>
        <v>0</v>
      </c>
      <c r="I52" s="169">
        <f>H52*100.9/100</f>
        <v>0</v>
      </c>
    </row>
    <row r="53" spans="1:9" ht="15" hidden="1">
      <c r="A53" s="162"/>
      <c r="B53" s="163"/>
      <c r="C53" s="163"/>
      <c r="D53" s="163"/>
      <c r="E53" s="163"/>
      <c r="F53" s="163"/>
      <c r="G53" s="164"/>
      <c r="H53" s="169">
        <f>G53*97.5/100</f>
        <v>0</v>
      </c>
      <c r="I53" s="169">
        <f>H53*100.9/100</f>
        <v>0</v>
      </c>
    </row>
    <row r="54" spans="1:9" ht="51" hidden="1">
      <c r="A54" s="166" t="s">
        <v>354</v>
      </c>
      <c r="B54" s="167" t="s">
        <v>355</v>
      </c>
      <c r="C54" s="167"/>
      <c r="D54" s="167"/>
      <c r="E54" s="167"/>
      <c r="F54" s="167"/>
      <c r="G54" s="168">
        <f>G60+G69+G76+G273+G55</f>
        <v>282702.61999999994</v>
      </c>
      <c r="H54" s="169">
        <f>H60+H69+H76+H273+H55</f>
        <v>0</v>
      </c>
      <c r="I54" s="169">
        <f>I60+I69+I76+I273+I55</f>
        <v>0</v>
      </c>
    </row>
    <row r="55" spans="1:9" ht="15" hidden="1">
      <c r="A55" s="166"/>
      <c r="B55" s="167"/>
      <c r="C55" s="167"/>
      <c r="D55" s="167"/>
      <c r="E55" s="167"/>
      <c r="F55" s="167"/>
      <c r="G55" s="168"/>
      <c r="H55" s="169">
        <f aca="true" t="shared" si="2" ref="H55:H75">G55*97.5/100</f>
        <v>0</v>
      </c>
      <c r="I55" s="169">
        <f aca="true" t="shared" si="3" ref="I55:I75">H55*100.9/100</f>
        <v>0</v>
      </c>
    </row>
    <row r="56" spans="1:9" ht="15" hidden="1">
      <c r="A56" s="162"/>
      <c r="B56" s="163"/>
      <c r="C56" s="163"/>
      <c r="D56" s="163"/>
      <c r="E56" s="163"/>
      <c r="F56" s="163"/>
      <c r="G56" s="168"/>
      <c r="H56" s="169">
        <f t="shared" si="2"/>
        <v>0</v>
      </c>
      <c r="I56" s="169">
        <f t="shared" si="3"/>
        <v>0</v>
      </c>
    </row>
    <row r="57" spans="1:9" ht="15" hidden="1">
      <c r="A57" s="162"/>
      <c r="B57" s="163"/>
      <c r="C57" s="163"/>
      <c r="D57" s="163"/>
      <c r="E57" s="163"/>
      <c r="F57" s="163"/>
      <c r="G57" s="168"/>
      <c r="H57" s="169">
        <f t="shared" si="2"/>
        <v>0</v>
      </c>
      <c r="I57" s="169">
        <f t="shared" si="3"/>
        <v>0</v>
      </c>
    </row>
    <row r="58" spans="1:9" ht="15" hidden="1">
      <c r="A58" s="162"/>
      <c r="B58" s="163"/>
      <c r="C58" s="163"/>
      <c r="D58" s="163"/>
      <c r="E58" s="163"/>
      <c r="F58" s="163"/>
      <c r="G58" s="168"/>
      <c r="H58" s="169">
        <f t="shared" si="2"/>
        <v>0</v>
      </c>
      <c r="I58" s="169">
        <f t="shared" si="3"/>
        <v>0</v>
      </c>
    </row>
    <row r="59" spans="1:9" ht="15" hidden="1">
      <c r="A59" s="166"/>
      <c r="B59" s="167"/>
      <c r="C59" s="167"/>
      <c r="D59" s="167"/>
      <c r="E59" s="167"/>
      <c r="F59" s="167"/>
      <c r="G59" s="168"/>
      <c r="H59" s="169">
        <f t="shared" si="2"/>
        <v>0</v>
      </c>
      <c r="I59" s="169">
        <f t="shared" si="3"/>
        <v>0</v>
      </c>
    </row>
    <row r="60" spans="1:9" ht="38.25" hidden="1">
      <c r="A60" s="166" t="s">
        <v>356</v>
      </c>
      <c r="B60" s="167" t="s">
        <v>355</v>
      </c>
      <c r="C60" s="167" t="s">
        <v>338</v>
      </c>
      <c r="D60" s="167"/>
      <c r="E60" s="167"/>
      <c r="F60" s="167"/>
      <c r="G60" s="168">
        <f>G61+G65</f>
        <v>0</v>
      </c>
      <c r="H60" s="169">
        <f t="shared" si="2"/>
        <v>0</v>
      </c>
      <c r="I60" s="169">
        <f t="shared" si="3"/>
        <v>0</v>
      </c>
    </row>
    <row r="61" spans="1:9" ht="15" hidden="1">
      <c r="A61" s="166" t="s">
        <v>357</v>
      </c>
      <c r="B61" s="167" t="s">
        <v>355</v>
      </c>
      <c r="C61" s="167" t="s">
        <v>338</v>
      </c>
      <c r="D61" s="167" t="s">
        <v>328</v>
      </c>
      <c r="E61" s="167"/>
      <c r="F61" s="167"/>
      <c r="G61" s="168">
        <f>G63</f>
        <v>0</v>
      </c>
      <c r="H61" s="169">
        <f t="shared" si="2"/>
        <v>0</v>
      </c>
      <c r="I61" s="169">
        <f t="shared" si="3"/>
        <v>0</v>
      </c>
    </row>
    <row r="62" spans="1:9" ht="25.5" hidden="1">
      <c r="A62" s="162" t="s">
        <v>358</v>
      </c>
      <c r="B62" s="163" t="s">
        <v>355</v>
      </c>
      <c r="C62" s="163" t="s">
        <v>338</v>
      </c>
      <c r="D62" s="163" t="s">
        <v>328</v>
      </c>
      <c r="E62" s="163" t="s">
        <v>359</v>
      </c>
      <c r="F62" s="163"/>
      <c r="G62" s="164">
        <f>G63</f>
        <v>0</v>
      </c>
      <c r="H62" s="169">
        <f t="shared" si="2"/>
        <v>0</v>
      </c>
      <c r="I62" s="169">
        <f t="shared" si="3"/>
        <v>0</v>
      </c>
    </row>
    <row r="63" spans="1:9" ht="76.5" hidden="1">
      <c r="A63" s="162" t="s">
        <v>360</v>
      </c>
      <c r="B63" s="163" t="s">
        <v>355</v>
      </c>
      <c r="C63" s="163" t="s">
        <v>338</v>
      </c>
      <c r="D63" s="163" t="s">
        <v>328</v>
      </c>
      <c r="E63" s="163" t="s">
        <v>361</v>
      </c>
      <c r="F63" s="163"/>
      <c r="G63" s="164">
        <f>G64</f>
        <v>0</v>
      </c>
      <c r="H63" s="169">
        <f t="shared" si="2"/>
        <v>0</v>
      </c>
      <c r="I63" s="169">
        <f t="shared" si="3"/>
        <v>0</v>
      </c>
    </row>
    <row r="64" spans="1:9" ht="25.5" hidden="1">
      <c r="A64" s="162" t="s">
        <v>362</v>
      </c>
      <c r="B64" s="163" t="s">
        <v>355</v>
      </c>
      <c r="C64" s="163" t="s">
        <v>338</v>
      </c>
      <c r="D64" s="163" t="s">
        <v>328</v>
      </c>
      <c r="E64" s="163" t="s">
        <v>361</v>
      </c>
      <c r="F64" s="163" t="s">
        <v>363</v>
      </c>
      <c r="G64" s="164"/>
      <c r="H64" s="169">
        <f t="shared" si="2"/>
        <v>0</v>
      </c>
      <c r="I64" s="169">
        <f t="shared" si="3"/>
        <v>0</v>
      </c>
    </row>
    <row r="65" spans="1:9" ht="15" hidden="1">
      <c r="A65" s="166"/>
      <c r="B65" s="167"/>
      <c r="C65" s="167"/>
      <c r="D65" s="167"/>
      <c r="E65" s="167"/>
      <c r="F65" s="167"/>
      <c r="G65" s="168"/>
      <c r="H65" s="169">
        <f t="shared" si="2"/>
        <v>0</v>
      </c>
      <c r="I65" s="169">
        <f t="shared" si="3"/>
        <v>0</v>
      </c>
    </row>
    <row r="66" spans="1:9" ht="15" hidden="1">
      <c r="A66" s="162"/>
      <c r="B66" s="163"/>
      <c r="C66" s="163"/>
      <c r="D66" s="163"/>
      <c r="E66" s="163"/>
      <c r="F66" s="163"/>
      <c r="G66" s="164"/>
      <c r="H66" s="169">
        <f t="shared" si="2"/>
        <v>0</v>
      </c>
      <c r="I66" s="169">
        <f t="shared" si="3"/>
        <v>0</v>
      </c>
    </row>
    <row r="67" spans="1:9" ht="15" hidden="1">
      <c r="A67" s="162"/>
      <c r="B67" s="163"/>
      <c r="C67" s="163"/>
      <c r="D67" s="163"/>
      <c r="E67" s="163"/>
      <c r="F67" s="163"/>
      <c r="G67" s="164"/>
      <c r="H67" s="169">
        <f t="shared" si="2"/>
        <v>0</v>
      </c>
      <c r="I67" s="169">
        <f t="shared" si="3"/>
        <v>0</v>
      </c>
    </row>
    <row r="68" spans="1:9" ht="15" hidden="1">
      <c r="A68" s="162"/>
      <c r="B68" s="163"/>
      <c r="C68" s="163"/>
      <c r="D68" s="163"/>
      <c r="E68" s="163"/>
      <c r="F68" s="163"/>
      <c r="G68" s="164"/>
      <c r="H68" s="169">
        <f t="shared" si="2"/>
        <v>0</v>
      </c>
      <c r="I68" s="169">
        <f t="shared" si="3"/>
        <v>0</v>
      </c>
    </row>
    <row r="69" spans="1:9" ht="15" hidden="1">
      <c r="A69" s="166" t="s">
        <v>364</v>
      </c>
      <c r="B69" s="167" t="s">
        <v>355</v>
      </c>
      <c r="C69" s="167" t="s">
        <v>365</v>
      </c>
      <c r="D69" s="167"/>
      <c r="E69" s="167"/>
      <c r="F69" s="167"/>
      <c r="G69" s="168">
        <f>G70</f>
        <v>0</v>
      </c>
      <c r="H69" s="169">
        <f t="shared" si="2"/>
        <v>0</v>
      </c>
      <c r="I69" s="169">
        <f t="shared" si="3"/>
        <v>0</v>
      </c>
    </row>
    <row r="70" spans="1:9" ht="15" hidden="1">
      <c r="A70" s="166" t="s">
        <v>366</v>
      </c>
      <c r="B70" s="167" t="s">
        <v>355</v>
      </c>
      <c r="C70" s="167" t="s">
        <v>365</v>
      </c>
      <c r="D70" s="167" t="s">
        <v>326</v>
      </c>
      <c r="E70" s="167"/>
      <c r="F70" s="167"/>
      <c r="G70" s="168">
        <f>G73</f>
        <v>0</v>
      </c>
      <c r="H70" s="169">
        <f t="shared" si="2"/>
        <v>0</v>
      </c>
      <c r="I70" s="169">
        <f t="shared" si="3"/>
        <v>0</v>
      </c>
    </row>
    <row r="71" spans="1:9" ht="25.5" hidden="1">
      <c r="A71" s="162" t="s">
        <v>358</v>
      </c>
      <c r="B71" s="163" t="s">
        <v>355</v>
      </c>
      <c r="C71" s="163" t="s">
        <v>365</v>
      </c>
      <c r="D71" s="163" t="s">
        <v>326</v>
      </c>
      <c r="E71" s="163" t="s">
        <v>359</v>
      </c>
      <c r="F71" s="163"/>
      <c r="G71" s="164">
        <f>G73</f>
        <v>0</v>
      </c>
      <c r="H71" s="169">
        <f t="shared" si="2"/>
        <v>0</v>
      </c>
      <c r="I71" s="169">
        <f t="shared" si="3"/>
        <v>0</v>
      </c>
    </row>
    <row r="72" spans="1:9" ht="76.5" hidden="1">
      <c r="A72" s="162" t="s">
        <v>367</v>
      </c>
      <c r="B72" s="163" t="s">
        <v>368</v>
      </c>
      <c r="C72" s="163" t="s">
        <v>369</v>
      </c>
      <c r="D72" s="163" t="s">
        <v>326</v>
      </c>
      <c r="E72" s="163" t="s">
        <v>359</v>
      </c>
      <c r="F72" s="163"/>
      <c r="G72" s="164">
        <f>G73</f>
        <v>0</v>
      </c>
      <c r="H72" s="169">
        <f t="shared" si="2"/>
        <v>0</v>
      </c>
      <c r="I72" s="169">
        <f t="shared" si="3"/>
        <v>0</v>
      </c>
    </row>
    <row r="73" spans="1:9" ht="63.75" hidden="1">
      <c r="A73" s="162" t="s">
        <v>370</v>
      </c>
      <c r="B73" s="163" t="s">
        <v>355</v>
      </c>
      <c r="C73" s="163" t="s">
        <v>365</v>
      </c>
      <c r="D73" s="163" t="s">
        <v>326</v>
      </c>
      <c r="E73" s="163" t="s">
        <v>371</v>
      </c>
      <c r="F73" s="163"/>
      <c r="G73" s="164">
        <f>G74</f>
        <v>0</v>
      </c>
      <c r="H73" s="169">
        <f t="shared" si="2"/>
        <v>0</v>
      </c>
      <c r="I73" s="169">
        <f t="shared" si="3"/>
        <v>0</v>
      </c>
    </row>
    <row r="74" spans="1:9" ht="38.25" hidden="1">
      <c r="A74" s="170" t="s">
        <v>342</v>
      </c>
      <c r="B74" s="163" t="s">
        <v>355</v>
      </c>
      <c r="C74" s="163" t="s">
        <v>365</v>
      </c>
      <c r="D74" s="163" t="s">
        <v>326</v>
      </c>
      <c r="E74" s="163" t="s">
        <v>371</v>
      </c>
      <c r="F74" s="163" t="s">
        <v>343</v>
      </c>
      <c r="G74" s="164">
        <f>G75</f>
        <v>0</v>
      </c>
      <c r="H74" s="169">
        <f t="shared" si="2"/>
        <v>0</v>
      </c>
      <c r="I74" s="169">
        <f t="shared" si="3"/>
        <v>0</v>
      </c>
    </row>
    <row r="75" spans="1:9" ht="38.25" hidden="1">
      <c r="A75" s="170" t="s">
        <v>344</v>
      </c>
      <c r="B75" s="163" t="s">
        <v>355</v>
      </c>
      <c r="C75" s="163" t="s">
        <v>365</v>
      </c>
      <c r="D75" s="163" t="s">
        <v>326</v>
      </c>
      <c r="E75" s="163" t="s">
        <v>371</v>
      </c>
      <c r="F75" s="163" t="s">
        <v>345</v>
      </c>
      <c r="G75" s="164"/>
      <c r="H75" s="169">
        <f t="shared" si="2"/>
        <v>0</v>
      </c>
      <c r="I75" s="169">
        <f t="shared" si="3"/>
        <v>0</v>
      </c>
    </row>
    <row r="76" spans="1:9" ht="15" hidden="1">
      <c r="A76" s="166" t="s">
        <v>372</v>
      </c>
      <c r="B76" s="167" t="s">
        <v>355</v>
      </c>
      <c r="C76" s="167" t="s">
        <v>373</v>
      </c>
      <c r="D76" s="167"/>
      <c r="E76" s="167"/>
      <c r="F76" s="167"/>
      <c r="G76" s="168">
        <f>G77+G96+G158+G167</f>
        <v>281732.45999999996</v>
      </c>
      <c r="H76" s="169">
        <f>H77+H96+H158+H167</f>
        <v>0</v>
      </c>
      <c r="I76" s="169">
        <f>I77+I96+I158+I167</f>
        <v>0</v>
      </c>
    </row>
    <row r="77" spans="1:9" ht="15" hidden="1">
      <c r="A77" s="166" t="s">
        <v>374</v>
      </c>
      <c r="B77" s="167" t="s">
        <v>355</v>
      </c>
      <c r="C77" s="167" t="s">
        <v>373</v>
      </c>
      <c r="D77" s="167" t="s">
        <v>326</v>
      </c>
      <c r="E77" s="167"/>
      <c r="F77" s="167"/>
      <c r="G77" s="168">
        <f>G78+G82</f>
        <v>65390.09</v>
      </c>
      <c r="H77" s="169">
        <f>H78+H82</f>
        <v>0</v>
      </c>
      <c r="I77" s="169">
        <f>I78+I82</f>
        <v>0</v>
      </c>
    </row>
    <row r="78" spans="1:9" ht="25.5" hidden="1">
      <c r="A78" s="166" t="s">
        <v>375</v>
      </c>
      <c r="B78" s="167" t="s">
        <v>355</v>
      </c>
      <c r="C78" s="167" t="s">
        <v>373</v>
      </c>
      <c r="D78" s="167" t="s">
        <v>326</v>
      </c>
      <c r="E78" s="167"/>
      <c r="F78" s="167"/>
      <c r="G78" s="168">
        <f aca="true" t="shared" si="4" ref="G78:I80">G79</f>
        <v>19667</v>
      </c>
      <c r="H78" s="169">
        <f t="shared" si="4"/>
        <v>0</v>
      </c>
      <c r="I78" s="169">
        <f t="shared" si="4"/>
        <v>0</v>
      </c>
    </row>
    <row r="79" spans="1:9" ht="25.5" hidden="1">
      <c r="A79" s="162" t="s">
        <v>376</v>
      </c>
      <c r="B79" s="163" t="s">
        <v>355</v>
      </c>
      <c r="C79" s="163" t="s">
        <v>377</v>
      </c>
      <c r="D79" s="163" t="s">
        <v>326</v>
      </c>
      <c r="E79" s="173" t="s">
        <v>378</v>
      </c>
      <c r="F79" s="163"/>
      <c r="G79" s="164">
        <f t="shared" si="4"/>
        <v>19667</v>
      </c>
      <c r="H79" s="171">
        <f t="shared" si="4"/>
        <v>0</v>
      </c>
      <c r="I79" s="171">
        <f t="shared" si="4"/>
        <v>0</v>
      </c>
    </row>
    <row r="80" spans="1:9" ht="63.75" hidden="1">
      <c r="A80" s="174" t="s">
        <v>379</v>
      </c>
      <c r="B80" s="173" t="s">
        <v>355</v>
      </c>
      <c r="C80" s="173" t="s">
        <v>373</v>
      </c>
      <c r="D80" s="173" t="s">
        <v>326</v>
      </c>
      <c r="E80" s="173" t="s">
        <v>378</v>
      </c>
      <c r="F80" s="173" t="s">
        <v>380</v>
      </c>
      <c r="G80" s="164">
        <f t="shared" si="4"/>
        <v>19667</v>
      </c>
      <c r="H80" s="171">
        <f t="shared" si="4"/>
        <v>0</v>
      </c>
      <c r="I80" s="171">
        <f t="shared" si="4"/>
        <v>0</v>
      </c>
    </row>
    <row r="81" spans="1:9" ht="76.5" hidden="1">
      <c r="A81" s="174" t="s">
        <v>381</v>
      </c>
      <c r="B81" s="173" t="s">
        <v>355</v>
      </c>
      <c r="C81" s="173" t="s">
        <v>373</v>
      </c>
      <c r="D81" s="173" t="s">
        <v>326</v>
      </c>
      <c r="E81" s="173" t="s">
        <v>378</v>
      </c>
      <c r="F81" s="173" t="s">
        <v>382</v>
      </c>
      <c r="G81" s="164">
        <v>19667</v>
      </c>
      <c r="H81" s="171"/>
      <c r="I81" s="171"/>
    </row>
    <row r="82" spans="1:9" ht="51" hidden="1">
      <c r="A82" s="175" t="s">
        <v>383</v>
      </c>
      <c r="B82" s="176" t="s">
        <v>355</v>
      </c>
      <c r="C82" s="176" t="s">
        <v>373</v>
      </c>
      <c r="D82" s="176" t="s">
        <v>326</v>
      </c>
      <c r="E82" s="176" t="s">
        <v>384</v>
      </c>
      <c r="F82" s="176"/>
      <c r="G82" s="168">
        <f aca="true" t="shared" si="5" ref="G82:I84">G83</f>
        <v>45723.09</v>
      </c>
      <c r="H82" s="169">
        <f t="shared" si="5"/>
        <v>0</v>
      </c>
      <c r="I82" s="169">
        <f t="shared" si="5"/>
        <v>0</v>
      </c>
    </row>
    <row r="83" spans="1:9" ht="15" hidden="1">
      <c r="A83" s="162" t="s">
        <v>385</v>
      </c>
      <c r="B83" s="163" t="s">
        <v>355</v>
      </c>
      <c r="C83" s="163" t="s">
        <v>373</v>
      </c>
      <c r="D83" s="163" t="s">
        <v>326</v>
      </c>
      <c r="E83" s="163" t="s">
        <v>384</v>
      </c>
      <c r="F83" s="163"/>
      <c r="G83" s="164">
        <f t="shared" si="5"/>
        <v>45723.09</v>
      </c>
      <c r="H83" s="171">
        <f t="shared" si="5"/>
        <v>0</v>
      </c>
      <c r="I83" s="171">
        <f t="shared" si="5"/>
        <v>0</v>
      </c>
    </row>
    <row r="84" spans="1:9" ht="63.75" hidden="1">
      <c r="A84" s="174" t="s">
        <v>379</v>
      </c>
      <c r="B84" s="163" t="s">
        <v>355</v>
      </c>
      <c r="C84" s="163" t="s">
        <v>373</v>
      </c>
      <c r="D84" s="163" t="s">
        <v>326</v>
      </c>
      <c r="E84" s="163" t="s">
        <v>384</v>
      </c>
      <c r="F84" s="163" t="s">
        <v>380</v>
      </c>
      <c r="G84" s="164">
        <f t="shared" si="5"/>
        <v>45723.09</v>
      </c>
      <c r="H84" s="171">
        <f t="shared" si="5"/>
        <v>0</v>
      </c>
      <c r="I84" s="171">
        <f t="shared" si="5"/>
        <v>0</v>
      </c>
    </row>
    <row r="85" spans="1:9" ht="76.5" hidden="1">
      <c r="A85" s="174" t="s">
        <v>381</v>
      </c>
      <c r="B85" s="163" t="s">
        <v>355</v>
      </c>
      <c r="C85" s="163" t="s">
        <v>373</v>
      </c>
      <c r="D85" s="163" t="s">
        <v>326</v>
      </c>
      <c r="E85" s="163" t="s">
        <v>384</v>
      </c>
      <c r="F85" s="163" t="s">
        <v>382</v>
      </c>
      <c r="G85" s="164">
        <v>45723.09</v>
      </c>
      <c r="H85" s="171"/>
      <c r="I85" s="171"/>
    </row>
    <row r="86" spans="1:9" ht="153" hidden="1">
      <c r="A86" s="162" t="s">
        <v>454</v>
      </c>
      <c r="B86" s="163" t="s">
        <v>355</v>
      </c>
      <c r="C86" s="163" t="s">
        <v>373</v>
      </c>
      <c r="D86" s="163" t="s">
        <v>326</v>
      </c>
      <c r="E86" s="163" t="s">
        <v>455</v>
      </c>
      <c r="F86" s="163"/>
      <c r="G86" s="164">
        <f>G87+G89+G92</f>
        <v>0</v>
      </c>
      <c r="H86" s="169">
        <f aca="true" t="shared" si="6" ref="H86:H95">G86*97.5/100</f>
        <v>0</v>
      </c>
      <c r="I86" s="169">
        <f aca="true" t="shared" si="7" ref="I86:I95">H86*100.9/100</f>
        <v>0</v>
      </c>
    </row>
    <row r="87" spans="1:9" ht="15" hidden="1">
      <c r="A87" s="162"/>
      <c r="B87" s="163" t="s">
        <v>368</v>
      </c>
      <c r="C87" s="163"/>
      <c r="D87" s="163"/>
      <c r="E87" s="163"/>
      <c r="F87" s="163"/>
      <c r="G87" s="164"/>
      <c r="H87" s="169">
        <f t="shared" si="6"/>
        <v>0</v>
      </c>
      <c r="I87" s="169">
        <f t="shared" si="7"/>
        <v>0</v>
      </c>
    </row>
    <row r="88" spans="1:9" ht="15" hidden="1">
      <c r="A88" s="162"/>
      <c r="B88" s="163" t="s">
        <v>355</v>
      </c>
      <c r="C88" s="163"/>
      <c r="D88" s="163"/>
      <c r="E88" s="163"/>
      <c r="F88" s="163"/>
      <c r="G88" s="164"/>
      <c r="H88" s="169">
        <f t="shared" si="6"/>
        <v>0</v>
      </c>
      <c r="I88" s="169">
        <f t="shared" si="7"/>
        <v>0</v>
      </c>
    </row>
    <row r="89" spans="1:9" ht="114.75" hidden="1">
      <c r="A89" s="162" t="s">
        <v>390</v>
      </c>
      <c r="B89" s="163" t="s">
        <v>368</v>
      </c>
      <c r="C89" s="163" t="s">
        <v>373</v>
      </c>
      <c r="D89" s="163" t="s">
        <v>326</v>
      </c>
      <c r="E89" s="163" t="s">
        <v>391</v>
      </c>
      <c r="F89" s="163"/>
      <c r="G89" s="164">
        <f>G90</f>
        <v>0</v>
      </c>
      <c r="H89" s="169">
        <f t="shared" si="6"/>
        <v>0</v>
      </c>
      <c r="I89" s="169">
        <f t="shared" si="7"/>
        <v>0</v>
      </c>
    </row>
    <row r="90" spans="1:9" ht="25.5" hidden="1">
      <c r="A90" s="174" t="s">
        <v>392</v>
      </c>
      <c r="B90" s="163" t="s">
        <v>355</v>
      </c>
      <c r="C90" s="173" t="s">
        <v>373</v>
      </c>
      <c r="D90" s="173" t="s">
        <v>326</v>
      </c>
      <c r="E90" s="173" t="s">
        <v>391</v>
      </c>
      <c r="F90" s="173" t="s">
        <v>393</v>
      </c>
      <c r="G90" s="164">
        <f>G91</f>
        <v>0</v>
      </c>
      <c r="H90" s="169">
        <f t="shared" si="6"/>
        <v>0</v>
      </c>
      <c r="I90" s="169">
        <f t="shared" si="7"/>
        <v>0</v>
      </c>
    </row>
    <row r="91" spans="1:9" ht="63.75" hidden="1">
      <c r="A91" s="174" t="s">
        <v>394</v>
      </c>
      <c r="B91" s="163" t="s">
        <v>355</v>
      </c>
      <c r="C91" s="173" t="s">
        <v>373</v>
      </c>
      <c r="D91" s="173" t="s">
        <v>326</v>
      </c>
      <c r="E91" s="173" t="s">
        <v>391</v>
      </c>
      <c r="F91" s="173" t="s">
        <v>395</v>
      </c>
      <c r="G91" s="164"/>
      <c r="H91" s="169">
        <f t="shared" si="6"/>
        <v>0</v>
      </c>
      <c r="I91" s="169">
        <f t="shared" si="7"/>
        <v>0</v>
      </c>
    </row>
    <row r="92" spans="1:9" ht="76.5" hidden="1">
      <c r="A92" s="162" t="s">
        <v>396</v>
      </c>
      <c r="B92" s="163" t="s">
        <v>355</v>
      </c>
      <c r="C92" s="163" t="s">
        <v>373</v>
      </c>
      <c r="D92" s="163" t="s">
        <v>326</v>
      </c>
      <c r="E92" s="163" t="s">
        <v>397</v>
      </c>
      <c r="F92" s="163"/>
      <c r="G92" s="164">
        <f>G94</f>
        <v>0</v>
      </c>
      <c r="H92" s="169">
        <f t="shared" si="6"/>
        <v>0</v>
      </c>
      <c r="I92" s="169">
        <f t="shared" si="7"/>
        <v>0</v>
      </c>
    </row>
    <row r="93" spans="1:9" ht="25.5" hidden="1">
      <c r="A93" s="174" t="s">
        <v>392</v>
      </c>
      <c r="B93" s="163" t="s">
        <v>355</v>
      </c>
      <c r="C93" s="173" t="s">
        <v>373</v>
      </c>
      <c r="D93" s="173" t="s">
        <v>326</v>
      </c>
      <c r="E93" s="173" t="s">
        <v>397</v>
      </c>
      <c r="F93" s="173" t="s">
        <v>393</v>
      </c>
      <c r="G93" s="164">
        <f>G94</f>
        <v>0</v>
      </c>
      <c r="H93" s="169">
        <f t="shared" si="6"/>
        <v>0</v>
      </c>
      <c r="I93" s="169">
        <f t="shared" si="7"/>
        <v>0</v>
      </c>
    </row>
    <row r="94" spans="1:9" ht="38.25" hidden="1">
      <c r="A94" s="174" t="s">
        <v>398</v>
      </c>
      <c r="B94" s="163" t="s">
        <v>355</v>
      </c>
      <c r="C94" s="173" t="s">
        <v>373</v>
      </c>
      <c r="D94" s="173" t="s">
        <v>326</v>
      </c>
      <c r="E94" s="173" t="s">
        <v>397</v>
      </c>
      <c r="F94" s="173" t="s">
        <v>399</v>
      </c>
      <c r="G94" s="164"/>
      <c r="H94" s="169">
        <f t="shared" si="6"/>
        <v>0</v>
      </c>
      <c r="I94" s="169">
        <f t="shared" si="7"/>
        <v>0</v>
      </c>
    </row>
    <row r="95" spans="1:9" ht="15" hidden="1">
      <c r="A95" s="162"/>
      <c r="B95" s="163"/>
      <c r="C95" s="163"/>
      <c r="D95" s="163"/>
      <c r="E95" s="177"/>
      <c r="F95" s="177"/>
      <c r="G95" s="164"/>
      <c r="H95" s="169">
        <f t="shared" si="6"/>
        <v>0</v>
      </c>
      <c r="I95" s="169">
        <f t="shared" si="7"/>
        <v>0</v>
      </c>
    </row>
    <row r="96" spans="1:9" ht="15" hidden="1">
      <c r="A96" s="166" t="s">
        <v>400</v>
      </c>
      <c r="B96" s="167" t="s">
        <v>368</v>
      </c>
      <c r="C96" s="167" t="s">
        <v>373</v>
      </c>
      <c r="D96" s="167" t="s">
        <v>328</v>
      </c>
      <c r="E96" s="167"/>
      <c r="F96" s="167"/>
      <c r="G96" s="168">
        <f>G97+G103+G141+G145+G162</f>
        <v>191475.00699999998</v>
      </c>
      <c r="H96" s="169">
        <f>H97+H103+H141+H145+H162</f>
        <v>0</v>
      </c>
      <c r="I96" s="169">
        <f>I97+I103+I141+I145+I162</f>
        <v>0</v>
      </c>
    </row>
    <row r="97" spans="1:9" ht="25.5" hidden="1">
      <c r="A97" s="162" t="s">
        <v>401</v>
      </c>
      <c r="B97" s="163" t="s">
        <v>355</v>
      </c>
      <c r="C97" s="163" t="s">
        <v>373</v>
      </c>
      <c r="D97" s="163" t="s">
        <v>328</v>
      </c>
      <c r="E97" s="163" t="s">
        <v>402</v>
      </c>
      <c r="F97" s="163"/>
      <c r="G97" s="164">
        <f>G98+G100</f>
        <v>49670</v>
      </c>
      <c r="H97" s="171">
        <f>H98+H100</f>
        <v>0</v>
      </c>
      <c r="I97" s="171">
        <f>I98+I100</f>
        <v>0</v>
      </c>
    </row>
    <row r="98" spans="1:9" ht="63.75" hidden="1">
      <c r="A98" s="174" t="s">
        <v>379</v>
      </c>
      <c r="B98" s="163" t="s">
        <v>355</v>
      </c>
      <c r="C98" s="163" t="s">
        <v>373</v>
      </c>
      <c r="D98" s="163" t="s">
        <v>328</v>
      </c>
      <c r="E98" s="163" t="s">
        <v>402</v>
      </c>
      <c r="F98" s="163" t="s">
        <v>380</v>
      </c>
      <c r="G98" s="164">
        <f>G99</f>
        <v>49670</v>
      </c>
      <c r="H98" s="171">
        <f>H99</f>
        <v>0</v>
      </c>
      <c r="I98" s="171">
        <f>I99</f>
        <v>0</v>
      </c>
    </row>
    <row r="99" spans="1:9" ht="76.5" hidden="1">
      <c r="A99" s="174" t="s">
        <v>381</v>
      </c>
      <c r="B99" s="163" t="s">
        <v>355</v>
      </c>
      <c r="C99" s="173" t="s">
        <v>373</v>
      </c>
      <c r="D99" s="178" t="s">
        <v>328</v>
      </c>
      <c r="E99" s="163" t="s">
        <v>402</v>
      </c>
      <c r="F99" s="173" t="s">
        <v>382</v>
      </c>
      <c r="G99" s="164">
        <v>49670</v>
      </c>
      <c r="H99" s="171"/>
      <c r="I99" s="171"/>
    </row>
    <row r="100" spans="1:9" ht="15" hidden="1">
      <c r="A100" s="174" t="s">
        <v>407</v>
      </c>
      <c r="B100" s="163" t="s">
        <v>355</v>
      </c>
      <c r="C100" s="173" t="s">
        <v>373</v>
      </c>
      <c r="D100" s="173" t="s">
        <v>328</v>
      </c>
      <c r="E100" s="178" t="s">
        <v>1011</v>
      </c>
      <c r="F100" s="173" t="s">
        <v>347</v>
      </c>
      <c r="G100" s="164">
        <f>G101+G102</f>
        <v>0</v>
      </c>
      <c r="H100" s="169">
        <f>G100*97.5/100</f>
        <v>0</v>
      </c>
      <c r="I100" s="169">
        <f>H100*100.9/100</f>
        <v>0</v>
      </c>
    </row>
    <row r="101" spans="1:9" ht="38.25" hidden="1">
      <c r="A101" s="174" t="s">
        <v>408</v>
      </c>
      <c r="B101" s="163" t="s">
        <v>355</v>
      </c>
      <c r="C101" s="173" t="s">
        <v>373</v>
      </c>
      <c r="D101" s="173" t="s">
        <v>328</v>
      </c>
      <c r="E101" s="178" t="s">
        <v>1011</v>
      </c>
      <c r="F101" s="173" t="s">
        <v>349</v>
      </c>
      <c r="G101" s="164"/>
      <c r="H101" s="169">
        <f>G101*97.5/100</f>
        <v>0</v>
      </c>
      <c r="I101" s="169">
        <f>H101*100.9/100</f>
        <v>0</v>
      </c>
    </row>
    <row r="102" spans="1:9" ht="25.5" hidden="1">
      <c r="A102" s="174" t="s">
        <v>409</v>
      </c>
      <c r="B102" s="163" t="s">
        <v>355</v>
      </c>
      <c r="C102" s="173" t="s">
        <v>373</v>
      </c>
      <c r="D102" s="173" t="s">
        <v>328</v>
      </c>
      <c r="E102" s="178" t="s">
        <v>1011</v>
      </c>
      <c r="F102" s="173" t="s">
        <v>352</v>
      </c>
      <c r="G102" s="164"/>
      <c r="H102" s="169">
        <f>G102*97.5/100</f>
        <v>0</v>
      </c>
      <c r="I102" s="169">
        <f>H102*100.9/100</f>
        <v>0</v>
      </c>
    </row>
    <row r="103" spans="1:9" ht="25.5" hidden="1">
      <c r="A103" s="162" t="s">
        <v>404</v>
      </c>
      <c r="B103" s="163" t="s">
        <v>355</v>
      </c>
      <c r="C103" s="163" t="s">
        <v>373</v>
      </c>
      <c r="D103" s="163" t="s">
        <v>328</v>
      </c>
      <c r="E103" s="177" t="s">
        <v>405</v>
      </c>
      <c r="F103" s="163"/>
      <c r="G103" s="164">
        <f>G104</f>
        <v>12550</v>
      </c>
      <c r="H103" s="171">
        <f>H106+H113+H119+H124+H127+H130</f>
        <v>0</v>
      </c>
      <c r="I103" s="171">
        <f>I106+I113+I119+I124+I127+I130</f>
        <v>0</v>
      </c>
    </row>
    <row r="104" spans="1:9" ht="25.5" hidden="1">
      <c r="A104" s="162" t="s">
        <v>415</v>
      </c>
      <c r="B104" s="163" t="s">
        <v>368</v>
      </c>
      <c r="C104" s="163" t="s">
        <v>373</v>
      </c>
      <c r="D104" s="163" t="s">
        <v>328</v>
      </c>
      <c r="E104" s="177" t="s">
        <v>416</v>
      </c>
      <c r="F104" s="163"/>
      <c r="G104" s="164">
        <f>G105+G112+G118</f>
        <v>12550</v>
      </c>
      <c r="H104" s="171"/>
      <c r="I104" s="171"/>
    </row>
    <row r="105" spans="1:9" ht="38.25" hidden="1">
      <c r="A105" s="162" t="s">
        <v>417</v>
      </c>
      <c r="B105" s="163" t="s">
        <v>355</v>
      </c>
      <c r="C105" s="163" t="s">
        <v>373</v>
      </c>
      <c r="D105" s="163" t="s">
        <v>328</v>
      </c>
      <c r="E105" s="177" t="s">
        <v>1012</v>
      </c>
      <c r="F105" s="163"/>
      <c r="G105" s="164">
        <f>G106+G108</f>
        <v>1350</v>
      </c>
      <c r="H105" s="171">
        <f>H106+H108</f>
        <v>0</v>
      </c>
      <c r="I105" s="171">
        <f>I106+I108</f>
        <v>0</v>
      </c>
    </row>
    <row r="106" spans="1:9" ht="63.75" hidden="1">
      <c r="A106" s="174" t="s">
        <v>406</v>
      </c>
      <c r="B106" s="163" t="s">
        <v>355</v>
      </c>
      <c r="C106" s="163" t="s">
        <v>373</v>
      </c>
      <c r="D106" s="163" t="s">
        <v>328</v>
      </c>
      <c r="E106" s="177" t="s">
        <v>405</v>
      </c>
      <c r="F106" s="163" t="s">
        <v>380</v>
      </c>
      <c r="G106" s="164">
        <f>G107</f>
        <v>1350</v>
      </c>
      <c r="H106" s="171">
        <f>H107</f>
        <v>0</v>
      </c>
      <c r="I106" s="171">
        <f>I107</f>
        <v>0</v>
      </c>
    </row>
    <row r="107" spans="1:9" ht="76.5" hidden="1">
      <c r="A107" s="174" t="s">
        <v>381</v>
      </c>
      <c r="B107" s="163" t="s">
        <v>355</v>
      </c>
      <c r="C107" s="163" t="s">
        <v>373</v>
      </c>
      <c r="D107" s="163" t="s">
        <v>328</v>
      </c>
      <c r="E107" s="177" t="s">
        <v>405</v>
      </c>
      <c r="F107" s="173" t="s">
        <v>382</v>
      </c>
      <c r="G107" s="164">
        <v>1350</v>
      </c>
      <c r="H107" s="171"/>
      <c r="I107" s="171"/>
    </row>
    <row r="108" spans="1:9" ht="15" hidden="1">
      <c r="A108" s="174" t="s">
        <v>407</v>
      </c>
      <c r="B108" s="163" t="s">
        <v>355</v>
      </c>
      <c r="C108" s="163" t="s">
        <v>373</v>
      </c>
      <c r="D108" s="163" t="s">
        <v>328</v>
      </c>
      <c r="E108" s="177" t="s">
        <v>405</v>
      </c>
      <c r="F108" s="173" t="s">
        <v>347</v>
      </c>
      <c r="G108" s="164">
        <f>G109+G110</f>
        <v>0</v>
      </c>
      <c r="H108" s="169">
        <f>G108*97.5/100</f>
        <v>0</v>
      </c>
      <c r="I108" s="169">
        <f>H108*100.9/100</f>
        <v>0</v>
      </c>
    </row>
    <row r="109" spans="1:9" ht="38.25" hidden="1">
      <c r="A109" s="174" t="s">
        <v>408</v>
      </c>
      <c r="B109" s="163" t="s">
        <v>355</v>
      </c>
      <c r="C109" s="163" t="s">
        <v>373</v>
      </c>
      <c r="D109" s="163" t="s">
        <v>328</v>
      </c>
      <c r="E109" s="177" t="s">
        <v>405</v>
      </c>
      <c r="F109" s="173" t="s">
        <v>349</v>
      </c>
      <c r="G109" s="164"/>
      <c r="H109" s="169">
        <f>G109*97.5/100</f>
        <v>0</v>
      </c>
      <c r="I109" s="169">
        <f>H109*100.9/100</f>
        <v>0</v>
      </c>
    </row>
    <row r="110" spans="1:9" ht="25.5" hidden="1">
      <c r="A110" s="174" t="s">
        <v>409</v>
      </c>
      <c r="B110" s="163" t="s">
        <v>355</v>
      </c>
      <c r="C110" s="163" t="s">
        <v>373</v>
      </c>
      <c r="D110" s="163" t="s">
        <v>328</v>
      </c>
      <c r="E110" s="177" t="s">
        <v>405</v>
      </c>
      <c r="F110" s="173" t="s">
        <v>352</v>
      </c>
      <c r="G110" s="164"/>
      <c r="H110" s="169">
        <f>G110*97.5/100</f>
        <v>0</v>
      </c>
      <c r="I110" s="169">
        <f>H110*100.9/100</f>
        <v>0</v>
      </c>
    </row>
    <row r="111" spans="1:9" ht="15" hidden="1">
      <c r="A111" s="162"/>
      <c r="B111" s="163"/>
      <c r="C111" s="163"/>
      <c r="D111" s="163"/>
      <c r="E111" s="177" t="s">
        <v>405</v>
      </c>
      <c r="F111" s="163"/>
      <c r="G111" s="164"/>
      <c r="H111" s="169">
        <f>G111*97.5/100</f>
        <v>0</v>
      </c>
      <c r="I111" s="169">
        <f>H111*100.9/100</f>
        <v>0</v>
      </c>
    </row>
    <row r="112" spans="1:9" ht="38.25" hidden="1">
      <c r="A112" s="162" t="s">
        <v>410</v>
      </c>
      <c r="B112" s="163" t="s">
        <v>355</v>
      </c>
      <c r="C112" s="163" t="s">
        <v>373</v>
      </c>
      <c r="D112" s="163" t="s">
        <v>328</v>
      </c>
      <c r="E112" s="177" t="s">
        <v>405</v>
      </c>
      <c r="F112" s="163"/>
      <c r="G112" s="164">
        <f>G113+G115</f>
        <v>4500</v>
      </c>
      <c r="H112" s="171">
        <f>H113+H115</f>
        <v>0</v>
      </c>
      <c r="I112" s="171">
        <f>I113+I115</f>
        <v>0</v>
      </c>
    </row>
    <row r="113" spans="1:9" ht="63.75" hidden="1">
      <c r="A113" s="174" t="s">
        <v>411</v>
      </c>
      <c r="B113" s="163" t="s">
        <v>355</v>
      </c>
      <c r="C113" s="163" t="s">
        <v>373</v>
      </c>
      <c r="D113" s="163" t="s">
        <v>328</v>
      </c>
      <c r="E113" s="177" t="s">
        <v>405</v>
      </c>
      <c r="F113" s="163" t="s">
        <v>380</v>
      </c>
      <c r="G113" s="164">
        <f>G114</f>
        <v>4500</v>
      </c>
      <c r="H113" s="171">
        <f>H114</f>
        <v>0</v>
      </c>
      <c r="I113" s="171">
        <f>I114</f>
        <v>0</v>
      </c>
    </row>
    <row r="114" spans="1:9" ht="76.5" hidden="1">
      <c r="A114" s="174" t="s">
        <v>381</v>
      </c>
      <c r="B114" s="163" t="s">
        <v>355</v>
      </c>
      <c r="C114" s="163" t="s">
        <v>373</v>
      </c>
      <c r="D114" s="163" t="s">
        <v>328</v>
      </c>
      <c r="E114" s="177" t="s">
        <v>405</v>
      </c>
      <c r="F114" s="173" t="s">
        <v>382</v>
      </c>
      <c r="G114" s="164">
        <v>4500</v>
      </c>
      <c r="H114" s="171"/>
      <c r="I114" s="171"/>
    </row>
    <row r="115" spans="1:9" ht="15" hidden="1">
      <c r="A115" s="174" t="s">
        <v>407</v>
      </c>
      <c r="B115" s="163" t="s">
        <v>355</v>
      </c>
      <c r="C115" s="163" t="s">
        <v>373</v>
      </c>
      <c r="D115" s="163" t="s">
        <v>328</v>
      </c>
      <c r="E115" s="177" t="s">
        <v>405</v>
      </c>
      <c r="F115" s="173" t="s">
        <v>347</v>
      </c>
      <c r="G115" s="164">
        <f>G116+G117</f>
        <v>0</v>
      </c>
      <c r="H115" s="169">
        <f>G115*97.5/100</f>
        <v>0</v>
      </c>
      <c r="I115" s="169">
        <f>H115*100.9/100</f>
        <v>0</v>
      </c>
    </row>
    <row r="116" spans="1:9" ht="38.25" hidden="1">
      <c r="A116" s="174" t="s">
        <v>408</v>
      </c>
      <c r="B116" s="163" t="s">
        <v>355</v>
      </c>
      <c r="C116" s="163" t="s">
        <v>373</v>
      </c>
      <c r="D116" s="163" t="s">
        <v>328</v>
      </c>
      <c r="E116" s="177" t="s">
        <v>405</v>
      </c>
      <c r="F116" s="173" t="s">
        <v>349</v>
      </c>
      <c r="G116" s="164"/>
      <c r="H116" s="169">
        <f>G116*97.5/100</f>
        <v>0</v>
      </c>
      <c r="I116" s="169">
        <f>H116*100.9/100</f>
        <v>0</v>
      </c>
    </row>
    <row r="117" spans="1:9" ht="25.5" hidden="1">
      <c r="A117" s="174" t="s">
        <v>409</v>
      </c>
      <c r="B117" s="163" t="s">
        <v>355</v>
      </c>
      <c r="C117" s="163" t="s">
        <v>373</v>
      </c>
      <c r="D117" s="163" t="s">
        <v>328</v>
      </c>
      <c r="E117" s="177" t="s">
        <v>405</v>
      </c>
      <c r="F117" s="173" t="s">
        <v>352</v>
      </c>
      <c r="G117" s="164"/>
      <c r="H117" s="169">
        <f>G117*97.5/100</f>
        <v>0</v>
      </c>
      <c r="I117" s="169">
        <f>H117*100.9/100</f>
        <v>0</v>
      </c>
    </row>
    <row r="118" spans="1:9" ht="38.25" hidden="1">
      <c r="A118" s="162" t="s">
        <v>412</v>
      </c>
      <c r="B118" s="163" t="s">
        <v>355</v>
      </c>
      <c r="C118" s="163" t="s">
        <v>373</v>
      </c>
      <c r="D118" s="163" t="s">
        <v>328</v>
      </c>
      <c r="E118" s="177" t="s">
        <v>405</v>
      </c>
      <c r="F118" s="163"/>
      <c r="G118" s="164">
        <f>G119+G121</f>
        <v>6700</v>
      </c>
      <c r="H118" s="171">
        <f>H119+H121</f>
        <v>0</v>
      </c>
      <c r="I118" s="171">
        <f>I119+I121</f>
        <v>0</v>
      </c>
    </row>
    <row r="119" spans="1:9" ht="63.75" hidden="1">
      <c r="A119" s="174" t="s">
        <v>413</v>
      </c>
      <c r="B119" s="163" t="s">
        <v>355</v>
      </c>
      <c r="C119" s="163" t="s">
        <v>373</v>
      </c>
      <c r="D119" s="163" t="s">
        <v>328</v>
      </c>
      <c r="E119" s="177" t="s">
        <v>405</v>
      </c>
      <c r="F119" s="163" t="s">
        <v>380</v>
      </c>
      <c r="G119" s="164">
        <f>G120</f>
        <v>6700</v>
      </c>
      <c r="H119" s="171">
        <f>H120</f>
        <v>0</v>
      </c>
      <c r="I119" s="171">
        <f>I120</f>
        <v>0</v>
      </c>
    </row>
    <row r="120" spans="1:9" ht="76.5" hidden="1">
      <c r="A120" s="174" t="s">
        <v>381</v>
      </c>
      <c r="B120" s="163" t="s">
        <v>355</v>
      </c>
      <c r="C120" s="163" t="s">
        <v>373</v>
      </c>
      <c r="D120" s="163" t="s">
        <v>328</v>
      </c>
      <c r="E120" s="177" t="s">
        <v>405</v>
      </c>
      <c r="F120" s="173" t="s">
        <v>382</v>
      </c>
      <c r="G120" s="164">
        <v>6700</v>
      </c>
      <c r="H120" s="171"/>
      <c r="I120" s="171"/>
    </row>
    <row r="121" spans="1:9" ht="15" hidden="1">
      <c r="A121" s="174" t="s">
        <v>407</v>
      </c>
      <c r="B121" s="163" t="s">
        <v>355</v>
      </c>
      <c r="C121" s="163" t="s">
        <v>373</v>
      </c>
      <c r="D121" s="163" t="s">
        <v>328</v>
      </c>
      <c r="E121" s="163" t="s">
        <v>414</v>
      </c>
      <c r="F121" s="173" t="s">
        <v>347</v>
      </c>
      <c r="G121" s="164">
        <f>G122+G123</f>
        <v>0</v>
      </c>
      <c r="H121" s="169">
        <f>G121*97.5/100</f>
        <v>0</v>
      </c>
      <c r="I121" s="169">
        <f>H121*100.9/100</f>
        <v>0</v>
      </c>
    </row>
    <row r="122" spans="1:9" ht="38.25" hidden="1">
      <c r="A122" s="174" t="s">
        <v>408</v>
      </c>
      <c r="B122" s="163" t="s">
        <v>355</v>
      </c>
      <c r="C122" s="163" t="s">
        <v>373</v>
      </c>
      <c r="D122" s="163" t="s">
        <v>328</v>
      </c>
      <c r="E122" s="163" t="s">
        <v>414</v>
      </c>
      <c r="F122" s="173" t="s">
        <v>349</v>
      </c>
      <c r="G122" s="164"/>
      <c r="H122" s="169">
        <f>G122*97.5/100</f>
        <v>0</v>
      </c>
      <c r="I122" s="169">
        <f>H122*100.9/100</f>
        <v>0</v>
      </c>
    </row>
    <row r="123" spans="1:9" ht="25.5" hidden="1">
      <c r="A123" s="174" t="s">
        <v>409</v>
      </c>
      <c r="B123" s="163" t="s">
        <v>355</v>
      </c>
      <c r="C123" s="163" t="s">
        <v>373</v>
      </c>
      <c r="D123" s="163" t="s">
        <v>328</v>
      </c>
      <c r="E123" s="163" t="s">
        <v>414</v>
      </c>
      <c r="F123" s="173" t="s">
        <v>352</v>
      </c>
      <c r="G123" s="164"/>
      <c r="H123" s="169">
        <f>G123*97.5/100</f>
        <v>0</v>
      </c>
      <c r="I123" s="169">
        <f>H123*100.9/100</f>
        <v>0</v>
      </c>
    </row>
    <row r="124" spans="1:9" ht="38.25" hidden="1">
      <c r="A124" s="162" t="s">
        <v>417</v>
      </c>
      <c r="B124" s="163" t="s">
        <v>355</v>
      </c>
      <c r="C124" s="163" t="s">
        <v>373</v>
      </c>
      <c r="D124" s="163" t="s">
        <v>328</v>
      </c>
      <c r="E124" s="177" t="s">
        <v>405</v>
      </c>
      <c r="F124" s="173"/>
      <c r="G124" s="164"/>
      <c r="H124" s="171">
        <f>H125</f>
        <v>0</v>
      </c>
      <c r="I124" s="171">
        <f>I125</f>
        <v>0</v>
      </c>
    </row>
    <row r="125" spans="1:9" ht="63.75" hidden="1">
      <c r="A125" s="174" t="s">
        <v>406</v>
      </c>
      <c r="B125" s="163" t="s">
        <v>355</v>
      </c>
      <c r="C125" s="163" t="s">
        <v>373</v>
      </c>
      <c r="D125" s="163" t="s">
        <v>328</v>
      </c>
      <c r="E125" s="177" t="s">
        <v>405</v>
      </c>
      <c r="F125" s="173" t="s">
        <v>380</v>
      </c>
      <c r="G125" s="164"/>
      <c r="H125" s="171">
        <f>H126</f>
        <v>0</v>
      </c>
      <c r="I125" s="171">
        <f>I126</f>
        <v>0</v>
      </c>
    </row>
    <row r="126" spans="1:9" ht="76.5" hidden="1">
      <c r="A126" s="174" t="s">
        <v>381</v>
      </c>
      <c r="B126" s="163" t="s">
        <v>355</v>
      </c>
      <c r="C126" s="163" t="s">
        <v>373</v>
      </c>
      <c r="D126" s="163" t="s">
        <v>328</v>
      </c>
      <c r="E126" s="177" t="s">
        <v>405</v>
      </c>
      <c r="F126" s="173" t="s">
        <v>382</v>
      </c>
      <c r="G126" s="164"/>
      <c r="H126" s="171"/>
      <c r="I126" s="171"/>
    </row>
    <row r="127" spans="1:9" ht="38.25" hidden="1">
      <c r="A127" s="162" t="s">
        <v>410</v>
      </c>
      <c r="B127" s="163" t="s">
        <v>355</v>
      </c>
      <c r="C127" s="163" t="s">
        <v>373</v>
      </c>
      <c r="D127" s="163" t="s">
        <v>328</v>
      </c>
      <c r="E127" s="177" t="s">
        <v>418</v>
      </c>
      <c r="F127" s="173"/>
      <c r="G127" s="164"/>
      <c r="H127" s="171">
        <f>H128</f>
        <v>0</v>
      </c>
      <c r="I127" s="171">
        <f>I128</f>
        <v>0</v>
      </c>
    </row>
    <row r="128" spans="1:9" ht="63.75" hidden="1">
      <c r="A128" s="174" t="s">
        <v>411</v>
      </c>
      <c r="B128" s="163" t="s">
        <v>355</v>
      </c>
      <c r="C128" s="163" t="s">
        <v>373</v>
      </c>
      <c r="D128" s="163" t="s">
        <v>328</v>
      </c>
      <c r="E128" s="177" t="s">
        <v>418</v>
      </c>
      <c r="F128" s="173" t="s">
        <v>380</v>
      </c>
      <c r="G128" s="164"/>
      <c r="H128" s="171">
        <f>H129</f>
        <v>0</v>
      </c>
      <c r="I128" s="171">
        <f>I129</f>
        <v>0</v>
      </c>
    </row>
    <row r="129" spans="1:9" ht="76.5" hidden="1">
      <c r="A129" s="174" t="s">
        <v>381</v>
      </c>
      <c r="B129" s="163" t="s">
        <v>355</v>
      </c>
      <c r="C129" s="163" t="s">
        <v>373</v>
      </c>
      <c r="D129" s="163" t="s">
        <v>328</v>
      </c>
      <c r="E129" s="177" t="s">
        <v>418</v>
      </c>
      <c r="F129" s="173" t="s">
        <v>382</v>
      </c>
      <c r="G129" s="164"/>
      <c r="H129" s="171"/>
      <c r="I129" s="171"/>
    </row>
    <row r="130" spans="1:9" ht="38.25" hidden="1">
      <c r="A130" s="162" t="s">
        <v>412</v>
      </c>
      <c r="B130" s="163" t="s">
        <v>355</v>
      </c>
      <c r="C130" s="163" t="s">
        <v>373</v>
      </c>
      <c r="D130" s="163" t="s">
        <v>328</v>
      </c>
      <c r="E130" s="177" t="s">
        <v>419</v>
      </c>
      <c r="F130" s="173"/>
      <c r="G130" s="164"/>
      <c r="H130" s="171">
        <f>H131</f>
        <v>0</v>
      </c>
      <c r="I130" s="171">
        <f>I131</f>
        <v>0</v>
      </c>
    </row>
    <row r="131" spans="1:9" ht="63.75" hidden="1">
      <c r="A131" s="174" t="s">
        <v>413</v>
      </c>
      <c r="B131" s="163" t="s">
        <v>355</v>
      </c>
      <c r="C131" s="163" t="s">
        <v>373</v>
      </c>
      <c r="D131" s="163" t="s">
        <v>328</v>
      </c>
      <c r="E131" s="177" t="s">
        <v>419</v>
      </c>
      <c r="F131" s="173" t="s">
        <v>380</v>
      </c>
      <c r="G131" s="164"/>
      <c r="H131" s="171">
        <f>H132</f>
        <v>0</v>
      </c>
      <c r="I131" s="171">
        <f>I132</f>
        <v>0</v>
      </c>
    </row>
    <row r="132" spans="1:9" ht="76.5" hidden="1">
      <c r="A132" s="174" t="s">
        <v>381</v>
      </c>
      <c r="B132" s="163" t="s">
        <v>355</v>
      </c>
      <c r="C132" s="163" t="s">
        <v>373</v>
      </c>
      <c r="D132" s="163" t="s">
        <v>328</v>
      </c>
      <c r="E132" s="177" t="s">
        <v>419</v>
      </c>
      <c r="F132" s="173" t="s">
        <v>382</v>
      </c>
      <c r="G132" s="164"/>
      <c r="H132" s="171"/>
      <c r="I132" s="171"/>
    </row>
    <row r="133" spans="1:9" ht="15" hidden="1">
      <c r="A133" s="174"/>
      <c r="B133" s="163"/>
      <c r="C133" s="163"/>
      <c r="D133" s="163"/>
      <c r="E133" s="163"/>
      <c r="F133" s="173"/>
      <c r="G133" s="164"/>
      <c r="H133" s="169"/>
      <c r="I133" s="169"/>
    </row>
    <row r="134" spans="1:9" ht="15" hidden="1">
      <c r="A134" s="174"/>
      <c r="B134" s="163"/>
      <c r="C134" s="163"/>
      <c r="D134" s="163"/>
      <c r="E134" s="163"/>
      <c r="F134" s="173"/>
      <c r="G134" s="164"/>
      <c r="H134" s="169"/>
      <c r="I134" s="169"/>
    </row>
    <row r="135" spans="1:9" ht="15" hidden="1">
      <c r="A135" s="174"/>
      <c r="B135" s="163"/>
      <c r="C135" s="163"/>
      <c r="D135" s="163"/>
      <c r="E135" s="163"/>
      <c r="F135" s="173"/>
      <c r="G135" s="164"/>
      <c r="H135" s="169"/>
      <c r="I135" s="169"/>
    </row>
    <row r="136" spans="1:9" ht="15" hidden="1">
      <c r="A136" s="174"/>
      <c r="B136" s="163"/>
      <c r="C136" s="163"/>
      <c r="D136" s="163"/>
      <c r="E136" s="163"/>
      <c r="F136" s="173"/>
      <c r="G136" s="164"/>
      <c r="H136" s="169"/>
      <c r="I136" s="169"/>
    </row>
    <row r="137" spans="1:9" ht="15" hidden="1">
      <c r="A137" s="174"/>
      <c r="B137" s="163"/>
      <c r="C137" s="163"/>
      <c r="D137" s="163"/>
      <c r="E137" s="163"/>
      <c r="F137" s="173"/>
      <c r="G137" s="164"/>
      <c r="H137" s="169"/>
      <c r="I137" s="169"/>
    </row>
    <row r="138" spans="1:9" ht="15" hidden="1">
      <c r="A138" s="174"/>
      <c r="B138" s="163"/>
      <c r="C138" s="163"/>
      <c r="D138" s="163"/>
      <c r="E138" s="163"/>
      <c r="F138" s="173"/>
      <c r="G138" s="164"/>
      <c r="H138" s="169"/>
      <c r="I138" s="169"/>
    </row>
    <row r="139" spans="1:9" ht="15" hidden="1">
      <c r="A139" s="174"/>
      <c r="B139" s="163"/>
      <c r="C139" s="163"/>
      <c r="D139" s="163"/>
      <c r="E139" s="163"/>
      <c r="F139" s="173"/>
      <c r="G139" s="164"/>
      <c r="H139" s="169"/>
      <c r="I139" s="169"/>
    </row>
    <row r="140" spans="1:9" ht="15" hidden="1">
      <c r="A140" s="162"/>
      <c r="B140" s="163"/>
      <c r="C140" s="163"/>
      <c r="D140" s="163"/>
      <c r="E140" s="163"/>
      <c r="F140" s="163"/>
      <c r="G140" s="164"/>
      <c r="H140" s="169">
        <f>G140*97.5/100</f>
        <v>0</v>
      </c>
      <c r="I140" s="169">
        <f>H140*100.9/100</f>
        <v>0</v>
      </c>
    </row>
    <row r="141" spans="1:9" ht="25.5" hidden="1">
      <c r="A141" s="166" t="s">
        <v>420</v>
      </c>
      <c r="B141" s="163" t="s">
        <v>355</v>
      </c>
      <c r="C141" s="163" t="s">
        <v>373</v>
      </c>
      <c r="D141" s="163" t="s">
        <v>328</v>
      </c>
      <c r="E141" s="163" t="s">
        <v>421</v>
      </c>
      <c r="F141" s="163"/>
      <c r="G141" s="168">
        <f>G142</f>
        <v>0</v>
      </c>
      <c r="H141" s="169">
        <f>G141*97.5/100</f>
        <v>0</v>
      </c>
      <c r="I141" s="169">
        <f>H141*100.9/100</f>
        <v>0</v>
      </c>
    </row>
    <row r="142" spans="1:9" ht="38.25" hidden="1">
      <c r="A142" s="162" t="s">
        <v>422</v>
      </c>
      <c r="B142" s="163" t="s">
        <v>355</v>
      </c>
      <c r="C142" s="163" t="s">
        <v>373</v>
      </c>
      <c r="D142" s="163" t="s">
        <v>328</v>
      </c>
      <c r="E142" s="163" t="s">
        <v>423</v>
      </c>
      <c r="F142" s="163"/>
      <c r="G142" s="164">
        <f>G143</f>
        <v>0</v>
      </c>
      <c r="H142" s="169">
        <f>G142*97.5/100</f>
        <v>0</v>
      </c>
      <c r="I142" s="169">
        <f>H142*100.9/100</f>
        <v>0</v>
      </c>
    </row>
    <row r="143" spans="1:9" ht="63.75" hidden="1">
      <c r="A143" s="174" t="s">
        <v>379</v>
      </c>
      <c r="B143" s="163" t="s">
        <v>355</v>
      </c>
      <c r="C143" s="163" t="s">
        <v>373</v>
      </c>
      <c r="D143" s="163" t="s">
        <v>328</v>
      </c>
      <c r="E143" s="177" t="s">
        <v>423</v>
      </c>
      <c r="F143" s="177" t="s">
        <v>380</v>
      </c>
      <c r="G143" s="164">
        <f>G144</f>
        <v>0</v>
      </c>
      <c r="H143" s="169">
        <f>G143*97.5/100</f>
        <v>0</v>
      </c>
      <c r="I143" s="169">
        <f>H143*100.9/100</f>
        <v>0</v>
      </c>
    </row>
    <row r="144" spans="1:9" ht="25.5" hidden="1">
      <c r="A144" s="179" t="s">
        <v>388</v>
      </c>
      <c r="B144" s="163" t="s">
        <v>355</v>
      </c>
      <c r="C144" s="163" t="s">
        <v>373</v>
      </c>
      <c r="D144" s="163" t="s">
        <v>328</v>
      </c>
      <c r="E144" s="163" t="s">
        <v>423</v>
      </c>
      <c r="F144" s="163" t="s">
        <v>389</v>
      </c>
      <c r="G144" s="164"/>
      <c r="H144" s="169">
        <f>G144*97.5/100</f>
        <v>0</v>
      </c>
      <c r="I144" s="169">
        <f>H144*100.9/100</f>
        <v>0</v>
      </c>
    </row>
    <row r="145" spans="1:9" ht="140.25" hidden="1">
      <c r="A145" s="162" t="s">
        <v>424</v>
      </c>
      <c r="B145" s="163" t="s">
        <v>355</v>
      </c>
      <c r="C145" s="163" t="s">
        <v>373</v>
      </c>
      <c r="D145" s="163" t="s">
        <v>328</v>
      </c>
      <c r="E145" s="163" t="s">
        <v>425</v>
      </c>
      <c r="F145" s="163"/>
      <c r="G145" s="164">
        <f>G146</f>
        <v>129255.007</v>
      </c>
      <c r="H145" s="171">
        <f>H146</f>
        <v>0</v>
      </c>
      <c r="I145" s="171">
        <f>I146</f>
        <v>0</v>
      </c>
    </row>
    <row r="146" spans="1:9" ht="15" hidden="1">
      <c r="A146" s="162" t="s">
        <v>426</v>
      </c>
      <c r="B146" s="163" t="s">
        <v>355</v>
      </c>
      <c r="C146" s="163" t="s">
        <v>373</v>
      </c>
      <c r="D146" s="163" t="s">
        <v>328</v>
      </c>
      <c r="E146" s="163" t="s">
        <v>425</v>
      </c>
      <c r="F146" s="163"/>
      <c r="G146" s="164">
        <f>G147+G150+G153</f>
        <v>129255.007</v>
      </c>
      <c r="H146" s="171">
        <f>H147+H150+H153</f>
        <v>0</v>
      </c>
      <c r="I146" s="171">
        <f>I147+I150+I153</f>
        <v>0</v>
      </c>
    </row>
    <row r="147" spans="1:9" ht="89.25" hidden="1">
      <c r="A147" s="162" t="s">
        <v>427</v>
      </c>
      <c r="B147" s="163" t="s">
        <v>355</v>
      </c>
      <c r="C147" s="163" t="s">
        <v>373</v>
      </c>
      <c r="D147" s="163" t="s">
        <v>328</v>
      </c>
      <c r="E147" s="163" t="s">
        <v>1013</v>
      </c>
      <c r="F147" s="163"/>
      <c r="G147" s="164">
        <f aca="true" t="shared" si="8" ref="G147:I148">G148</f>
        <v>129255.007</v>
      </c>
      <c r="H147" s="171">
        <f t="shared" si="8"/>
        <v>0</v>
      </c>
      <c r="I147" s="171">
        <f t="shared" si="8"/>
        <v>0</v>
      </c>
    </row>
    <row r="148" spans="1:9" ht="63.75" hidden="1">
      <c r="A148" s="174" t="s">
        <v>379</v>
      </c>
      <c r="B148" s="163" t="s">
        <v>355</v>
      </c>
      <c r="C148" s="163" t="s">
        <v>373</v>
      </c>
      <c r="D148" s="163" t="s">
        <v>328</v>
      </c>
      <c r="E148" s="163" t="s">
        <v>425</v>
      </c>
      <c r="F148" s="163" t="s">
        <v>380</v>
      </c>
      <c r="G148" s="164">
        <f t="shared" si="8"/>
        <v>129255.007</v>
      </c>
      <c r="H148" s="171">
        <f t="shared" si="8"/>
        <v>0</v>
      </c>
      <c r="I148" s="171">
        <f t="shared" si="8"/>
        <v>0</v>
      </c>
    </row>
    <row r="149" spans="1:9" ht="76.5" hidden="1">
      <c r="A149" s="174" t="s">
        <v>381</v>
      </c>
      <c r="B149" s="163" t="s">
        <v>355</v>
      </c>
      <c r="C149" s="163" t="s">
        <v>373</v>
      </c>
      <c r="D149" s="163" t="s">
        <v>328</v>
      </c>
      <c r="E149" s="163" t="s">
        <v>425</v>
      </c>
      <c r="F149" s="177" t="s">
        <v>382</v>
      </c>
      <c r="G149" s="164">
        <v>129255.007</v>
      </c>
      <c r="H149" s="171"/>
      <c r="I149" s="171"/>
    </row>
    <row r="150" spans="1:9" ht="114.75" hidden="1">
      <c r="A150" s="162" t="s">
        <v>436</v>
      </c>
      <c r="B150" s="163" t="s">
        <v>355</v>
      </c>
      <c r="C150" s="163" t="s">
        <v>373</v>
      </c>
      <c r="D150" s="163" t="s">
        <v>328</v>
      </c>
      <c r="E150" s="163" t="s">
        <v>391</v>
      </c>
      <c r="F150" s="177"/>
      <c r="G150" s="164">
        <f>G151</f>
        <v>0</v>
      </c>
      <c r="H150" s="169">
        <f aca="true" t="shared" si="9" ref="H150:H166">G150*97.5/100</f>
        <v>0</v>
      </c>
      <c r="I150" s="169">
        <f aca="true" t="shared" si="10" ref="I150:I166">H150*100.9/100</f>
        <v>0</v>
      </c>
    </row>
    <row r="151" spans="1:9" ht="25.5" hidden="1">
      <c r="A151" s="174" t="s">
        <v>392</v>
      </c>
      <c r="B151" s="163" t="s">
        <v>355</v>
      </c>
      <c r="C151" s="173" t="s">
        <v>373</v>
      </c>
      <c r="D151" s="173" t="s">
        <v>328</v>
      </c>
      <c r="E151" s="173" t="s">
        <v>391</v>
      </c>
      <c r="F151" s="173" t="s">
        <v>393</v>
      </c>
      <c r="G151" s="164">
        <f>G152</f>
        <v>0</v>
      </c>
      <c r="H151" s="169">
        <f t="shared" si="9"/>
        <v>0</v>
      </c>
      <c r="I151" s="169">
        <f t="shared" si="10"/>
        <v>0</v>
      </c>
    </row>
    <row r="152" spans="1:9" ht="63.75" hidden="1">
      <c r="A152" s="174" t="s">
        <v>394</v>
      </c>
      <c r="B152" s="163" t="s">
        <v>355</v>
      </c>
      <c r="C152" s="173" t="s">
        <v>373</v>
      </c>
      <c r="D152" s="173" t="s">
        <v>328</v>
      </c>
      <c r="E152" s="173" t="s">
        <v>391</v>
      </c>
      <c r="F152" s="173" t="s">
        <v>395</v>
      </c>
      <c r="G152" s="164"/>
      <c r="H152" s="169">
        <f t="shared" si="9"/>
        <v>0</v>
      </c>
      <c r="I152" s="169">
        <f t="shared" si="10"/>
        <v>0</v>
      </c>
    </row>
    <row r="153" spans="1:9" ht="76.5" hidden="1">
      <c r="A153" s="162" t="s">
        <v>396</v>
      </c>
      <c r="B153" s="163" t="s">
        <v>355</v>
      </c>
      <c r="C153" s="163" t="s">
        <v>373</v>
      </c>
      <c r="D153" s="163" t="s">
        <v>328</v>
      </c>
      <c r="E153" s="163" t="s">
        <v>397</v>
      </c>
      <c r="F153" s="177"/>
      <c r="G153" s="164">
        <f>G155</f>
        <v>0</v>
      </c>
      <c r="H153" s="169">
        <f t="shared" si="9"/>
        <v>0</v>
      </c>
      <c r="I153" s="169">
        <f t="shared" si="10"/>
        <v>0</v>
      </c>
    </row>
    <row r="154" spans="1:9" ht="25.5" hidden="1">
      <c r="A154" s="174" t="s">
        <v>392</v>
      </c>
      <c r="B154" s="163" t="s">
        <v>355</v>
      </c>
      <c r="C154" s="173" t="s">
        <v>373</v>
      </c>
      <c r="D154" s="173" t="s">
        <v>328</v>
      </c>
      <c r="E154" s="173" t="s">
        <v>397</v>
      </c>
      <c r="F154" s="173" t="s">
        <v>393</v>
      </c>
      <c r="G154" s="164">
        <f>G155</f>
        <v>0</v>
      </c>
      <c r="H154" s="169">
        <f t="shared" si="9"/>
        <v>0</v>
      </c>
      <c r="I154" s="169">
        <f t="shared" si="10"/>
        <v>0</v>
      </c>
    </row>
    <row r="155" spans="1:9" ht="38.25" hidden="1">
      <c r="A155" s="174" t="s">
        <v>437</v>
      </c>
      <c r="B155" s="163" t="s">
        <v>355</v>
      </c>
      <c r="C155" s="173" t="s">
        <v>373</v>
      </c>
      <c r="D155" s="173" t="s">
        <v>328</v>
      </c>
      <c r="E155" s="173" t="s">
        <v>397</v>
      </c>
      <c r="F155" s="173" t="s">
        <v>399</v>
      </c>
      <c r="G155" s="164"/>
      <c r="H155" s="169">
        <f t="shared" si="9"/>
        <v>0</v>
      </c>
      <c r="I155" s="169">
        <f t="shared" si="10"/>
        <v>0</v>
      </c>
    </row>
    <row r="156" spans="1:9" ht="15" hidden="1">
      <c r="A156" s="162"/>
      <c r="B156" s="163"/>
      <c r="C156" s="163"/>
      <c r="D156" s="163"/>
      <c r="E156" s="163"/>
      <c r="F156" s="163"/>
      <c r="G156" s="164"/>
      <c r="H156" s="169">
        <f t="shared" si="9"/>
        <v>0</v>
      </c>
      <c r="I156" s="169">
        <f t="shared" si="10"/>
        <v>0</v>
      </c>
    </row>
    <row r="157" spans="1:9" ht="15" hidden="1">
      <c r="A157" s="162"/>
      <c r="B157" s="163"/>
      <c r="C157" s="163"/>
      <c r="D157" s="163"/>
      <c r="E157" s="163"/>
      <c r="F157" s="163"/>
      <c r="G157" s="164"/>
      <c r="H157" s="169">
        <f t="shared" si="9"/>
        <v>0</v>
      </c>
      <c r="I157" s="169">
        <f t="shared" si="10"/>
        <v>0</v>
      </c>
    </row>
    <row r="158" spans="1:9" ht="25.5" hidden="1">
      <c r="A158" s="166" t="s">
        <v>438</v>
      </c>
      <c r="B158" s="167" t="s">
        <v>355</v>
      </c>
      <c r="C158" s="167" t="s">
        <v>373</v>
      </c>
      <c r="D158" s="167" t="s">
        <v>373</v>
      </c>
      <c r="E158" s="167"/>
      <c r="F158" s="167"/>
      <c r="G158" s="168">
        <f>G159</f>
        <v>0</v>
      </c>
      <c r="H158" s="169">
        <f t="shared" si="9"/>
        <v>0</v>
      </c>
      <c r="I158" s="169">
        <f t="shared" si="10"/>
        <v>0</v>
      </c>
    </row>
    <row r="159" spans="1:9" ht="38.25" hidden="1">
      <c r="A159" s="162" t="s">
        <v>441</v>
      </c>
      <c r="B159" s="163" t="s">
        <v>355</v>
      </c>
      <c r="C159" s="163" t="s">
        <v>373</v>
      </c>
      <c r="D159" s="163" t="s">
        <v>373</v>
      </c>
      <c r="E159" s="163" t="s">
        <v>1014</v>
      </c>
      <c r="F159" s="163"/>
      <c r="G159" s="164">
        <f>G161</f>
        <v>0</v>
      </c>
      <c r="H159" s="169">
        <f t="shared" si="9"/>
        <v>0</v>
      </c>
      <c r="I159" s="169">
        <f t="shared" si="10"/>
        <v>0</v>
      </c>
    </row>
    <row r="160" spans="1:9" ht="15" hidden="1">
      <c r="A160" s="162" t="s">
        <v>1015</v>
      </c>
      <c r="B160" s="163" t="s">
        <v>355</v>
      </c>
      <c r="C160" s="163" t="s">
        <v>373</v>
      </c>
      <c r="D160" s="163" t="s">
        <v>373</v>
      </c>
      <c r="E160" s="163" t="s">
        <v>1016</v>
      </c>
      <c r="F160" s="163"/>
      <c r="G160" s="164">
        <f>G161</f>
        <v>0</v>
      </c>
      <c r="H160" s="169">
        <f t="shared" si="9"/>
        <v>0</v>
      </c>
      <c r="I160" s="169">
        <f t="shared" si="10"/>
        <v>0</v>
      </c>
    </row>
    <row r="161" spans="1:9" ht="25.5" hidden="1">
      <c r="A161" s="162" t="s">
        <v>718</v>
      </c>
      <c r="B161" s="163" t="s">
        <v>355</v>
      </c>
      <c r="C161" s="163" t="s">
        <v>373</v>
      </c>
      <c r="D161" s="163" t="s">
        <v>373</v>
      </c>
      <c r="E161" s="163" t="s">
        <v>1016</v>
      </c>
      <c r="F161" s="163" t="s">
        <v>720</v>
      </c>
      <c r="G161" s="164"/>
      <c r="H161" s="169">
        <f t="shared" si="9"/>
        <v>0</v>
      </c>
      <c r="I161" s="169">
        <f t="shared" si="10"/>
        <v>0</v>
      </c>
    </row>
    <row r="162" spans="1:9" ht="25.5" hidden="1">
      <c r="A162" s="162" t="s">
        <v>358</v>
      </c>
      <c r="B162" s="163" t="s">
        <v>355</v>
      </c>
      <c r="C162" s="163" t="s">
        <v>373</v>
      </c>
      <c r="D162" s="163" t="s">
        <v>328</v>
      </c>
      <c r="E162" s="163" t="s">
        <v>359</v>
      </c>
      <c r="F162" s="163"/>
      <c r="G162" s="164">
        <f>G163</f>
        <v>0</v>
      </c>
      <c r="H162" s="169">
        <f t="shared" si="9"/>
        <v>0</v>
      </c>
      <c r="I162" s="169">
        <f t="shared" si="10"/>
        <v>0</v>
      </c>
    </row>
    <row r="163" spans="1:9" ht="76.5" hidden="1">
      <c r="A163" s="162" t="s">
        <v>367</v>
      </c>
      <c r="B163" s="163" t="s">
        <v>355</v>
      </c>
      <c r="C163" s="163" t="s">
        <v>373</v>
      </c>
      <c r="D163" s="163" t="s">
        <v>328</v>
      </c>
      <c r="E163" s="163" t="s">
        <v>359</v>
      </c>
      <c r="F163" s="163"/>
      <c r="G163" s="164">
        <f>G164</f>
        <v>0</v>
      </c>
      <c r="H163" s="169">
        <f t="shared" si="9"/>
        <v>0</v>
      </c>
      <c r="I163" s="169">
        <f t="shared" si="10"/>
        <v>0</v>
      </c>
    </row>
    <row r="164" spans="1:9" ht="63.75" hidden="1">
      <c r="A164" s="162" t="s">
        <v>370</v>
      </c>
      <c r="B164" s="163" t="s">
        <v>355</v>
      </c>
      <c r="C164" s="163" t="s">
        <v>373</v>
      </c>
      <c r="D164" s="163" t="s">
        <v>328</v>
      </c>
      <c r="E164" s="163" t="s">
        <v>443</v>
      </c>
      <c r="F164" s="163"/>
      <c r="G164" s="164">
        <f>G165</f>
        <v>0</v>
      </c>
      <c r="H164" s="169">
        <f t="shared" si="9"/>
        <v>0</v>
      </c>
      <c r="I164" s="169">
        <f t="shared" si="10"/>
        <v>0</v>
      </c>
    </row>
    <row r="165" spans="1:9" ht="63.75" hidden="1">
      <c r="A165" s="174" t="s">
        <v>379</v>
      </c>
      <c r="B165" s="163" t="s">
        <v>355</v>
      </c>
      <c r="C165" s="163" t="s">
        <v>373</v>
      </c>
      <c r="D165" s="163" t="s">
        <v>328</v>
      </c>
      <c r="E165" s="163" t="s">
        <v>371</v>
      </c>
      <c r="F165" s="163" t="s">
        <v>380</v>
      </c>
      <c r="G165" s="164">
        <f>G166</f>
        <v>0</v>
      </c>
      <c r="H165" s="169">
        <f t="shared" si="9"/>
        <v>0</v>
      </c>
      <c r="I165" s="169">
        <f t="shared" si="10"/>
        <v>0</v>
      </c>
    </row>
    <row r="166" spans="1:9" ht="76.5" hidden="1">
      <c r="A166" s="174" t="s">
        <v>381</v>
      </c>
      <c r="B166" s="163" t="s">
        <v>355</v>
      </c>
      <c r="C166" s="163" t="s">
        <v>373</v>
      </c>
      <c r="D166" s="163" t="s">
        <v>328</v>
      </c>
      <c r="E166" s="163" t="s">
        <v>371</v>
      </c>
      <c r="F166" s="163" t="s">
        <v>382</v>
      </c>
      <c r="G166" s="164"/>
      <c r="H166" s="169">
        <f t="shared" si="9"/>
        <v>0</v>
      </c>
      <c r="I166" s="169">
        <f t="shared" si="10"/>
        <v>0</v>
      </c>
    </row>
    <row r="167" spans="1:9" ht="25.5" hidden="1">
      <c r="A167" s="166" t="s">
        <v>444</v>
      </c>
      <c r="B167" s="167" t="s">
        <v>355</v>
      </c>
      <c r="C167" s="167" t="s">
        <v>373</v>
      </c>
      <c r="D167" s="167" t="s">
        <v>445</v>
      </c>
      <c r="E167" s="167"/>
      <c r="F167" s="167"/>
      <c r="G167" s="168">
        <f>G168+G180+G192+G248+G238</f>
        <v>24867.362999999998</v>
      </c>
      <c r="H167" s="169">
        <f>H168+H180+H192+H248+H238</f>
        <v>0</v>
      </c>
      <c r="I167" s="169">
        <f>I168+I180+I192+I248+I238</f>
        <v>0</v>
      </c>
    </row>
    <row r="168" spans="1:9" ht="102" hidden="1">
      <c r="A168" s="162" t="s">
        <v>446</v>
      </c>
      <c r="B168" s="163" t="s">
        <v>355</v>
      </c>
      <c r="C168" s="163" t="s">
        <v>373</v>
      </c>
      <c r="D168" s="163" t="s">
        <v>445</v>
      </c>
      <c r="E168" s="163" t="s">
        <v>329</v>
      </c>
      <c r="F168" s="163"/>
      <c r="G168" s="164">
        <f aca="true" t="shared" si="11" ref="G168:I170">G169</f>
        <v>2200</v>
      </c>
      <c r="H168" s="171">
        <f t="shared" si="11"/>
        <v>0</v>
      </c>
      <c r="I168" s="171">
        <f t="shared" si="11"/>
        <v>0</v>
      </c>
    </row>
    <row r="169" spans="1:9" ht="76.5" hidden="1">
      <c r="A169" s="162" t="s">
        <v>330</v>
      </c>
      <c r="B169" s="163" t="s">
        <v>355</v>
      </c>
      <c r="C169" s="163" t="s">
        <v>373</v>
      </c>
      <c r="D169" s="163" t="s">
        <v>445</v>
      </c>
      <c r="E169" s="163" t="s">
        <v>447</v>
      </c>
      <c r="F169" s="163"/>
      <c r="G169" s="164">
        <f t="shared" si="11"/>
        <v>2200</v>
      </c>
      <c r="H169" s="171">
        <f t="shared" si="11"/>
        <v>0</v>
      </c>
      <c r="I169" s="171">
        <f t="shared" si="11"/>
        <v>0</v>
      </c>
    </row>
    <row r="170" spans="1:9" ht="15" hidden="1">
      <c r="A170" s="162" t="s">
        <v>341</v>
      </c>
      <c r="B170" s="163" t="s">
        <v>368</v>
      </c>
      <c r="C170" s="163" t="s">
        <v>373</v>
      </c>
      <c r="D170" s="163" t="s">
        <v>445</v>
      </c>
      <c r="E170" s="163" t="s">
        <v>542</v>
      </c>
      <c r="F170" s="163"/>
      <c r="G170" s="164">
        <f t="shared" si="11"/>
        <v>2200</v>
      </c>
      <c r="H170" s="171">
        <f t="shared" si="11"/>
        <v>0</v>
      </c>
      <c r="I170" s="171">
        <f t="shared" si="11"/>
        <v>0</v>
      </c>
    </row>
    <row r="171" spans="1:9" ht="25.5" hidden="1">
      <c r="A171" s="162" t="s">
        <v>448</v>
      </c>
      <c r="B171" s="163" t="s">
        <v>355</v>
      </c>
      <c r="C171" s="163" t="s">
        <v>373</v>
      </c>
      <c r="D171" s="163" t="s">
        <v>445</v>
      </c>
      <c r="E171" s="163" t="s">
        <v>449</v>
      </c>
      <c r="F171" s="163"/>
      <c r="G171" s="164">
        <f>G172+G174+G176</f>
        <v>2200</v>
      </c>
      <c r="H171" s="171">
        <f>H172+H174+H176</f>
        <v>0</v>
      </c>
      <c r="I171" s="171">
        <f>I172+I174+I176</f>
        <v>0</v>
      </c>
    </row>
    <row r="172" spans="1:9" ht="114.75" hidden="1">
      <c r="A172" s="170" t="s">
        <v>333</v>
      </c>
      <c r="B172" s="163" t="s">
        <v>355</v>
      </c>
      <c r="C172" s="163" t="s">
        <v>373</v>
      </c>
      <c r="D172" s="163" t="s">
        <v>445</v>
      </c>
      <c r="E172" s="163" t="s">
        <v>447</v>
      </c>
      <c r="F172" s="163" t="s">
        <v>334</v>
      </c>
      <c r="G172" s="164">
        <f>G173</f>
        <v>1049.2</v>
      </c>
      <c r="H172" s="171">
        <f>H173</f>
        <v>0</v>
      </c>
      <c r="I172" s="171">
        <f>I173</f>
        <v>0</v>
      </c>
    </row>
    <row r="173" spans="1:9" ht="25.5" hidden="1">
      <c r="A173" s="170" t="s">
        <v>335</v>
      </c>
      <c r="B173" s="163" t="s">
        <v>355</v>
      </c>
      <c r="C173" s="163" t="s">
        <v>373</v>
      </c>
      <c r="D173" s="163" t="s">
        <v>445</v>
      </c>
      <c r="E173" s="163" t="s">
        <v>447</v>
      </c>
      <c r="F173" s="163" t="s">
        <v>336</v>
      </c>
      <c r="G173" s="164">
        <v>1049.2</v>
      </c>
      <c r="H173" s="171"/>
      <c r="I173" s="171"/>
    </row>
    <row r="174" spans="1:9" ht="38.25" hidden="1">
      <c r="A174" s="170" t="s">
        <v>342</v>
      </c>
      <c r="B174" s="163" t="s">
        <v>355</v>
      </c>
      <c r="C174" s="163" t="s">
        <v>373</v>
      </c>
      <c r="D174" s="163" t="s">
        <v>445</v>
      </c>
      <c r="E174" s="163" t="s">
        <v>447</v>
      </c>
      <c r="F174" s="163" t="s">
        <v>343</v>
      </c>
      <c r="G174" s="164">
        <f>G175</f>
        <v>991.1</v>
      </c>
      <c r="H174" s="171">
        <f>H175</f>
        <v>0</v>
      </c>
      <c r="I174" s="171">
        <f>I175</f>
        <v>0</v>
      </c>
    </row>
    <row r="175" spans="1:9" ht="38.25" hidden="1">
      <c r="A175" s="170" t="s">
        <v>344</v>
      </c>
      <c r="B175" s="163" t="s">
        <v>355</v>
      </c>
      <c r="C175" s="163" t="s">
        <v>373</v>
      </c>
      <c r="D175" s="163" t="s">
        <v>445</v>
      </c>
      <c r="E175" s="163" t="s">
        <v>447</v>
      </c>
      <c r="F175" s="163" t="s">
        <v>345</v>
      </c>
      <c r="G175" s="164">
        <v>991.1</v>
      </c>
      <c r="H175" s="171"/>
      <c r="I175" s="171"/>
    </row>
    <row r="176" spans="1:9" ht="25.5" hidden="1">
      <c r="A176" s="170" t="s">
        <v>346</v>
      </c>
      <c r="B176" s="163" t="s">
        <v>355</v>
      </c>
      <c r="C176" s="163" t="s">
        <v>373</v>
      </c>
      <c r="D176" s="163" t="s">
        <v>445</v>
      </c>
      <c r="E176" s="163" t="s">
        <v>447</v>
      </c>
      <c r="F176" s="163" t="s">
        <v>347</v>
      </c>
      <c r="G176" s="164">
        <f>G177+G178</f>
        <v>159.7</v>
      </c>
      <c r="H176" s="171">
        <f>H177+H178</f>
        <v>0</v>
      </c>
      <c r="I176" s="171">
        <f>I177+I178</f>
        <v>0</v>
      </c>
    </row>
    <row r="177" spans="1:9" ht="38.25" hidden="1">
      <c r="A177" s="170" t="s">
        <v>348</v>
      </c>
      <c r="B177" s="163" t="s">
        <v>355</v>
      </c>
      <c r="C177" s="163" t="s">
        <v>373</v>
      </c>
      <c r="D177" s="163" t="s">
        <v>445</v>
      </c>
      <c r="E177" s="163" t="s">
        <v>447</v>
      </c>
      <c r="F177" s="163" t="s">
        <v>349</v>
      </c>
      <c r="G177" s="164">
        <v>159.7</v>
      </c>
      <c r="H177" s="171"/>
      <c r="I177" s="171"/>
    </row>
    <row r="178" spans="1:9" ht="25.5" hidden="1">
      <c r="A178" s="170" t="s">
        <v>403</v>
      </c>
      <c r="B178" s="163" t="s">
        <v>355</v>
      </c>
      <c r="C178" s="163" t="s">
        <v>373</v>
      </c>
      <c r="D178" s="163" t="s">
        <v>445</v>
      </c>
      <c r="E178" s="163" t="s">
        <v>447</v>
      </c>
      <c r="F178" s="163" t="s">
        <v>352</v>
      </c>
      <c r="G178" s="164"/>
      <c r="H178" s="169">
        <f>G178*97.5/100</f>
        <v>0</v>
      </c>
      <c r="I178" s="169">
        <f>H178*100.9/100</f>
        <v>0</v>
      </c>
    </row>
    <row r="179" spans="1:9" ht="15" hidden="1">
      <c r="A179" s="166"/>
      <c r="B179" s="167"/>
      <c r="C179" s="167"/>
      <c r="D179" s="167"/>
      <c r="E179" s="167"/>
      <c r="F179" s="167"/>
      <c r="G179" s="168"/>
      <c r="H179" s="169">
        <f>G179*97.5/100</f>
        <v>0</v>
      </c>
      <c r="I179" s="169">
        <f>H179*100.9/100</f>
        <v>0</v>
      </c>
    </row>
    <row r="180" spans="1:9" ht="38.25" hidden="1">
      <c r="A180" s="166" t="s">
        <v>450</v>
      </c>
      <c r="B180" s="167" t="s">
        <v>355</v>
      </c>
      <c r="C180" s="167" t="s">
        <v>373</v>
      </c>
      <c r="D180" s="167" t="s">
        <v>445</v>
      </c>
      <c r="E180" s="167" t="s">
        <v>451</v>
      </c>
      <c r="F180" s="167"/>
      <c r="G180" s="168">
        <f aca="true" t="shared" si="12" ref="G180:I182">G181</f>
        <v>940</v>
      </c>
      <c r="H180" s="169">
        <f t="shared" si="12"/>
        <v>0</v>
      </c>
      <c r="I180" s="169">
        <f t="shared" si="12"/>
        <v>0</v>
      </c>
    </row>
    <row r="181" spans="1:9" ht="25.5" hidden="1">
      <c r="A181" s="162" t="s">
        <v>415</v>
      </c>
      <c r="B181" s="163" t="s">
        <v>355</v>
      </c>
      <c r="C181" s="163" t="s">
        <v>373</v>
      </c>
      <c r="D181" s="163" t="s">
        <v>445</v>
      </c>
      <c r="E181" s="163" t="s">
        <v>452</v>
      </c>
      <c r="F181" s="163"/>
      <c r="G181" s="164">
        <f t="shared" si="12"/>
        <v>940</v>
      </c>
      <c r="H181" s="171">
        <f t="shared" si="12"/>
        <v>0</v>
      </c>
      <c r="I181" s="171">
        <f t="shared" si="12"/>
        <v>0</v>
      </c>
    </row>
    <row r="182" spans="1:9" ht="63.75" hidden="1">
      <c r="A182" s="174" t="s">
        <v>379</v>
      </c>
      <c r="B182" s="163" t="s">
        <v>355</v>
      </c>
      <c r="C182" s="163" t="s">
        <v>373</v>
      </c>
      <c r="D182" s="163" t="s">
        <v>445</v>
      </c>
      <c r="E182" s="163" t="s">
        <v>451</v>
      </c>
      <c r="F182" s="163" t="s">
        <v>380</v>
      </c>
      <c r="G182" s="164">
        <f t="shared" si="12"/>
        <v>940</v>
      </c>
      <c r="H182" s="171">
        <f t="shared" si="12"/>
        <v>0</v>
      </c>
      <c r="I182" s="171">
        <f t="shared" si="12"/>
        <v>0</v>
      </c>
    </row>
    <row r="183" spans="1:9" ht="76.5" hidden="1">
      <c r="A183" s="174" t="s">
        <v>381</v>
      </c>
      <c r="B183" s="163" t="s">
        <v>355</v>
      </c>
      <c r="C183" s="163" t="s">
        <v>373</v>
      </c>
      <c r="D183" s="163" t="s">
        <v>445</v>
      </c>
      <c r="E183" s="163" t="s">
        <v>451</v>
      </c>
      <c r="F183" s="177" t="s">
        <v>382</v>
      </c>
      <c r="G183" s="164">
        <v>940</v>
      </c>
      <c r="H183" s="171"/>
      <c r="I183" s="171"/>
    </row>
    <row r="184" spans="1:9" ht="15" hidden="1">
      <c r="A184" s="162" t="s">
        <v>426</v>
      </c>
      <c r="B184" s="163" t="s">
        <v>355</v>
      </c>
      <c r="C184" s="163" t="s">
        <v>373</v>
      </c>
      <c r="D184" s="163" t="s">
        <v>445</v>
      </c>
      <c r="E184" s="163" t="s">
        <v>453</v>
      </c>
      <c r="F184" s="163"/>
      <c r="G184" s="164">
        <f>G185</f>
        <v>0</v>
      </c>
      <c r="H184" s="169">
        <f aca="true" t="shared" si="13" ref="H184:H191">G184*97.5/100</f>
        <v>0</v>
      </c>
      <c r="I184" s="169">
        <f aca="true" t="shared" si="14" ref="I184:I191">H184*100.9/100</f>
        <v>0</v>
      </c>
    </row>
    <row r="185" spans="1:9" ht="153" hidden="1">
      <c r="A185" s="162" t="s">
        <v>454</v>
      </c>
      <c r="B185" s="163" t="s">
        <v>355</v>
      </c>
      <c r="C185" s="163" t="s">
        <v>373</v>
      </c>
      <c r="D185" s="163" t="s">
        <v>445</v>
      </c>
      <c r="E185" s="163" t="s">
        <v>455</v>
      </c>
      <c r="F185" s="163"/>
      <c r="G185" s="164">
        <f>G188</f>
        <v>0</v>
      </c>
      <c r="H185" s="169">
        <f t="shared" si="13"/>
        <v>0</v>
      </c>
      <c r="I185" s="169">
        <f t="shared" si="14"/>
        <v>0</v>
      </c>
    </row>
    <row r="186" spans="1:9" ht="15" hidden="1">
      <c r="A186" s="162"/>
      <c r="B186" s="163" t="s">
        <v>355</v>
      </c>
      <c r="C186" s="163"/>
      <c r="D186" s="163"/>
      <c r="E186" s="163"/>
      <c r="F186" s="163"/>
      <c r="G186" s="164">
        <f>G187</f>
        <v>0</v>
      </c>
      <c r="H186" s="169">
        <f t="shared" si="13"/>
        <v>0</v>
      </c>
      <c r="I186" s="169">
        <f t="shared" si="14"/>
        <v>0</v>
      </c>
    </row>
    <row r="187" spans="1:9" ht="15" hidden="1">
      <c r="A187" s="162"/>
      <c r="B187" s="163" t="s">
        <v>355</v>
      </c>
      <c r="C187" s="163"/>
      <c r="D187" s="163"/>
      <c r="E187" s="163"/>
      <c r="F187" s="163"/>
      <c r="G187" s="164"/>
      <c r="H187" s="169">
        <f t="shared" si="13"/>
        <v>0</v>
      </c>
      <c r="I187" s="169">
        <f t="shared" si="14"/>
        <v>0</v>
      </c>
    </row>
    <row r="188" spans="1:9" ht="114.75" hidden="1">
      <c r="A188" s="162" t="s">
        <v>390</v>
      </c>
      <c r="B188" s="163" t="s">
        <v>355</v>
      </c>
      <c r="C188" s="163" t="s">
        <v>373</v>
      </c>
      <c r="D188" s="163" t="s">
        <v>445</v>
      </c>
      <c r="E188" s="163" t="s">
        <v>391</v>
      </c>
      <c r="F188" s="163"/>
      <c r="G188" s="164">
        <f>G189</f>
        <v>0</v>
      </c>
      <c r="H188" s="169">
        <f t="shared" si="13"/>
        <v>0</v>
      </c>
      <c r="I188" s="169">
        <f t="shared" si="14"/>
        <v>0</v>
      </c>
    </row>
    <row r="189" spans="1:9" ht="25.5" hidden="1">
      <c r="A189" s="179" t="s">
        <v>392</v>
      </c>
      <c r="B189" s="163" t="s">
        <v>355</v>
      </c>
      <c r="C189" s="173" t="s">
        <v>373</v>
      </c>
      <c r="D189" s="173" t="s">
        <v>445</v>
      </c>
      <c r="E189" s="173" t="s">
        <v>391</v>
      </c>
      <c r="F189" s="173" t="s">
        <v>393</v>
      </c>
      <c r="G189" s="164">
        <f>G190</f>
        <v>0</v>
      </c>
      <c r="H189" s="169">
        <f t="shared" si="13"/>
        <v>0</v>
      </c>
      <c r="I189" s="169">
        <f t="shared" si="14"/>
        <v>0</v>
      </c>
    </row>
    <row r="190" spans="1:9" ht="51" hidden="1">
      <c r="A190" s="179" t="s">
        <v>456</v>
      </c>
      <c r="B190" s="163" t="s">
        <v>355</v>
      </c>
      <c r="C190" s="173" t="s">
        <v>373</v>
      </c>
      <c r="D190" s="173" t="s">
        <v>445</v>
      </c>
      <c r="E190" s="173" t="s">
        <v>391</v>
      </c>
      <c r="F190" s="173" t="s">
        <v>395</v>
      </c>
      <c r="G190" s="164">
        <v>0</v>
      </c>
      <c r="H190" s="169">
        <f t="shared" si="13"/>
        <v>0</v>
      </c>
      <c r="I190" s="169">
        <f t="shared" si="14"/>
        <v>0</v>
      </c>
    </row>
    <row r="191" spans="1:9" ht="15" hidden="1">
      <c r="A191" s="162"/>
      <c r="B191" s="163"/>
      <c r="C191" s="163"/>
      <c r="D191" s="163"/>
      <c r="E191" s="163"/>
      <c r="F191" s="163"/>
      <c r="G191" s="164"/>
      <c r="H191" s="169">
        <f t="shared" si="13"/>
        <v>0</v>
      </c>
      <c r="I191" s="169">
        <f t="shared" si="14"/>
        <v>0</v>
      </c>
    </row>
    <row r="192" spans="1:9" ht="38.25" hidden="1">
      <c r="A192" s="175" t="s">
        <v>457</v>
      </c>
      <c r="B192" s="167" t="s">
        <v>355</v>
      </c>
      <c r="C192" s="167" t="s">
        <v>373</v>
      </c>
      <c r="D192" s="167" t="s">
        <v>445</v>
      </c>
      <c r="E192" s="167" t="s">
        <v>459</v>
      </c>
      <c r="F192" s="167"/>
      <c r="G192" s="168">
        <f>G193+G201+G209</f>
        <v>11100</v>
      </c>
      <c r="H192" s="169">
        <f>H193+H201+H209+H217+H225+H233</f>
        <v>0</v>
      </c>
      <c r="I192" s="169">
        <f>I193+I201+I209+I217+I225+I233</f>
        <v>0</v>
      </c>
    </row>
    <row r="193" spans="1:9" ht="38.25" hidden="1">
      <c r="A193" s="162" t="s">
        <v>458</v>
      </c>
      <c r="B193" s="163" t="s">
        <v>355</v>
      </c>
      <c r="C193" s="163" t="s">
        <v>373</v>
      </c>
      <c r="D193" s="163" t="s">
        <v>445</v>
      </c>
      <c r="E193" s="163" t="s">
        <v>459</v>
      </c>
      <c r="F193" s="163"/>
      <c r="G193" s="164">
        <f>G194+G196</f>
        <v>6600</v>
      </c>
      <c r="H193" s="171">
        <f>H194+H196</f>
        <v>0</v>
      </c>
      <c r="I193" s="171">
        <f>I194+I196</f>
        <v>0</v>
      </c>
    </row>
    <row r="194" spans="1:9" ht="127.5" hidden="1">
      <c r="A194" s="170" t="s">
        <v>460</v>
      </c>
      <c r="B194" s="163" t="s">
        <v>355</v>
      </c>
      <c r="C194" s="163" t="s">
        <v>373</v>
      </c>
      <c r="D194" s="163" t="s">
        <v>445</v>
      </c>
      <c r="E194" s="163" t="s">
        <v>459</v>
      </c>
      <c r="F194" s="163" t="s">
        <v>334</v>
      </c>
      <c r="G194" s="164">
        <f>G195</f>
        <v>5539</v>
      </c>
      <c r="H194" s="171">
        <f>H195</f>
        <v>0</v>
      </c>
      <c r="I194" s="171">
        <f>I195</f>
        <v>0</v>
      </c>
    </row>
    <row r="195" spans="1:9" ht="25.5" hidden="1">
      <c r="A195" s="170" t="s">
        <v>335</v>
      </c>
      <c r="B195" s="163" t="s">
        <v>355</v>
      </c>
      <c r="C195" s="163" t="s">
        <v>373</v>
      </c>
      <c r="D195" s="163" t="s">
        <v>445</v>
      </c>
      <c r="E195" s="163" t="s">
        <v>459</v>
      </c>
      <c r="F195" s="163" t="s">
        <v>336</v>
      </c>
      <c r="G195" s="164">
        <v>5539</v>
      </c>
      <c r="H195" s="171"/>
      <c r="I195" s="171"/>
    </row>
    <row r="196" spans="1:9" ht="38.25" hidden="1">
      <c r="A196" s="170" t="s">
        <v>342</v>
      </c>
      <c r="B196" s="163" t="s">
        <v>355</v>
      </c>
      <c r="C196" s="163" t="s">
        <v>373</v>
      </c>
      <c r="D196" s="163" t="s">
        <v>445</v>
      </c>
      <c r="E196" s="163" t="s">
        <v>459</v>
      </c>
      <c r="F196" s="163" t="s">
        <v>343</v>
      </c>
      <c r="G196" s="164">
        <f>G197</f>
        <v>1061</v>
      </c>
      <c r="H196" s="171">
        <f>H197</f>
        <v>0</v>
      </c>
      <c r="I196" s="171">
        <f>I197</f>
        <v>0</v>
      </c>
    </row>
    <row r="197" spans="1:9" ht="38.25" hidden="1">
      <c r="A197" s="170" t="s">
        <v>344</v>
      </c>
      <c r="B197" s="163" t="s">
        <v>355</v>
      </c>
      <c r="C197" s="163" t="s">
        <v>373</v>
      </c>
      <c r="D197" s="163" t="s">
        <v>445</v>
      </c>
      <c r="E197" s="163" t="s">
        <v>459</v>
      </c>
      <c r="F197" s="163" t="s">
        <v>345</v>
      </c>
      <c r="G197" s="164">
        <v>1061</v>
      </c>
      <c r="H197" s="171"/>
      <c r="I197" s="171"/>
    </row>
    <row r="198" spans="1:9" ht="15" hidden="1">
      <c r="A198" s="174" t="s">
        <v>407</v>
      </c>
      <c r="B198" s="163" t="s">
        <v>355</v>
      </c>
      <c r="C198" s="163" t="s">
        <v>373</v>
      </c>
      <c r="D198" s="163" t="s">
        <v>445</v>
      </c>
      <c r="E198" s="163" t="s">
        <v>459</v>
      </c>
      <c r="F198" s="173" t="s">
        <v>347</v>
      </c>
      <c r="G198" s="164">
        <f>G199+G200</f>
        <v>0</v>
      </c>
      <c r="H198" s="169">
        <f>G198*97.5/100</f>
        <v>0</v>
      </c>
      <c r="I198" s="169">
        <f>H198*100.9/100</f>
        <v>0</v>
      </c>
    </row>
    <row r="199" spans="1:9" ht="38.25" hidden="1">
      <c r="A199" s="174" t="s">
        <v>408</v>
      </c>
      <c r="B199" s="163" t="s">
        <v>355</v>
      </c>
      <c r="C199" s="163" t="s">
        <v>373</v>
      </c>
      <c r="D199" s="163" t="s">
        <v>445</v>
      </c>
      <c r="E199" s="163" t="s">
        <v>459</v>
      </c>
      <c r="F199" s="173" t="s">
        <v>349</v>
      </c>
      <c r="G199" s="164"/>
      <c r="H199" s="169">
        <f>G199*97.5/100</f>
        <v>0</v>
      </c>
      <c r="I199" s="169">
        <f>H199*100.9/100</f>
        <v>0</v>
      </c>
    </row>
    <row r="200" spans="1:9" ht="25.5" hidden="1">
      <c r="A200" s="174" t="s">
        <v>409</v>
      </c>
      <c r="B200" s="163" t="s">
        <v>355</v>
      </c>
      <c r="C200" s="163" t="s">
        <v>373</v>
      </c>
      <c r="D200" s="163" t="s">
        <v>445</v>
      </c>
      <c r="E200" s="163" t="s">
        <v>459</v>
      </c>
      <c r="F200" s="173" t="s">
        <v>352</v>
      </c>
      <c r="G200" s="164"/>
      <c r="H200" s="169">
        <f>G200*97.5/100</f>
        <v>0</v>
      </c>
      <c r="I200" s="169">
        <f>H200*100.9/100</f>
        <v>0</v>
      </c>
    </row>
    <row r="201" spans="1:9" ht="38.25" hidden="1">
      <c r="A201" s="162" t="s">
        <v>462</v>
      </c>
      <c r="B201" s="163" t="s">
        <v>355</v>
      </c>
      <c r="C201" s="163" t="s">
        <v>373</v>
      </c>
      <c r="D201" s="163" t="s">
        <v>445</v>
      </c>
      <c r="E201" s="163" t="s">
        <v>459</v>
      </c>
      <c r="F201" s="163"/>
      <c r="G201" s="164">
        <f>G202+G204</f>
        <v>2300</v>
      </c>
      <c r="H201" s="171">
        <f>H202+H204</f>
        <v>0</v>
      </c>
      <c r="I201" s="171">
        <f>I202+I204</f>
        <v>0</v>
      </c>
    </row>
    <row r="202" spans="1:9" ht="127.5" hidden="1">
      <c r="A202" s="170" t="s">
        <v>463</v>
      </c>
      <c r="B202" s="163" t="s">
        <v>355</v>
      </c>
      <c r="C202" s="163" t="s">
        <v>373</v>
      </c>
      <c r="D202" s="163" t="s">
        <v>445</v>
      </c>
      <c r="E202" s="163" t="s">
        <v>459</v>
      </c>
      <c r="F202" s="163" t="s">
        <v>334</v>
      </c>
      <c r="G202" s="164">
        <f>G203</f>
        <v>1881.4</v>
      </c>
      <c r="H202" s="171">
        <f>H203</f>
        <v>0</v>
      </c>
      <c r="I202" s="171">
        <f>I203</f>
        <v>0</v>
      </c>
    </row>
    <row r="203" spans="1:9" ht="25.5" hidden="1">
      <c r="A203" s="170" t="s">
        <v>335</v>
      </c>
      <c r="B203" s="163" t="s">
        <v>355</v>
      </c>
      <c r="C203" s="163" t="s">
        <v>373</v>
      </c>
      <c r="D203" s="163" t="s">
        <v>445</v>
      </c>
      <c r="E203" s="163" t="s">
        <v>459</v>
      </c>
      <c r="F203" s="163" t="s">
        <v>336</v>
      </c>
      <c r="G203" s="164">
        <v>1881.4</v>
      </c>
      <c r="H203" s="171"/>
      <c r="I203" s="171"/>
    </row>
    <row r="204" spans="1:9" ht="38.25" hidden="1">
      <c r="A204" s="170" t="s">
        <v>342</v>
      </c>
      <c r="B204" s="163" t="s">
        <v>355</v>
      </c>
      <c r="C204" s="163" t="s">
        <v>373</v>
      </c>
      <c r="D204" s="163" t="s">
        <v>445</v>
      </c>
      <c r="E204" s="163" t="s">
        <v>459</v>
      </c>
      <c r="F204" s="163" t="s">
        <v>343</v>
      </c>
      <c r="G204" s="164">
        <f>G205</f>
        <v>418.6</v>
      </c>
      <c r="H204" s="171">
        <f>H205</f>
        <v>0</v>
      </c>
      <c r="I204" s="171">
        <f>I205</f>
        <v>0</v>
      </c>
    </row>
    <row r="205" spans="1:9" ht="38.25" hidden="1">
      <c r="A205" s="170" t="s">
        <v>344</v>
      </c>
      <c r="B205" s="163" t="s">
        <v>355</v>
      </c>
      <c r="C205" s="163" t="s">
        <v>373</v>
      </c>
      <c r="D205" s="163" t="s">
        <v>445</v>
      </c>
      <c r="E205" s="163" t="s">
        <v>459</v>
      </c>
      <c r="F205" s="163" t="s">
        <v>345</v>
      </c>
      <c r="G205" s="164">
        <v>418.6</v>
      </c>
      <c r="H205" s="171"/>
      <c r="I205" s="171"/>
    </row>
    <row r="206" spans="1:9" ht="15" hidden="1">
      <c r="A206" s="174" t="s">
        <v>407</v>
      </c>
      <c r="B206" s="163" t="s">
        <v>355</v>
      </c>
      <c r="C206" s="163" t="s">
        <v>373</v>
      </c>
      <c r="D206" s="163" t="s">
        <v>445</v>
      </c>
      <c r="E206" s="163" t="s">
        <v>459</v>
      </c>
      <c r="F206" s="173" t="s">
        <v>347</v>
      </c>
      <c r="G206" s="164"/>
      <c r="H206" s="169">
        <f>G206*97.5/100</f>
        <v>0</v>
      </c>
      <c r="I206" s="169">
        <f>H206*100.9/100</f>
        <v>0</v>
      </c>
    </row>
    <row r="207" spans="1:9" ht="38.25" hidden="1">
      <c r="A207" s="174" t="s">
        <v>408</v>
      </c>
      <c r="B207" s="163" t="s">
        <v>355</v>
      </c>
      <c r="C207" s="163" t="s">
        <v>373</v>
      </c>
      <c r="D207" s="163" t="s">
        <v>445</v>
      </c>
      <c r="E207" s="163" t="s">
        <v>459</v>
      </c>
      <c r="F207" s="173" t="s">
        <v>349</v>
      </c>
      <c r="G207" s="164"/>
      <c r="H207" s="169">
        <f>G207*97.5/100</f>
        <v>0</v>
      </c>
      <c r="I207" s="169">
        <f>H207*100.9/100</f>
        <v>0</v>
      </c>
    </row>
    <row r="208" spans="1:9" ht="25.5" hidden="1">
      <c r="A208" s="174" t="s">
        <v>409</v>
      </c>
      <c r="B208" s="163" t="s">
        <v>355</v>
      </c>
      <c r="C208" s="163" t="s">
        <v>373</v>
      </c>
      <c r="D208" s="163" t="s">
        <v>445</v>
      </c>
      <c r="E208" s="163" t="s">
        <v>459</v>
      </c>
      <c r="F208" s="173" t="s">
        <v>352</v>
      </c>
      <c r="G208" s="164"/>
      <c r="H208" s="169">
        <f>G208*97.5/100</f>
        <v>0</v>
      </c>
      <c r="I208" s="169">
        <f>H208*100.9/100</f>
        <v>0</v>
      </c>
    </row>
    <row r="209" spans="1:9" ht="38.25" hidden="1">
      <c r="A209" s="162" t="s">
        <v>464</v>
      </c>
      <c r="B209" s="163" t="s">
        <v>355</v>
      </c>
      <c r="C209" s="163" t="s">
        <v>373</v>
      </c>
      <c r="D209" s="163" t="s">
        <v>445</v>
      </c>
      <c r="E209" s="163" t="s">
        <v>459</v>
      </c>
      <c r="F209" s="163"/>
      <c r="G209" s="164">
        <f>G210+G212</f>
        <v>2200</v>
      </c>
      <c r="H209" s="171">
        <f>H210+H212</f>
        <v>0</v>
      </c>
      <c r="I209" s="171">
        <f>I210+I212</f>
        <v>0</v>
      </c>
    </row>
    <row r="210" spans="1:9" ht="127.5" hidden="1">
      <c r="A210" s="170" t="s">
        <v>465</v>
      </c>
      <c r="B210" s="163" t="s">
        <v>355</v>
      </c>
      <c r="C210" s="163" t="s">
        <v>373</v>
      </c>
      <c r="D210" s="163" t="s">
        <v>445</v>
      </c>
      <c r="E210" s="163" t="s">
        <v>459</v>
      </c>
      <c r="F210" s="163" t="s">
        <v>334</v>
      </c>
      <c r="G210" s="164">
        <f>G211</f>
        <v>1844.2</v>
      </c>
      <c r="H210" s="171">
        <f>H211</f>
        <v>0</v>
      </c>
      <c r="I210" s="171">
        <f>I211</f>
        <v>0</v>
      </c>
    </row>
    <row r="211" spans="1:9" ht="25.5" hidden="1">
      <c r="A211" s="170" t="s">
        <v>335</v>
      </c>
      <c r="B211" s="163" t="s">
        <v>355</v>
      </c>
      <c r="C211" s="163" t="s">
        <v>373</v>
      </c>
      <c r="D211" s="163" t="s">
        <v>445</v>
      </c>
      <c r="E211" s="163" t="s">
        <v>459</v>
      </c>
      <c r="F211" s="163" t="s">
        <v>336</v>
      </c>
      <c r="G211" s="164">
        <v>1844.2</v>
      </c>
      <c r="H211" s="171"/>
      <c r="I211" s="171"/>
    </row>
    <row r="212" spans="1:9" ht="38.25" hidden="1">
      <c r="A212" s="170" t="s">
        <v>342</v>
      </c>
      <c r="B212" s="163" t="s">
        <v>355</v>
      </c>
      <c r="C212" s="163" t="s">
        <v>373</v>
      </c>
      <c r="D212" s="163" t="s">
        <v>445</v>
      </c>
      <c r="E212" s="163" t="s">
        <v>459</v>
      </c>
      <c r="F212" s="163" t="s">
        <v>343</v>
      </c>
      <c r="G212" s="164">
        <f>G213</f>
        <v>355.8</v>
      </c>
      <c r="H212" s="171">
        <f>H213</f>
        <v>0</v>
      </c>
      <c r="I212" s="171">
        <f>I213</f>
        <v>0</v>
      </c>
    </row>
    <row r="213" spans="1:9" ht="38.25" hidden="1">
      <c r="A213" s="170" t="s">
        <v>344</v>
      </c>
      <c r="B213" s="163" t="s">
        <v>355</v>
      </c>
      <c r="C213" s="163" t="s">
        <v>373</v>
      </c>
      <c r="D213" s="163" t="s">
        <v>445</v>
      </c>
      <c r="E213" s="163" t="s">
        <v>459</v>
      </c>
      <c r="F213" s="163" t="s">
        <v>345</v>
      </c>
      <c r="G213" s="164">
        <v>355.8</v>
      </c>
      <c r="H213" s="171"/>
      <c r="I213" s="171"/>
    </row>
    <row r="214" spans="1:9" ht="15" hidden="1">
      <c r="A214" s="174" t="s">
        <v>407</v>
      </c>
      <c r="B214" s="163" t="s">
        <v>355</v>
      </c>
      <c r="C214" s="163" t="s">
        <v>373</v>
      </c>
      <c r="D214" s="163" t="s">
        <v>445</v>
      </c>
      <c r="E214" s="163" t="s">
        <v>466</v>
      </c>
      <c r="F214" s="173" t="s">
        <v>347</v>
      </c>
      <c r="G214" s="164">
        <f>G215+G216</f>
        <v>0</v>
      </c>
      <c r="H214" s="169">
        <f>G214*97.5/100</f>
        <v>0</v>
      </c>
      <c r="I214" s="169">
        <f>H214*100.9/100</f>
        <v>0</v>
      </c>
    </row>
    <row r="215" spans="1:9" ht="38.25" hidden="1">
      <c r="A215" s="174" t="s">
        <v>408</v>
      </c>
      <c r="B215" s="163" t="s">
        <v>355</v>
      </c>
      <c r="C215" s="163" t="s">
        <v>373</v>
      </c>
      <c r="D215" s="163" t="s">
        <v>445</v>
      </c>
      <c r="E215" s="163" t="s">
        <v>466</v>
      </c>
      <c r="F215" s="173" t="s">
        <v>349</v>
      </c>
      <c r="G215" s="164"/>
      <c r="H215" s="169">
        <f>G215*97.5/100</f>
        <v>0</v>
      </c>
      <c r="I215" s="169">
        <f>H215*100.9/100</f>
        <v>0</v>
      </c>
    </row>
    <row r="216" spans="1:9" ht="25.5" hidden="1">
      <c r="A216" s="174" t="s">
        <v>409</v>
      </c>
      <c r="B216" s="163" t="s">
        <v>355</v>
      </c>
      <c r="C216" s="163" t="s">
        <v>373</v>
      </c>
      <c r="D216" s="163" t="s">
        <v>445</v>
      </c>
      <c r="E216" s="163" t="s">
        <v>466</v>
      </c>
      <c r="F216" s="173" t="s">
        <v>352</v>
      </c>
      <c r="G216" s="164"/>
      <c r="H216" s="169">
        <f>G216*97.5/100</f>
        <v>0</v>
      </c>
      <c r="I216" s="169">
        <f>H216*100.9/100</f>
        <v>0</v>
      </c>
    </row>
    <row r="217" spans="1:9" ht="38.25" hidden="1">
      <c r="A217" s="162" t="s">
        <v>467</v>
      </c>
      <c r="B217" s="163" t="s">
        <v>355</v>
      </c>
      <c r="C217" s="163" t="s">
        <v>373</v>
      </c>
      <c r="D217" s="163" t="s">
        <v>445</v>
      </c>
      <c r="E217" s="163" t="s">
        <v>459</v>
      </c>
      <c r="F217" s="163"/>
      <c r="G217" s="164">
        <f>G218+G220</f>
        <v>6600</v>
      </c>
      <c r="H217" s="171">
        <f>H218+H220</f>
        <v>0</v>
      </c>
      <c r="I217" s="171">
        <f>I218+I220</f>
        <v>0</v>
      </c>
    </row>
    <row r="218" spans="1:9" ht="127.5" hidden="1">
      <c r="A218" s="170" t="s">
        <v>460</v>
      </c>
      <c r="B218" s="163" t="s">
        <v>355</v>
      </c>
      <c r="C218" s="163" t="s">
        <v>373</v>
      </c>
      <c r="D218" s="163" t="s">
        <v>445</v>
      </c>
      <c r="E218" s="163" t="s">
        <v>459</v>
      </c>
      <c r="F218" s="163" t="s">
        <v>334</v>
      </c>
      <c r="G218" s="164">
        <f>G219</f>
        <v>5539</v>
      </c>
      <c r="H218" s="171">
        <f>H219</f>
        <v>0</v>
      </c>
      <c r="I218" s="171">
        <f>I219</f>
        <v>0</v>
      </c>
    </row>
    <row r="219" spans="1:9" ht="25.5" hidden="1">
      <c r="A219" s="170" t="s">
        <v>335</v>
      </c>
      <c r="B219" s="163" t="s">
        <v>355</v>
      </c>
      <c r="C219" s="163" t="s">
        <v>373</v>
      </c>
      <c r="D219" s="163" t="s">
        <v>445</v>
      </c>
      <c r="E219" s="163" t="s">
        <v>459</v>
      </c>
      <c r="F219" s="163" t="s">
        <v>336</v>
      </c>
      <c r="G219" s="164">
        <v>5539</v>
      </c>
      <c r="H219" s="171"/>
      <c r="I219" s="171"/>
    </row>
    <row r="220" spans="1:9" ht="38.25" hidden="1">
      <c r="A220" s="170" t="s">
        <v>342</v>
      </c>
      <c r="B220" s="163" t="s">
        <v>355</v>
      </c>
      <c r="C220" s="163" t="s">
        <v>373</v>
      </c>
      <c r="D220" s="163" t="s">
        <v>445</v>
      </c>
      <c r="E220" s="163" t="s">
        <v>459</v>
      </c>
      <c r="F220" s="163" t="s">
        <v>343</v>
      </c>
      <c r="G220" s="164">
        <f>G221</f>
        <v>1061</v>
      </c>
      <c r="H220" s="171">
        <f>H221</f>
        <v>0</v>
      </c>
      <c r="I220" s="171">
        <f>I221</f>
        <v>0</v>
      </c>
    </row>
    <row r="221" spans="1:9" ht="38.25" hidden="1">
      <c r="A221" s="170" t="s">
        <v>344</v>
      </c>
      <c r="B221" s="163" t="s">
        <v>355</v>
      </c>
      <c r="C221" s="163" t="s">
        <v>373</v>
      </c>
      <c r="D221" s="163" t="s">
        <v>445</v>
      </c>
      <c r="E221" s="163" t="s">
        <v>459</v>
      </c>
      <c r="F221" s="163" t="s">
        <v>345</v>
      </c>
      <c r="G221" s="164">
        <v>1061</v>
      </c>
      <c r="H221" s="171"/>
      <c r="I221" s="171"/>
    </row>
    <row r="222" spans="1:9" ht="15" hidden="1">
      <c r="A222" s="174" t="s">
        <v>407</v>
      </c>
      <c r="B222" s="163" t="s">
        <v>355</v>
      </c>
      <c r="C222" s="163" t="s">
        <v>373</v>
      </c>
      <c r="D222" s="163" t="s">
        <v>445</v>
      </c>
      <c r="E222" s="163" t="s">
        <v>459</v>
      </c>
      <c r="F222" s="173" t="s">
        <v>347</v>
      </c>
      <c r="G222" s="164">
        <f>G223+G224</f>
        <v>0</v>
      </c>
      <c r="H222" s="169">
        <f>G222*97.5/100</f>
        <v>0</v>
      </c>
      <c r="I222" s="169">
        <f>H222*100.9/100</f>
        <v>0</v>
      </c>
    </row>
    <row r="223" spans="1:9" ht="38.25" hidden="1">
      <c r="A223" s="174" t="s">
        <v>408</v>
      </c>
      <c r="B223" s="163" t="s">
        <v>355</v>
      </c>
      <c r="C223" s="163" t="s">
        <v>373</v>
      </c>
      <c r="D223" s="163" t="s">
        <v>445</v>
      </c>
      <c r="E223" s="163" t="s">
        <v>459</v>
      </c>
      <c r="F223" s="173" t="s">
        <v>349</v>
      </c>
      <c r="G223" s="164"/>
      <c r="H223" s="169">
        <f>G223*97.5/100</f>
        <v>0</v>
      </c>
      <c r="I223" s="169">
        <f>H223*100.9/100</f>
        <v>0</v>
      </c>
    </row>
    <row r="224" spans="1:9" ht="25.5" hidden="1">
      <c r="A224" s="174" t="s">
        <v>409</v>
      </c>
      <c r="B224" s="163" t="s">
        <v>355</v>
      </c>
      <c r="C224" s="163" t="s">
        <v>373</v>
      </c>
      <c r="D224" s="163" t="s">
        <v>445</v>
      </c>
      <c r="E224" s="163" t="s">
        <v>459</v>
      </c>
      <c r="F224" s="173" t="s">
        <v>352</v>
      </c>
      <c r="G224" s="164"/>
      <c r="H224" s="169">
        <f>G224*97.5/100</f>
        <v>0</v>
      </c>
      <c r="I224" s="169">
        <f>H224*100.9/100</f>
        <v>0</v>
      </c>
    </row>
    <row r="225" spans="1:9" ht="51" hidden="1">
      <c r="A225" s="162" t="s">
        <v>469</v>
      </c>
      <c r="B225" s="163" t="s">
        <v>355</v>
      </c>
      <c r="C225" s="163" t="s">
        <v>373</v>
      </c>
      <c r="D225" s="163" t="s">
        <v>445</v>
      </c>
      <c r="E225" s="163" t="s">
        <v>1017</v>
      </c>
      <c r="F225" s="163"/>
      <c r="G225" s="164">
        <f>G226+G228</f>
        <v>2300</v>
      </c>
      <c r="H225" s="171">
        <f>H226+H228</f>
        <v>0</v>
      </c>
      <c r="I225" s="171">
        <f>I226+I228</f>
        <v>0</v>
      </c>
    </row>
    <row r="226" spans="1:9" ht="127.5" hidden="1">
      <c r="A226" s="170" t="s">
        <v>463</v>
      </c>
      <c r="B226" s="163" t="s">
        <v>355</v>
      </c>
      <c r="C226" s="163" t="s">
        <v>373</v>
      </c>
      <c r="D226" s="163" t="s">
        <v>445</v>
      </c>
      <c r="E226" s="163" t="s">
        <v>1017</v>
      </c>
      <c r="F226" s="163" t="s">
        <v>334</v>
      </c>
      <c r="G226" s="164">
        <f>G227</f>
        <v>1881.4</v>
      </c>
      <c r="H226" s="171">
        <f>H227</f>
        <v>0</v>
      </c>
      <c r="I226" s="171">
        <f>I227</f>
        <v>0</v>
      </c>
    </row>
    <row r="227" spans="1:9" ht="25.5" hidden="1">
      <c r="A227" s="170" t="s">
        <v>335</v>
      </c>
      <c r="B227" s="163" t="s">
        <v>355</v>
      </c>
      <c r="C227" s="163" t="s">
        <v>373</v>
      </c>
      <c r="D227" s="163" t="s">
        <v>445</v>
      </c>
      <c r="E227" s="163" t="s">
        <v>1017</v>
      </c>
      <c r="F227" s="163" t="s">
        <v>336</v>
      </c>
      <c r="G227" s="164">
        <v>1881.4</v>
      </c>
      <c r="H227" s="171"/>
      <c r="I227" s="171"/>
    </row>
    <row r="228" spans="1:9" ht="38.25" hidden="1">
      <c r="A228" s="170" t="s">
        <v>342</v>
      </c>
      <c r="B228" s="163" t="s">
        <v>355</v>
      </c>
      <c r="C228" s="163" t="s">
        <v>373</v>
      </c>
      <c r="D228" s="163" t="s">
        <v>445</v>
      </c>
      <c r="E228" s="163" t="s">
        <v>1017</v>
      </c>
      <c r="F228" s="163" t="s">
        <v>343</v>
      </c>
      <c r="G228" s="164">
        <f>G229</f>
        <v>418.6</v>
      </c>
      <c r="H228" s="171">
        <f>H229</f>
        <v>0</v>
      </c>
      <c r="I228" s="171">
        <f>I229</f>
        <v>0</v>
      </c>
    </row>
    <row r="229" spans="1:9" ht="38.25" hidden="1">
      <c r="A229" s="170" t="s">
        <v>344</v>
      </c>
      <c r="B229" s="163" t="s">
        <v>355</v>
      </c>
      <c r="C229" s="163" t="s">
        <v>373</v>
      </c>
      <c r="D229" s="163" t="s">
        <v>445</v>
      </c>
      <c r="E229" s="163" t="s">
        <v>1017</v>
      </c>
      <c r="F229" s="163" t="s">
        <v>345</v>
      </c>
      <c r="G229" s="164">
        <v>418.6</v>
      </c>
      <c r="H229" s="171"/>
      <c r="I229" s="171"/>
    </row>
    <row r="230" spans="1:9" ht="15" hidden="1">
      <c r="A230" s="174" t="s">
        <v>407</v>
      </c>
      <c r="B230" s="163" t="s">
        <v>355</v>
      </c>
      <c r="C230" s="163" t="s">
        <v>373</v>
      </c>
      <c r="D230" s="163" t="s">
        <v>445</v>
      </c>
      <c r="E230" s="163" t="s">
        <v>459</v>
      </c>
      <c r="F230" s="173" t="s">
        <v>347</v>
      </c>
      <c r="G230" s="164"/>
      <c r="H230" s="169">
        <f>G230*97.5/100</f>
        <v>0</v>
      </c>
      <c r="I230" s="169">
        <f>H230*100.9/100</f>
        <v>0</v>
      </c>
    </row>
    <row r="231" spans="1:9" ht="38.25" hidden="1">
      <c r="A231" s="174" t="s">
        <v>408</v>
      </c>
      <c r="B231" s="163" t="s">
        <v>355</v>
      </c>
      <c r="C231" s="163" t="s">
        <v>373</v>
      </c>
      <c r="D231" s="163" t="s">
        <v>445</v>
      </c>
      <c r="E231" s="163" t="s">
        <v>459</v>
      </c>
      <c r="F231" s="173" t="s">
        <v>349</v>
      </c>
      <c r="G231" s="164"/>
      <c r="H231" s="169">
        <f>G231*97.5/100</f>
        <v>0</v>
      </c>
      <c r="I231" s="169">
        <f>H231*100.9/100</f>
        <v>0</v>
      </c>
    </row>
    <row r="232" spans="1:9" ht="25.5" hidden="1">
      <c r="A232" s="174" t="s">
        <v>409</v>
      </c>
      <c r="B232" s="163" t="s">
        <v>355</v>
      </c>
      <c r="C232" s="163" t="s">
        <v>373</v>
      </c>
      <c r="D232" s="163" t="s">
        <v>445</v>
      </c>
      <c r="E232" s="163" t="s">
        <v>459</v>
      </c>
      <c r="F232" s="173" t="s">
        <v>352</v>
      </c>
      <c r="G232" s="164"/>
      <c r="H232" s="169">
        <f>G232*97.5/100</f>
        <v>0</v>
      </c>
      <c r="I232" s="169">
        <f>H232*100.9/100</f>
        <v>0</v>
      </c>
    </row>
    <row r="233" spans="1:9" ht="51" hidden="1">
      <c r="A233" s="162" t="s">
        <v>471</v>
      </c>
      <c r="B233" s="163" t="s">
        <v>355</v>
      </c>
      <c r="C233" s="163" t="s">
        <v>373</v>
      </c>
      <c r="D233" s="163" t="s">
        <v>445</v>
      </c>
      <c r="E233" s="163" t="s">
        <v>1018</v>
      </c>
      <c r="F233" s="163"/>
      <c r="G233" s="164">
        <f>G234+G236</f>
        <v>2200</v>
      </c>
      <c r="H233" s="171">
        <f>H234+H236</f>
        <v>0</v>
      </c>
      <c r="I233" s="171">
        <f>I234+I236</f>
        <v>0</v>
      </c>
    </row>
    <row r="234" spans="1:9" ht="127.5" hidden="1">
      <c r="A234" s="170" t="s">
        <v>465</v>
      </c>
      <c r="B234" s="163" t="s">
        <v>355</v>
      </c>
      <c r="C234" s="163" t="s">
        <v>373</v>
      </c>
      <c r="D234" s="163" t="s">
        <v>445</v>
      </c>
      <c r="E234" s="163" t="s">
        <v>1018</v>
      </c>
      <c r="F234" s="163" t="s">
        <v>334</v>
      </c>
      <c r="G234" s="164">
        <f>G235</f>
        <v>1844.2</v>
      </c>
      <c r="H234" s="171">
        <f>H235</f>
        <v>0</v>
      </c>
      <c r="I234" s="171">
        <f>I235</f>
        <v>0</v>
      </c>
    </row>
    <row r="235" spans="1:9" ht="25.5" hidden="1">
      <c r="A235" s="170" t="s">
        <v>335</v>
      </c>
      <c r="B235" s="163" t="s">
        <v>355</v>
      </c>
      <c r="C235" s="163" t="s">
        <v>373</v>
      </c>
      <c r="D235" s="163" t="s">
        <v>445</v>
      </c>
      <c r="E235" s="163" t="s">
        <v>1018</v>
      </c>
      <c r="F235" s="163" t="s">
        <v>336</v>
      </c>
      <c r="G235" s="164">
        <v>1844.2</v>
      </c>
      <c r="H235" s="171"/>
      <c r="I235" s="171"/>
    </row>
    <row r="236" spans="1:9" ht="38.25" hidden="1">
      <c r="A236" s="170" t="s">
        <v>342</v>
      </c>
      <c r="B236" s="163" t="s">
        <v>355</v>
      </c>
      <c r="C236" s="163" t="s">
        <v>373</v>
      </c>
      <c r="D236" s="163" t="s">
        <v>445</v>
      </c>
      <c r="E236" s="163" t="s">
        <v>1018</v>
      </c>
      <c r="F236" s="163" t="s">
        <v>343</v>
      </c>
      <c r="G236" s="164">
        <f>G237</f>
        <v>355.8</v>
      </c>
      <c r="H236" s="171">
        <f>H237</f>
        <v>0</v>
      </c>
      <c r="I236" s="171">
        <f>I237</f>
        <v>0</v>
      </c>
    </row>
    <row r="237" spans="1:9" ht="38.25" hidden="1">
      <c r="A237" s="170" t="s">
        <v>344</v>
      </c>
      <c r="B237" s="163" t="s">
        <v>355</v>
      </c>
      <c r="C237" s="163" t="s">
        <v>373</v>
      </c>
      <c r="D237" s="163" t="s">
        <v>445</v>
      </c>
      <c r="E237" s="163" t="s">
        <v>1018</v>
      </c>
      <c r="F237" s="163" t="s">
        <v>345</v>
      </c>
      <c r="G237" s="164">
        <v>355.8</v>
      </c>
      <c r="H237" s="171"/>
      <c r="I237" s="171"/>
    </row>
    <row r="238" spans="1:9" ht="15" hidden="1">
      <c r="A238" s="166" t="s">
        <v>426</v>
      </c>
      <c r="B238" s="167" t="s">
        <v>355</v>
      </c>
      <c r="C238" s="167" t="s">
        <v>373</v>
      </c>
      <c r="D238" s="167" t="s">
        <v>445</v>
      </c>
      <c r="E238" s="167" t="s">
        <v>473</v>
      </c>
      <c r="F238" s="167"/>
      <c r="G238" s="168">
        <f>G239</f>
        <v>9777.363</v>
      </c>
      <c r="H238" s="169">
        <f>H239</f>
        <v>0</v>
      </c>
      <c r="I238" s="169">
        <f>I239</f>
        <v>0</v>
      </c>
    </row>
    <row r="239" spans="1:9" ht="153" hidden="1">
      <c r="A239" s="166" t="s">
        <v>454</v>
      </c>
      <c r="B239" s="167" t="s">
        <v>355</v>
      </c>
      <c r="C239" s="167" t="s">
        <v>373</v>
      </c>
      <c r="D239" s="167" t="s">
        <v>445</v>
      </c>
      <c r="E239" s="167" t="s">
        <v>455</v>
      </c>
      <c r="F239" s="167"/>
      <c r="G239" s="168">
        <f>G242</f>
        <v>9777.363</v>
      </c>
      <c r="H239" s="169">
        <f>H242</f>
        <v>0</v>
      </c>
      <c r="I239" s="169">
        <f>I242</f>
        <v>0</v>
      </c>
    </row>
    <row r="240" spans="1:9" ht="15" hidden="1">
      <c r="A240" s="166"/>
      <c r="B240" s="167" t="s">
        <v>355</v>
      </c>
      <c r="C240" s="167"/>
      <c r="D240" s="167"/>
      <c r="E240" s="167"/>
      <c r="F240" s="167"/>
      <c r="G240" s="168">
        <f>G241</f>
        <v>0</v>
      </c>
      <c r="H240" s="169">
        <f>G240*97.5/100</f>
        <v>0</v>
      </c>
      <c r="I240" s="169">
        <f>H240*100.9/100</f>
        <v>0</v>
      </c>
    </row>
    <row r="241" spans="1:9" ht="15" hidden="1">
      <c r="A241" s="166"/>
      <c r="B241" s="167" t="s">
        <v>355</v>
      </c>
      <c r="C241" s="167"/>
      <c r="D241" s="167"/>
      <c r="E241" s="167"/>
      <c r="F241" s="167"/>
      <c r="G241" s="168"/>
      <c r="H241" s="169">
        <f>G241*97.5/100</f>
        <v>0</v>
      </c>
      <c r="I241" s="169">
        <f>H241*100.9/100</f>
        <v>0</v>
      </c>
    </row>
    <row r="242" spans="1:9" ht="89.25" hidden="1">
      <c r="A242" s="166" t="s">
        <v>474</v>
      </c>
      <c r="B242" s="167" t="s">
        <v>355</v>
      </c>
      <c r="C242" s="167" t="s">
        <v>373</v>
      </c>
      <c r="D242" s="167" t="s">
        <v>445</v>
      </c>
      <c r="E242" s="167" t="s">
        <v>473</v>
      </c>
      <c r="F242" s="167"/>
      <c r="G242" s="168">
        <f aca="true" t="shared" si="15" ref="G242:I243">G243</f>
        <v>9777.363</v>
      </c>
      <c r="H242" s="169">
        <f t="shared" si="15"/>
        <v>0</v>
      </c>
      <c r="I242" s="169">
        <f t="shared" si="15"/>
        <v>0</v>
      </c>
    </row>
    <row r="243" spans="1:9" ht="25.5" hidden="1">
      <c r="A243" s="179" t="s">
        <v>392</v>
      </c>
      <c r="B243" s="163" t="s">
        <v>355</v>
      </c>
      <c r="C243" s="173" t="s">
        <v>373</v>
      </c>
      <c r="D243" s="173" t="s">
        <v>445</v>
      </c>
      <c r="E243" s="173" t="s">
        <v>473</v>
      </c>
      <c r="F243" s="173" t="s">
        <v>393</v>
      </c>
      <c r="G243" s="164">
        <f t="shared" si="15"/>
        <v>9777.363</v>
      </c>
      <c r="H243" s="171">
        <f t="shared" si="15"/>
        <v>0</v>
      </c>
      <c r="I243" s="171">
        <f t="shared" si="15"/>
        <v>0</v>
      </c>
    </row>
    <row r="244" spans="1:9" ht="51" hidden="1">
      <c r="A244" s="179" t="s">
        <v>456</v>
      </c>
      <c r="B244" s="163" t="s">
        <v>355</v>
      </c>
      <c r="C244" s="173" t="s">
        <v>373</v>
      </c>
      <c r="D244" s="173" t="s">
        <v>445</v>
      </c>
      <c r="E244" s="173" t="s">
        <v>473</v>
      </c>
      <c r="F244" s="173" t="s">
        <v>395</v>
      </c>
      <c r="G244" s="164">
        <v>9777.363</v>
      </c>
      <c r="H244" s="171"/>
      <c r="I244" s="171"/>
    </row>
    <row r="245" spans="1:9" ht="15" hidden="1">
      <c r="A245" s="162"/>
      <c r="B245" s="163"/>
      <c r="C245" s="163"/>
      <c r="D245" s="163"/>
      <c r="E245" s="163"/>
      <c r="F245" s="163"/>
      <c r="G245" s="164"/>
      <c r="H245" s="169">
        <f>G245*97.5/100</f>
        <v>0</v>
      </c>
      <c r="I245" s="169">
        <f>H245*100.9/100</f>
        <v>0</v>
      </c>
    </row>
    <row r="246" spans="1:9" ht="15" hidden="1">
      <c r="A246" s="162"/>
      <c r="B246" s="163"/>
      <c r="C246" s="163"/>
      <c r="D246" s="163"/>
      <c r="E246" s="163"/>
      <c r="F246" s="163"/>
      <c r="G246" s="164"/>
      <c r="H246" s="169">
        <f>G246*97.5/100</f>
        <v>0</v>
      </c>
      <c r="I246" s="169">
        <f>H246*100.9/100</f>
        <v>0</v>
      </c>
    </row>
    <row r="247" spans="1:9" ht="15" hidden="1">
      <c r="A247" s="162"/>
      <c r="B247" s="163"/>
      <c r="C247" s="163"/>
      <c r="D247" s="163"/>
      <c r="E247" s="163"/>
      <c r="F247" s="163"/>
      <c r="G247" s="164"/>
      <c r="H247" s="169">
        <f>G247*97.5/100</f>
        <v>0</v>
      </c>
      <c r="I247" s="169">
        <f>H247*100.9/100</f>
        <v>0</v>
      </c>
    </row>
    <row r="248" spans="1:9" ht="63.75" hidden="1">
      <c r="A248" s="166" t="s">
        <v>475</v>
      </c>
      <c r="B248" s="167" t="s">
        <v>355</v>
      </c>
      <c r="C248" s="167" t="s">
        <v>373</v>
      </c>
      <c r="D248" s="167" t="s">
        <v>445</v>
      </c>
      <c r="E248" s="167" t="s">
        <v>476</v>
      </c>
      <c r="F248" s="167"/>
      <c r="G248" s="168">
        <f>G249+G252+G255+G258+G264+G267+G261+G270</f>
        <v>850</v>
      </c>
      <c r="H248" s="169">
        <f>H249+H252+H255+H258+H264+H267+H261+H270</f>
        <v>0</v>
      </c>
      <c r="I248" s="169">
        <f>I249+I252+I255+I258+I264+I267+I261+I270</f>
        <v>0</v>
      </c>
    </row>
    <row r="249" spans="1:9" ht="51" hidden="1">
      <c r="A249" s="162" t="s">
        <v>477</v>
      </c>
      <c r="B249" s="163" t="s">
        <v>355</v>
      </c>
      <c r="C249" s="163" t="s">
        <v>373</v>
      </c>
      <c r="D249" s="163" t="s">
        <v>445</v>
      </c>
      <c r="E249" s="163" t="s">
        <v>478</v>
      </c>
      <c r="F249" s="163"/>
      <c r="G249" s="164">
        <f>G251</f>
        <v>30</v>
      </c>
      <c r="H249" s="171">
        <f>H251</f>
        <v>0</v>
      </c>
      <c r="I249" s="171">
        <f>I251</f>
        <v>0</v>
      </c>
    </row>
    <row r="250" spans="1:9" ht="63.75" hidden="1">
      <c r="A250" s="174" t="s">
        <v>379</v>
      </c>
      <c r="B250" s="163" t="s">
        <v>355</v>
      </c>
      <c r="C250" s="163" t="s">
        <v>373</v>
      </c>
      <c r="D250" s="163" t="s">
        <v>445</v>
      </c>
      <c r="E250" s="163" t="s">
        <v>478</v>
      </c>
      <c r="F250" s="163" t="s">
        <v>380</v>
      </c>
      <c r="G250" s="164">
        <f>G251</f>
        <v>30</v>
      </c>
      <c r="H250" s="171">
        <f>H251</f>
        <v>0</v>
      </c>
      <c r="I250" s="171">
        <f>I251</f>
        <v>0</v>
      </c>
    </row>
    <row r="251" spans="1:9" ht="25.5" hidden="1">
      <c r="A251" s="179" t="s">
        <v>388</v>
      </c>
      <c r="B251" s="163" t="s">
        <v>355</v>
      </c>
      <c r="C251" s="163" t="s">
        <v>373</v>
      </c>
      <c r="D251" s="163" t="s">
        <v>445</v>
      </c>
      <c r="E251" s="163" t="s">
        <v>478</v>
      </c>
      <c r="F251" s="163" t="s">
        <v>389</v>
      </c>
      <c r="G251" s="164">
        <v>30</v>
      </c>
      <c r="H251" s="171"/>
      <c r="I251" s="171"/>
    </row>
    <row r="252" spans="1:9" ht="51" hidden="1">
      <c r="A252" s="162" t="s">
        <v>479</v>
      </c>
      <c r="B252" s="163" t="s">
        <v>355</v>
      </c>
      <c r="C252" s="163" t="s">
        <v>373</v>
      </c>
      <c r="D252" s="163" t="s">
        <v>445</v>
      </c>
      <c r="E252" s="163" t="s">
        <v>480</v>
      </c>
      <c r="F252" s="163"/>
      <c r="G252" s="164">
        <f>G254</f>
        <v>500</v>
      </c>
      <c r="H252" s="171">
        <f>H254</f>
        <v>0</v>
      </c>
      <c r="I252" s="171">
        <f>I254</f>
        <v>0</v>
      </c>
    </row>
    <row r="253" spans="1:9" ht="63.75" hidden="1">
      <c r="A253" s="174" t="s">
        <v>379</v>
      </c>
      <c r="B253" s="163" t="s">
        <v>355</v>
      </c>
      <c r="C253" s="163" t="s">
        <v>373</v>
      </c>
      <c r="D253" s="163" t="s">
        <v>445</v>
      </c>
      <c r="E253" s="163" t="s">
        <v>480</v>
      </c>
      <c r="F253" s="163" t="s">
        <v>380</v>
      </c>
      <c r="G253" s="164">
        <f>G254</f>
        <v>500</v>
      </c>
      <c r="H253" s="171">
        <f>H254</f>
        <v>0</v>
      </c>
      <c r="I253" s="171">
        <f>I254</f>
        <v>0</v>
      </c>
    </row>
    <row r="254" spans="1:9" ht="25.5" hidden="1">
      <c r="A254" s="179" t="s">
        <v>388</v>
      </c>
      <c r="B254" s="163" t="s">
        <v>355</v>
      </c>
      <c r="C254" s="163" t="s">
        <v>373</v>
      </c>
      <c r="D254" s="163" t="s">
        <v>445</v>
      </c>
      <c r="E254" s="163" t="s">
        <v>480</v>
      </c>
      <c r="F254" s="163" t="s">
        <v>389</v>
      </c>
      <c r="G254" s="164">
        <v>500</v>
      </c>
      <c r="H254" s="171"/>
      <c r="I254" s="171"/>
    </row>
    <row r="255" spans="1:9" ht="25.5" hidden="1">
      <c r="A255" s="170" t="s">
        <v>481</v>
      </c>
      <c r="B255" s="163" t="s">
        <v>355</v>
      </c>
      <c r="C255" s="163" t="s">
        <v>373</v>
      </c>
      <c r="D255" s="163" t="s">
        <v>445</v>
      </c>
      <c r="E255" s="163" t="s">
        <v>482</v>
      </c>
      <c r="F255" s="163"/>
      <c r="G255" s="164">
        <f aca="true" t="shared" si="16" ref="G255:I256">G256</f>
        <v>100</v>
      </c>
      <c r="H255" s="171">
        <f t="shared" si="16"/>
        <v>0</v>
      </c>
      <c r="I255" s="171">
        <f t="shared" si="16"/>
        <v>0</v>
      </c>
    </row>
    <row r="256" spans="1:9" ht="63.75" hidden="1">
      <c r="A256" s="174" t="s">
        <v>379</v>
      </c>
      <c r="B256" s="163" t="s">
        <v>355</v>
      </c>
      <c r="C256" s="163" t="s">
        <v>373</v>
      </c>
      <c r="D256" s="163" t="s">
        <v>445</v>
      </c>
      <c r="E256" s="163" t="s">
        <v>482</v>
      </c>
      <c r="F256" s="163" t="s">
        <v>380</v>
      </c>
      <c r="G256" s="164">
        <f t="shared" si="16"/>
        <v>100</v>
      </c>
      <c r="H256" s="171">
        <f t="shared" si="16"/>
        <v>0</v>
      </c>
      <c r="I256" s="171">
        <f t="shared" si="16"/>
        <v>0</v>
      </c>
    </row>
    <row r="257" spans="1:9" ht="25.5" hidden="1">
      <c r="A257" s="179" t="s">
        <v>388</v>
      </c>
      <c r="B257" s="163" t="s">
        <v>355</v>
      </c>
      <c r="C257" s="163" t="s">
        <v>373</v>
      </c>
      <c r="D257" s="163" t="s">
        <v>445</v>
      </c>
      <c r="E257" s="163" t="s">
        <v>482</v>
      </c>
      <c r="F257" s="163" t="s">
        <v>389</v>
      </c>
      <c r="G257" s="164">
        <v>100</v>
      </c>
      <c r="H257" s="171"/>
      <c r="I257" s="171"/>
    </row>
    <row r="258" spans="1:9" ht="25.5" hidden="1">
      <c r="A258" s="162" t="s">
        <v>483</v>
      </c>
      <c r="B258" s="163" t="s">
        <v>355</v>
      </c>
      <c r="C258" s="163" t="s">
        <v>373</v>
      </c>
      <c r="D258" s="163" t="s">
        <v>445</v>
      </c>
      <c r="E258" s="163" t="s">
        <v>484</v>
      </c>
      <c r="F258" s="163"/>
      <c r="G258" s="164">
        <f>G260</f>
        <v>0</v>
      </c>
      <c r="H258" s="169">
        <f>G258*97.5/100</f>
        <v>0</v>
      </c>
      <c r="I258" s="169">
        <f>H258*100.9/100</f>
        <v>0</v>
      </c>
    </row>
    <row r="259" spans="1:9" ht="25.5" hidden="1">
      <c r="A259" s="170" t="s">
        <v>392</v>
      </c>
      <c r="B259" s="163" t="s">
        <v>355</v>
      </c>
      <c r="C259" s="163" t="s">
        <v>373</v>
      </c>
      <c r="D259" s="163" t="s">
        <v>445</v>
      </c>
      <c r="E259" s="163" t="s">
        <v>484</v>
      </c>
      <c r="F259" s="163" t="s">
        <v>393</v>
      </c>
      <c r="G259" s="164">
        <f>G260</f>
        <v>0</v>
      </c>
      <c r="H259" s="169">
        <f>G259*97.5/100</f>
        <v>0</v>
      </c>
      <c r="I259" s="169">
        <f>H259*100.9/100</f>
        <v>0</v>
      </c>
    </row>
    <row r="260" spans="1:9" ht="38.25" hidden="1">
      <c r="A260" s="170" t="s">
        <v>485</v>
      </c>
      <c r="B260" s="163" t="s">
        <v>355</v>
      </c>
      <c r="C260" s="163" t="s">
        <v>373</v>
      </c>
      <c r="D260" s="163" t="s">
        <v>445</v>
      </c>
      <c r="E260" s="163" t="s">
        <v>484</v>
      </c>
      <c r="F260" s="163" t="s">
        <v>486</v>
      </c>
      <c r="G260" s="164"/>
      <c r="H260" s="169">
        <f>G260*97.5/100</f>
        <v>0</v>
      </c>
      <c r="I260" s="169">
        <f>H260*100.9/100</f>
        <v>0</v>
      </c>
    </row>
    <row r="261" spans="1:9" ht="63.75" hidden="1">
      <c r="A261" s="170" t="s">
        <v>370</v>
      </c>
      <c r="B261" s="163" t="s">
        <v>355</v>
      </c>
      <c r="C261" s="163" t="s">
        <v>373</v>
      </c>
      <c r="D261" s="163" t="s">
        <v>445</v>
      </c>
      <c r="E261" s="163" t="s">
        <v>487</v>
      </c>
      <c r="F261" s="163"/>
      <c r="G261" s="164">
        <f aca="true" t="shared" si="17" ref="G261:I262">G262</f>
        <v>100</v>
      </c>
      <c r="H261" s="171">
        <f t="shared" si="17"/>
        <v>0</v>
      </c>
      <c r="I261" s="171">
        <f t="shared" si="17"/>
        <v>0</v>
      </c>
    </row>
    <row r="262" spans="1:9" ht="63.75" hidden="1">
      <c r="A262" s="174" t="s">
        <v>379</v>
      </c>
      <c r="B262" s="163" t="s">
        <v>355</v>
      </c>
      <c r="C262" s="163" t="s">
        <v>373</v>
      </c>
      <c r="D262" s="163" t="s">
        <v>445</v>
      </c>
      <c r="E262" s="163" t="s">
        <v>487</v>
      </c>
      <c r="F262" s="163" t="s">
        <v>380</v>
      </c>
      <c r="G262" s="164">
        <f t="shared" si="17"/>
        <v>100</v>
      </c>
      <c r="H262" s="171">
        <f t="shared" si="17"/>
        <v>0</v>
      </c>
      <c r="I262" s="171">
        <f t="shared" si="17"/>
        <v>0</v>
      </c>
    </row>
    <row r="263" spans="1:9" ht="25.5" hidden="1">
      <c r="A263" s="179" t="s">
        <v>388</v>
      </c>
      <c r="B263" s="163" t="s">
        <v>355</v>
      </c>
      <c r="C263" s="163" t="s">
        <v>373</v>
      </c>
      <c r="D263" s="163" t="s">
        <v>445</v>
      </c>
      <c r="E263" s="163" t="s">
        <v>487</v>
      </c>
      <c r="F263" s="163" t="s">
        <v>389</v>
      </c>
      <c r="G263" s="164">
        <v>100</v>
      </c>
      <c r="H263" s="171"/>
      <c r="I263" s="171"/>
    </row>
    <row r="264" spans="1:9" ht="38.25" hidden="1">
      <c r="A264" s="162" t="s">
        <v>488</v>
      </c>
      <c r="B264" s="163" t="s">
        <v>355</v>
      </c>
      <c r="C264" s="163" t="s">
        <v>373</v>
      </c>
      <c r="D264" s="163" t="s">
        <v>445</v>
      </c>
      <c r="E264" s="163" t="s">
        <v>489</v>
      </c>
      <c r="F264" s="163"/>
      <c r="G264" s="164">
        <f aca="true" t="shared" si="18" ref="G264:I265">G265</f>
        <v>20</v>
      </c>
      <c r="H264" s="171">
        <f t="shared" si="18"/>
        <v>0</v>
      </c>
      <c r="I264" s="171">
        <f t="shared" si="18"/>
        <v>0</v>
      </c>
    </row>
    <row r="265" spans="1:9" ht="63.75" hidden="1">
      <c r="A265" s="174" t="s">
        <v>379</v>
      </c>
      <c r="B265" s="163" t="s">
        <v>355</v>
      </c>
      <c r="C265" s="163" t="s">
        <v>373</v>
      </c>
      <c r="D265" s="163" t="s">
        <v>445</v>
      </c>
      <c r="E265" s="163" t="s">
        <v>489</v>
      </c>
      <c r="F265" s="163" t="s">
        <v>380</v>
      </c>
      <c r="G265" s="164">
        <f t="shared" si="18"/>
        <v>20</v>
      </c>
      <c r="H265" s="171">
        <f t="shared" si="18"/>
        <v>0</v>
      </c>
      <c r="I265" s="171">
        <f t="shared" si="18"/>
        <v>0</v>
      </c>
    </row>
    <row r="266" spans="1:9" ht="25.5" hidden="1">
      <c r="A266" s="179" t="s">
        <v>388</v>
      </c>
      <c r="B266" s="163" t="s">
        <v>355</v>
      </c>
      <c r="C266" s="163" t="s">
        <v>373</v>
      </c>
      <c r="D266" s="163" t="s">
        <v>445</v>
      </c>
      <c r="E266" s="163" t="s">
        <v>489</v>
      </c>
      <c r="F266" s="163" t="s">
        <v>389</v>
      </c>
      <c r="G266" s="164">
        <v>20</v>
      </c>
      <c r="H266" s="171"/>
      <c r="I266" s="171"/>
    </row>
    <row r="267" spans="1:9" ht="38.25" hidden="1">
      <c r="A267" s="162" t="s">
        <v>490</v>
      </c>
      <c r="B267" s="163" t="s">
        <v>355</v>
      </c>
      <c r="C267" s="163" t="s">
        <v>373</v>
      </c>
      <c r="D267" s="163" t="s">
        <v>445</v>
      </c>
      <c r="E267" s="163" t="s">
        <v>491</v>
      </c>
      <c r="F267" s="163"/>
      <c r="G267" s="164">
        <f aca="true" t="shared" si="19" ref="G267:I268">G268</f>
        <v>50</v>
      </c>
      <c r="H267" s="171">
        <f t="shared" si="19"/>
        <v>0</v>
      </c>
      <c r="I267" s="171">
        <f t="shared" si="19"/>
        <v>0</v>
      </c>
    </row>
    <row r="268" spans="1:9" ht="63.75" hidden="1">
      <c r="A268" s="174" t="s">
        <v>379</v>
      </c>
      <c r="B268" s="163" t="s">
        <v>355</v>
      </c>
      <c r="C268" s="163" t="s">
        <v>373</v>
      </c>
      <c r="D268" s="163" t="s">
        <v>445</v>
      </c>
      <c r="E268" s="163" t="s">
        <v>491</v>
      </c>
      <c r="F268" s="163" t="s">
        <v>380</v>
      </c>
      <c r="G268" s="164">
        <f t="shared" si="19"/>
        <v>50</v>
      </c>
      <c r="H268" s="171">
        <f t="shared" si="19"/>
        <v>0</v>
      </c>
      <c r="I268" s="171">
        <f t="shared" si="19"/>
        <v>0</v>
      </c>
    </row>
    <row r="269" spans="1:9" ht="25.5" hidden="1">
      <c r="A269" s="179" t="s">
        <v>388</v>
      </c>
      <c r="B269" s="163" t="s">
        <v>355</v>
      </c>
      <c r="C269" s="163" t="s">
        <v>373</v>
      </c>
      <c r="D269" s="163" t="s">
        <v>445</v>
      </c>
      <c r="E269" s="163" t="s">
        <v>491</v>
      </c>
      <c r="F269" s="163" t="s">
        <v>389</v>
      </c>
      <c r="G269" s="164">
        <v>50</v>
      </c>
      <c r="H269" s="171"/>
      <c r="I269" s="171"/>
    </row>
    <row r="270" spans="1:9" ht="51" hidden="1">
      <c r="A270" s="179" t="s">
        <v>492</v>
      </c>
      <c r="B270" s="163" t="s">
        <v>355</v>
      </c>
      <c r="C270" s="163" t="s">
        <v>373</v>
      </c>
      <c r="D270" s="163" t="s">
        <v>445</v>
      </c>
      <c r="E270" s="163" t="s">
        <v>493</v>
      </c>
      <c r="F270" s="163"/>
      <c r="G270" s="164">
        <f aca="true" t="shared" si="20" ref="G270:I271">G271</f>
        <v>50</v>
      </c>
      <c r="H270" s="171">
        <f t="shared" si="20"/>
        <v>0</v>
      </c>
      <c r="I270" s="171">
        <f t="shared" si="20"/>
        <v>0</v>
      </c>
    </row>
    <row r="271" spans="1:9" ht="63.75" hidden="1">
      <c r="A271" s="174" t="s">
        <v>379</v>
      </c>
      <c r="B271" s="163" t="s">
        <v>355</v>
      </c>
      <c r="C271" s="163" t="s">
        <v>373</v>
      </c>
      <c r="D271" s="163" t="s">
        <v>445</v>
      </c>
      <c r="E271" s="163" t="s">
        <v>493</v>
      </c>
      <c r="F271" s="163" t="s">
        <v>380</v>
      </c>
      <c r="G271" s="164">
        <f t="shared" si="20"/>
        <v>50</v>
      </c>
      <c r="H271" s="171">
        <f t="shared" si="20"/>
        <v>0</v>
      </c>
      <c r="I271" s="171">
        <f t="shared" si="20"/>
        <v>0</v>
      </c>
    </row>
    <row r="272" spans="1:9" ht="25.5" hidden="1">
      <c r="A272" s="179" t="s">
        <v>388</v>
      </c>
      <c r="B272" s="163" t="s">
        <v>355</v>
      </c>
      <c r="C272" s="163" t="s">
        <v>373</v>
      </c>
      <c r="D272" s="163" t="s">
        <v>445</v>
      </c>
      <c r="E272" s="163" t="s">
        <v>493</v>
      </c>
      <c r="F272" s="163" t="s">
        <v>389</v>
      </c>
      <c r="G272" s="164">
        <v>50</v>
      </c>
      <c r="H272" s="171"/>
      <c r="I272" s="171"/>
    </row>
    <row r="273" spans="1:9" ht="15" hidden="1">
      <c r="A273" s="166" t="s">
        <v>494</v>
      </c>
      <c r="B273" s="167" t="s">
        <v>355</v>
      </c>
      <c r="C273" s="167" t="s">
        <v>495</v>
      </c>
      <c r="D273" s="167"/>
      <c r="E273" s="167"/>
      <c r="F273" s="167"/>
      <c r="G273" s="168">
        <f>G274+G281+G301</f>
        <v>970.16</v>
      </c>
      <c r="H273" s="169">
        <f>H274+H281+H301</f>
        <v>0</v>
      </c>
      <c r="I273" s="169">
        <f>I274+I281+I301</f>
        <v>0</v>
      </c>
    </row>
    <row r="274" spans="1:9" ht="25.5" hidden="1">
      <c r="A274" s="166" t="s">
        <v>496</v>
      </c>
      <c r="B274" s="163" t="s">
        <v>355</v>
      </c>
      <c r="C274" s="167" t="s">
        <v>495</v>
      </c>
      <c r="D274" s="167" t="s">
        <v>338</v>
      </c>
      <c r="E274" s="167"/>
      <c r="F274" s="167"/>
      <c r="G274" s="168">
        <f>G275</f>
        <v>0</v>
      </c>
      <c r="H274" s="169">
        <f aca="true" t="shared" si="21" ref="H274:H280">G274*97.5/100</f>
        <v>0</v>
      </c>
      <c r="I274" s="169">
        <f aca="true" t="shared" si="22" ref="I274:I280">H274*100.9/100</f>
        <v>0</v>
      </c>
    </row>
    <row r="275" spans="1:9" ht="15" hidden="1">
      <c r="A275" s="166" t="s">
        <v>497</v>
      </c>
      <c r="B275" s="163" t="s">
        <v>355</v>
      </c>
      <c r="C275" s="167" t="s">
        <v>495</v>
      </c>
      <c r="D275" s="167" t="s">
        <v>338</v>
      </c>
      <c r="E275" s="167" t="s">
        <v>498</v>
      </c>
      <c r="F275" s="167"/>
      <c r="G275" s="168">
        <f>G276</f>
        <v>0</v>
      </c>
      <c r="H275" s="169">
        <f t="shared" si="21"/>
        <v>0</v>
      </c>
      <c r="I275" s="169">
        <f t="shared" si="22"/>
        <v>0</v>
      </c>
    </row>
    <row r="276" spans="1:9" ht="102" hidden="1">
      <c r="A276" s="162" t="s">
        <v>499</v>
      </c>
      <c r="B276" s="163" t="s">
        <v>355</v>
      </c>
      <c r="C276" s="163" t="s">
        <v>495</v>
      </c>
      <c r="D276" s="163" t="s">
        <v>338</v>
      </c>
      <c r="E276" s="163" t="s">
        <v>500</v>
      </c>
      <c r="F276" s="163"/>
      <c r="G276" s="164">
        <f>G277</f>
        <v>0</v>
      </c>
      <c r="H276" s="169">
        <f t="shared" si="21"/>
        <v>0</v>
      </c>
      <c r="I276" s="169">
        <f t="shared" si="22"/>
        <v>0</v>
      </c>
    </row>
    <row r="277" spans="1:9" ht="76.5" hidden="1">
      <c r="A277" s="162" t="s">
        <v>501</v>
      </c>
      <c r="B277" s="163" t="s">
        <v>355</v>
      </c>
      <c r="C277" s="163" t="s">
        <v>495</v>
      </c>
      <c r="D277" s="163" t="s">
        <v>338</v>
      </c>
      <c r="E277" s="163" t="s">
        <v>502</v>
      </c>
      <c r="F277" s="163"/>
      <c r="G277" s="164">
        <f>G278</f>
        <v>0</v>
      </c>
      <c r="H277" s="169">
        <f t="shared" si="21"/>
        <v>0</v>
      </c>
      <c r="I277" s="169">
        <f t="shared" si="22"/>
        <v>0</v>
      </c>
    </row>
    <row r="278" spans="1:9" ht="25.5" hidden="1">
      <c r="A278" s="162" t="s">
        <v>503</v>
      </c>
      <c r="B278" s="163" t="s">
        <v>355</v>
      </c>
      <c r="C278" s="163" t="s">
        <v>495</v>
      </c>
      <c r="D278" s="163" t="s">
        <v>338</v>
      </c>
      <c r="E278" s="163" t="s">
        <v>502</v>
      </c>
      <c r="F278" s="163" t="s">
        <v>393</v>
      </c>
      <c r="G278" s="164">
        <f>G279</f>
        <v>0</v>
      </c>
      <c r="H278" s="169">
        <f t="shared" si="21"/>
        <v>0</v>
      </c>
      <c r="I278" s="169">
        <f t="shared" si="22"/>
        <v>0</v>
      </c>
    </row>
    <row r="279" spans="1:9" ht="38.25" hidden="1">
      <c r="A279" s="162" t="s">
        <v>504</v>
      </c>
      <c r="B279" s="163" t="s">
        <v>355</v>
      </c>
      <c r="C279" s="163" t="s">
        <v>495</v>
      </c>
      <c r="D279" s="163" t="s">
        <v>338</v>
      </c>
      <c r="E279" s="163" t="s">
        <v>502</v>
      </c>
      <c r="F279" s="163" t="s">
        <v>399</v>
      </c>
      <c r="G279" s="164"/>
      <c r="H279" s="169">
        <f t="shared" si="21"/>
        <v>0</v>
      </c>
      <c r="I279" s="169">
        <f t="shared" si="22"/>
        <v>0</v>
      </c>
    </row>
    <row r="280" spans="1:9" ht="15" hidden="1">
      <c r="A280" s="166"/>
      <c r="B280" s="167"/>
      <c r="C280" s="167"/>
      <c r="D280" s="167"/>
      <c r="E280" s="167"/>
      <c r="F280" s="167"/>
      <c r="G280" s="168"/>
      <c r="H280" s="169">
        <f t="shared" si="21"/>
        <v>0</v>
      </c>
      <c r="I280" s="169">
        <f t="shared" si="22"/>
        <v>0</v>
      </c>
    </row>
    <row r="281" spans="1:9" ht="15" hidden="1">
      <c r="A281" s="166" t="s">
        <v>505</v>
      </c>
      <c r="B281" s="167" t="s">
        <v>355</v>
      </c>
      <c r="C281" s="167" t="s">
        <v>495</v>
      </c>
      <c r="D281" s="167" t="s">
        <v>365</v>
      </c>
      <c r="E281" s="167"/>
      <c r="F281" s="167"/>
      <c r="G281" s="168">
        <f>G282+G286</f>
        <v>970.16</v>
      </c>
      <c r="H281" s="169">
        <f>H282+H286</f>
        <v>0</v>
      </c>
      <c r="I281" s="169">
        <f>I282+I286</f>
        <v>0</v>
      </c>
    </row>
    <row r="282" spans="1:9" ht="15" hidden="1">
      <c r="A282" s="162" t="s">
        <v>506</v>
      </c>
      <c r="B282" s="163" t="s">
        <v>355</v>
      </c>
      <c r="C282" s="163" t="s">
        <v>495</v>
      </c>
      <c r="D282" s="163" t="s">
        <v>365</v>
      </c>
      <c r="E282" s="163" t="s">
        <v>498</v>
      </c>
      <c r="F282" s="163"/>
      <c r="G282" s="164">
        <f>G283</f>
        <v>0</v>
      </c>
      <c r="H282" s="169">
        <f>G282*97.5/100</f>
        <v>0</v>
      </c>
      <c r="I282" s="169">
        <f>H282*100.9/100</f>
        <v>0</v>
      </c>
    </row>
    <row r="283" spans="1:9" ht="63.75" hidden="1">
      <c r="A283" s="162" t="s">
        <v>507</v>
      </c>
      <c r="B283" s="163" t="s">
        <v>355</v>
      </c>
      <c r="C283" s="163" t="s">
        <v>495</v>
      </c>
      <c r="D283" s="163" t="s">
        <v>365</v>
      </c>
      <c r="E283" s="163" t="s">
        <v>508</v>
      </c>
      <c r="F283" s="163"/>
      <c r="G283" s="164">
        <f>G284</f>
        <v>0</v>
      </c>
      <c r="H283" s="169">
        <f>G283*97.5/100</f>
        <v>0</v>
      </c>
      <c r="I283" s="169">
        <f>H283*100.9/100</f>
        <v>0</v>
      </c>
    </row>
    <row r="284" spans="1:9" ht="25.5" hidden="1">
      <c r="A284" s="162" t="s">
        <v>509</v>
      </c>
      <c r="B284" s="163" t="s">
        <v>355</v>
      </c>
      <c r="C284" s="163" t="s">
        <v>495</v>
      </c>
      <c r="D284" s="163" t="s">
        <v>365</v>
      </c>
      <c r="E284" s="163" t="s">
        <v>508</v>
      </c>
      <c r="F284" s="163" t="s">
        <v>393</v>
      </c>
      <c r="G284" s="164">
        <f>G285</f>
        <v>0</v>
      </c>
      <c r="H284" s="169">
        <f>G284*97.5/100</f>
        <v>0</v>
      </c>
      <c r="I284" s="169">
        <f>H284*100.9/100</f>
        <v>0</v>
      </c>
    </row>
    <row r="285" spans="1:9" ht="38.25" hidden="1">
      <c r="A285" s="162" t="s">
        <v>510</v>
      </c>
      <c r="B285" s="163" t="s">
        <v>355</v>
      </c>
      <c r="C285" s="163" t="s">
        <v>495</v>
      </c>
      <c r="D285" s="163" t="s">
        <v>365</v>
      </c>
      <c r="E285" s="163" t="s">
        <v>508</v>
      </c>
      <c r="F285" s="163" t="s">
        <v>511</v>
      </c>
      <c r="G285" s="164"/>
      <c r="H285" s="169">
        <f>G285*97.5/100</f>
        <v>0</v>
      </c>
      <c r="I285" s="169">
        <f>H285*100.9/100</f>
        <v>0</v>
      </c>
    </row>
    <row r="286" spans="1:9" ht="25.5" hidden="1">
      <c r="A286" s="162" t="s">
        <v>512</v>
      </c>
      <c r="B286" s="163" t="s">
        <v>355</v>
      </c>
      <c r="C286" s="163" t="s">
        <v>495</v>
      </c>
      <c r="D286" s="163" t="s">
        <v>365</v>
      </c>
      <c r="E286" s="163"/>
      <c r="F286" s="163"/>
      <c r="G286" s="164">
        <f>G287+G290+G295</f>
        <v>970.16</v>
      </c>
      <c r="H286" s="171">
        <f>H287+H290+H295</f>
        <v>0</v>
      </c>
      <c r="I286" s="171">
        <f>I287+I290+I295</f>
        <v>0</v>
      </c>
    </row>
    <row r="287" spans="1:9" ht="102" hidden="1">
      <c r="A287" s="174" t="s">
        <v>513</v>
      </c>
      <c r="B287" s="163" t="s">
        <v>355</v>
      </c>
      <c r="C287" s="177" t="s">
        <v>495</v>
      </c>
      <c r="D287" s="177" t="s">
        <v>365</v>
      </c>
      <c r="E287" s="177" t="s">
        <v>514</v>
      </c>
      <c r="F287" s="177"/>
      <c r="G287" s="180">
        <f aca="true" t="shared" si="23" ref="G287:I288">G288</f>
        <v>970.16</v>
      </c>
      <c r="H287" s="181">
        <f t="shared" si="23"/>
        <v>0</v>
      </c>
      <c r="I287" s="181">
        <f t="shared" si="23"/>
        <v>0</v>
      </c>
    </row>
    <row r="288" spans="1:9" ht="25.5" hidden="1">
      <c r="A288" s="162" t="s">
        <v>509</v>
      </c>
      <c r="B288" s="163" t="s">
        <v>355</v>
      </c>
      <c r="C288" s="163" t="s">
        <v>495</v>
      </c>
      <c r="D288" s="163" t="s">
        <v>365</v>
      </c>
      <c r="E288" s="163" t="s">
        <v>515</v>
      </c>
      <c r="F288" s="163" t="s">
        <v>393</v>
      </c>
      <c r="G288" s="164">
        <f t="shared" si="23"/>
        <v>970.16</v>
      </c>
      <c r="H288" s="171">
        <f t="shared" si="23"/>
        <v>0</v>
      </c>
      <c r="I288" s="171">
        <f t="shared" si="23"/>
        <v>0</v>
      </c>
    </row>
    <row r="289" spans="1:9" ht="51" hidden="1">
      <c r="A289" s="162" t="s">
        <v>516</v>
      </c>
      <c r="B289" s="163" t="s">
        <v>355</v>
      </c>
      <c r="C289" s="163" t="s">
        <v>495</v>
      </c>
      <c r="D289" s="163" t="s">
        <v>365</v>
      </c>
      <c r="E289" s="163" t="s">
        <v>514</v>
      </c>
      <c r="F289" s="163" t="s">
        <v>395</v>
      </c>
      <c r="G289" s="164">
        <v>970.16</v>
      </c>
      <c r="H289" s="171"/>
      <c r="I289" s="171"/>
    </row>
    <row r="290" spans="1:9" ht="63.75" hidden="1">
      <c r="A290" s="162" t="s">
        <v>517</v>
      </c>
      <c r="B290" s="163" t="s">
        <v>355</v>
      </c>
      <c r="C290" s="163" t="s">
        <v>495</v>
      </c>
      <c r="D290" s="163" t="s">
        <v>365</v>
      </c>
      <c r="E290" s="163" t="s">
        <v>518</v>
      </c>
      <c r="F290" s="163"/>
      <c r="G290" s="164">
        <f>G291</f>
        <v>0</v>
      </c>
      <c r="H290" s="169">
        <f aca="true" t="shared" si="24" ref="H290:H307">G290*97.5/100</f>
        <v>0</v>
      </c>
      <c r="I290" s="169">
        <f aca="true" t="shared" si="25" ref="I290:I307">H290*100.9/100</f>
        <v>0</v>
      </c>
    </row>
    <row r="291" spans="1:9" ht="76.5" hidden="1">
      <c r="A291" s="162" t="s">
        <v>519</v>
      </c>
      <c r="B291" s="163" t="s">
        <v>355</v>
      </c>
      <c r="C291" s="163" t="s">
        <v>495</v>
      </c>
      <c r="D291" s="163" t="s">
        <v>365</v>
      </c>
      <c r="E291" s="163" t="s">
        <v>518</v>
      </c>
      <c r="F291" s="163"/>
      <c r="G291" s="164">
        <f>G292</f>
        <v>0</v>
      </c>
      <c r="H291" s="169">
        <f t="shared" si="24"/>
        <v>0</v>
      </c>
      <c r="I291" s="169">
        <f t="shared" si="25"/>
        <v>0</v>
      </c>
    </row>
    <row r="292" spans="1:9" ht="25.5" hidden="1">
      <c r="A292" s="162" t="s">
        <v>509</v>
      </c>
      <c r="B292" s="163" t="s">
        <v>355</v>
      </c>
      <c r="C292" s="163" t="s">
        <v>495</v>
      </c>
      <c r="D292" s="163" t="s">
        <v>365</v>
      </c>
      <c r="E292" s="163" t="s">
        <v>518</v>
      </c>
      <c r="F292" s="163" t="s">
        <v>393</v>
      </c>
      <c r="G292" s="180">
        <f>G293+G294</f>
        <v>0</v>
      </c>
      <c r="H292" s="169">
        <f t="shared" si="24"/>
        <v>0</v>
      </c>
      <c r="I292" s="169">
        <f t="shared" si="25"/>
        <v>0</v>
      </c>
    </row>
    <row r="293" spans="1:9" ht="38.25" hidden="1">
      <c r="A293" s="162" t="s">
        <v>510</v>
      </c>
      <c r="B293" s="163" t="s">
        <v>355</v>
      </c>
      <c r="C293" s="163" t="s">
        <v>495</v>
      </c>
      <c r="D293" s="163" t="s">
        <v>365</v>
      </c>
      <c r="E293" s="163" t="s">
        <v>518</v>
      </c>
      <c r="F293" s="163" t="s">
        <v>511</v>
      </c>
      <c r="G293" s="164"/>
      <c r="H293" s="169">
        <f t="shared" si="24"/>
        <v>0</v>
      </c>
      <c r="I293" s="169">
        <f t="shared" si="25"/>
        <v>0</v>
      </c>
    </row>
    <row r="294" spans="1:9" ht="51" hidden="1">
      <c r="A294" s="162" t="s">
        <v>520</v>
      </c>
      <c r="B294" s="163" t="s">
        <v>355</v>
      </c>
      <c r="C294" s="163" t="s">
        <v>495</v>
      </c>
      <c r="D294" s="163" t="s">
        <v>365</v>
      </c>
      <c r="E294" s="163" t="s">
        <v>518</v>
      </c>
      <c r="F294" s="163" t="s">
        <v>395</v>
      </c>
      <c r="G294" s="164"/>
      <c r="H294" s="169">
        <f t="shared" si="24"/>
        <v>0</v>
      </c>
      <c r="I294" s="169">
        <f t="shared" si="25"/>
        <v>0</v>
      </c>
    </row>
    <row r="295" spans="1:9" ht="25.5" hidden="1">
      <c r="A295" s="162" t="s">
        <v>521</v>
      </c>
      <c r="B295" s="163" t="s">
        <v>355</v>
      </c>
      <c r="C295" s="163" t="s">
        <v>495</v>
      </c>
      <c r="D295" s="163" t="s">
        <v>365</v>
      </c>
      <c r="E295" s="163" t="s">
        <v>522</v>
      </c>
      <c r="F295" s="163"/>
      <c r="G295" s="164">
        <f>G296</f>
        <v>0</v>
      </c>
      <c r="H295" s="169">
        <f t="shared" si="24"/>
        <v>0</v>
      </c>
      <c r="I295" s="169">
        <f t="shared" si="25"/>
        <v>0</v>
      </c>
    </row>
    <row r="296" spans="1:9" ht="25.5" hidden="1">
      <c r="A296" s="162" t="s">
        <v>509</v>
      </c>
      <c r="B296" s="163" t="s">
        <v>355</v>
      </c>
      <c r="C296" s="163" t="s">
        <v>495</v>
      </c>
      <c r="D296" s="163" t="s">
        <v>365</v>
      </c>
      <c r="E296" s="163" t="s">
        <v>522</v>
      </c>
      <c r="F296" s="163" t="s">
        <v>393</v>
      </c>
      <c r="G296" s="164">
        <f>G297</f>
        <v>0</v>
      </c>
      <c r="H296" s="169">
        <f t="shared" si="24"/>
        <v>0</v>
      </c>
      <c r="I296" s="169">
        <f t="shared" si="25"/>
        <v>0</v>
      </c>
    </row>
    <row r="297" spans="1:9" ht="38.25" hidden="1">
      <c r="A297" s="162" t="s">
        <v>510</v>
      </c>
      <c r="B297" s="163" t="s">
        <v>355</v>
      </c>
      <c r="C297" s="163" t="s">
        <v>495</v>
      </c>
      <c r="D297" s="163" t="s">
        <v>365</v>
      </c>
      <c r="E297" s="163" t="s">
        <v>522</v>
      </c>
      <c r="F297" s="163" t="s">
        <v>511</v>
      </c>
      <c r="G297" s="164"/>
      <c r="H297" s="169">
        <f t="shared" si="24"/>
        <v>0</v>
      </c>
      <c r="I297" s="169">
        <f t="shared" si="25"/>
        <v>0</v>
      </c>
    </row>
    <row r="298" spans="1:9" ht="15" hidden="1">
      <c r="A298" s="162"/>
      <c r="B298" s="163"/>
      <c r="C298" s="163"/>
      <c r="D298" s="163"/>
      <c r="E298" s="163"/>
      <c r="F298" s="163"/>
      <c r="G298" s="164"/>
      <c r="H298" s="169">
        <f t="shared" si="24"/>
        <v>0</v>
      </c>
      <c r="I298" s="169">
        <f t="shared" si="25"/>
        <v>0</v>
      </c>
    </row>
    <row r="299" spans="1:9" ht="15" hidden="1">
      <c r="A299" s="162"/>
      <c r="B299" s="163"/>
      <c r="C299" s="163"/>
      <c r="D299" s="163"/>
      <c r="E299" s="163"/>
      <c r="F299" s="163"/>
      <c r="G299" s="164"/>
      <c r="H299" s="169">
        <f t="shared" si="24"/>
        <v>0</v>
      </c>
      <c r="I299" s="169">
        <f t="shared" si="25"/>
        <v>0</v>
      </c>
    </row>
    <row r="300" spans="1:9" ht="15" hidden="1">
      <c r="A300" s="162"/>
      <c r="B300" s="163"/>
      <c r="C300" s="163"/>
      <c r="D300" s="163"/>
      <c r="E300" s="163"/>
      <c r="F300" s="163"/>
      <c r="G300" s="164"/>
      <c r="H300" s="169">
        <f t="shared" si="24"/>
        <v>0</v>
      </c>
      <c r="I300" s="169">
        <f t="shared" si="25"/>
        <v>0</v>
      </c>
    </row>
    <row r="301" spans="1:9" ht="25.5" hidden="1">
      <c r="A301" s="166" t="s">
        <v>523</v>
      </c>
      <c r="B301" s="167" t="s">
        <v>355</v>
      </c>
      <c r="C301" s="167" t="s">
        <v>495</v>
      </c>
      <c r="D301" s="167" t="s">
        <v>524</v>
      </c>
      <c r="E301" s="167"/>
      <c r="F301" s="167"/>
      <c r="G301" s="168">
        <f>G302</f>
        <v>0</v>
      </c>
      <c r="H301" s="169">
        <f t="shared" si="24"/>
        <v>0</v>
      </c>
      <c r="I301" s="169">
        <f t="shared" si="25"/>
        <v>0</v>
      </c>
    </row>
    <row r="302" spans="1:9" ht="25.5" hidden="1">
      <c r="A302" s="162" t="s">
        <v>358</v>
      </c>
      <c r="B302" s="163" t="s">
        <v>355</v>
      </c>
      <c r="C302" s="163" t="s">
        <v>495</v>
      </c>
      <c r="D302" s="163" t="s">
        <v>524</v>
      </c>
      <c r="E302" s="163" t="s">
        <v>359</v>
      </c>
      <c r="F302" s="163"/>
      <c r="G302" s="164">
        <f>G303+G306</f>
        <v>0</v>
      </c>
      <c r="H302" s="169">
        <f t="shared" si="24"/>
        <v>0</v>
      </c>
      <c r="I302" s="169">
        <f t="shared" si="25"/>
        <v>0</v>
      </c>
    </row>
    <row r="303" spans="1:9" ht="51" hidden="1">
      <c r="A303" s="162" t="s">
        <v>525</v>
      </c>
      <c r="B303" s="163" t="s">
        <v>355</v>
      </c>
      <c r="C303" s="163" t="s">
        <v>495</v>
      </c>
      <c r="D303" s="163" t="s">
        <v>524</v>
      </c>
      <c r="E303" s="163" t="s">
        <v>526</v>
      </c>
      <c r="F303" s="163"/>
      <c r="G303" s="164">
        <f>G305</f>
        <v>0</v>
      </c>
      <c r="H303" s="169">
        <f t="shared" si="24"/>
        <v>0</v>
      </c>
      <c r="I303" s="169">
        <f t="shared" si="25"/>
        <v>0</v>
      </c>
    </row>
    <row r="304" spans="1:9" ht="38.25" hidden="1">
      <c r="A304" s="170" t="s">
        <v>342</v>
      </c>
      <c r="B304" s="163" t="s">
        <v>355</v>
      </c>
      <c r="C304" s="163" t="s">
        <v>495</v>
      </c>
      <c r="D304" s="163" t="s">
        <v>524</v>
      </c>
      <c r="E304" s="163" t="s">
        <v>526</v>
      </c>
      <c r="F304" s="163" t="s">
        <v>343</v>
      </c>
      <c r="G304" s="164">
        <f>G305</f>
        <v>0</v>
      </c>
      <c r="H304" s="169">
        <f t="shared" si="24"/>
        <v>0</v>
      </c>
      <c r="I304" s="169">
        <f t="shared" si="25"/>
        <v>0</v>
      </c>
    </row>
    <row r="305" spans="1:9" ht="38.25" hidden="1">
      <c r="A305" s="170" t="s">
        <v>344</v>
      </c>
      <c r="B305" s="163" t="s">
        <v>355</v>
      </c>
      <c r="C305" s="163" t="s">
        <v>495</v>
      </c>
      <c r="D305" s="163" t="s">
        <v>524</v>
      </c>
      <c r="E305" s="163" t="s">
        <v>526</v>
      </c>
      <c r="F305" s="163" t="s">
        <v>345</v>
      </c>
      <c r="G305" s="164"/>
      <c r="H305" s="169">
        <f t="shared" si="24"/>
        <v>0</v>
      </c>
      <c r="I305" s="169">
        <f t="shared" si="25"/>
        <v>0</v>
      </c>
    </row>
    <row r="306" spans="1:9" ht="15" hidden="1">
      <c r="A306" s="162"/>
      <c r="B306" s="163"/>
      <c r="C306" s="163"/>
      <c r="D306" s="163"/>
      <c r="E306" s="163"/>
      <c r="F306" s="163"/>
      <c r="G306" s="164"/>
      <c r="H306" s="169">
        <f t="shared" si="24"/>
        <v>0</v>
      </c>
      <c r="I306" s="169">
        <f t="shared" si="25"/>
        <v>0</v>
      </c>
    </row>
    <row r="307" spans="1:9" ht="15" hidden="1">
      <c r="A307" s="162"/>
      <c r="B307" s="163"/>
      <c r="C307" s="163"/>
      <c r="D307" s="163"/>
      <c r="E307" s="163"/>
      <c r="F307" s="163"/>
      <c r="G307" s="164"/>
      <c r="H307" s="169">
        <f t="shared" si="24"/>
        <v>0</v>
      </c>
      <c r="I307" s="169">
        <f t="shared" si="25"/>
        <v>0</v>
      </c>
    </row>
    <row r="308" spans="1:9" ht="51" hidden="1">
      <c r="A308" s="166" t="s">
        <v>527</v>
      </c>
      <c r="B308" s="167" t="s">
        <v>528</v>
      </c>
      <c r="C308" s="167"/>
      <c r="D308" s="167"/>
      <c r="E308" s="167"/>
      <c r="F308" s="167"/>
      <c r="G308" s="168">
        <f aca="true" t="shared" si="26" ref="G308:I309">G309</f>
        <v>2100</v>
      </c>
      <c r="H308" s="169">
        <f t="shared" si="26"/>
        <v>0</v>
      </c>
      <c r="I308" s="169">
        <f t="shared" si="26"/>
        <v>0</v>
      </c>
    </row>
    <row r="309" spans="1:9" ht="25.5" hidden="1">
      <c r="A309" s="166" t="s">
        <v>325</v>
      </c>
      <c r="B309" s="167" t="s">
        <v>528</v>
      </c>
      <c r="C309" s="167" t="s">
        <v>326</v>
      </c>
      <c r="D309" s="167"/>
      <c r="E309" s="167"/>
      <c r="F309" s="167"/>
      <c r="G309" s="168">
        <f t="shared" si="26"/>
        <v>2100</v>
      </c>
      <c r="H309" s="169">
        <f t="shared" si="26"/>
        <v>0</v>
      </c>
      <c r="I309" s="169">
        <f t="shared" si="26"/>
        <v>0</v>
      </c>
    </row>
    <row r="310" spans="1:9" ht="25.5" hidden="1">
      <c r="A310" s="166" t="s">
        <v>529</v>
      </c>
      <c r="B310" s="167" t="s">
        <v>528</v>
      </c>
      <c r="C310" s="167" t="s">
        <v>326</v>
      </c>
      <c r="D310" s="167" t="s">
        <v>530</v>
      </c>
      <c r="E310" s="167"/>
      <c r="F310" s="167"/>
      <c r="G310" s="168">
        <f>G311</f>
        <v>2100</v>
      </c>
      <c r="H310" s="169">
        <f>H311+H320+H323</f>
        <v>0</v>
      </c>
      <c r="I310" s="169">
        <f>I311+I320+I323</f>
        <v>0</v>
      </c>
    </row>
    <row r="311" spans="1:9" ht="25.5" hidden="1">
      <c r="A311" s="162" t="s">
        <v>531</v>
      </c>
      <c r="B311" s="163" t="s">
        <v>528</v>
      </c>
      <c r="C311" s="163" t="s">
        <v>326</v>
      </c>
      <c r="D311" s="163" t="s">
        <v>530</v>
      </c>
      <c r="E311" s="163" t="s">
        <v>532</v>
      </c>
      <c r="F311" s="163"/>
      <c r="G311" s="164">
        <f>G312</f>
        <v>2100</v>
      </c>
      <c r="H311" s="171">
        <f>H312</f>
        <v>0</v>
      </c>
      <c r="I311" s="171">
        <f>I312</f>
        <v>0</v>
      </c>
    </row>
    <row r="312" spans="1:9" ht="15" hidden="1">
      <c r="A312" s="162" t="s">
        <v>341</v>
      </c>
      <c r="B312" s="163" t="s">
        <v>528</v>
      </c>
      <c r="C312" s="163" t="s">
        <v>326</v>
      </c>
      <c r="D312" s="163" t="s">
        <v>530</v>
      </c>
      <c r="E312" s="163" t="s">
        <v>532</v>
      </c>
      <c r="F312" s="163"/>
      <c r="G312" s="164">
        <f>G313+G315+G317</f>
        <v>2100</v>
      </c>
      <c r="H312" s="171">
        <f>H313+H315+H317</f>
        <v>0</v>
      </c>
      <c r="I312" s="171">
        <f>I313+I315+I317</f>
        <v>0</v>
      </c>
    </row>
    <row r="313" spans="1:9" ht="114.75" hidden="1">
      <c r="A313" s="170" t="s">
        <v>333</v>
      </c>
      <c r="B313" s="163" t="s">
        <v>528</v>
      </c>
      <c r="C313" s="163" t="s">
        <v>326</v>
      </c>
      <c r="D313" s="163" t="s">
        <v>530</v>
      </c>
      <c r="E313" s="163" t="s">
        <v>532</v>
      </c>
      <c r="F313" s="163" t="s">
        <v>334</v>
      </c>
      <c r="G313" s="164">
        <f>G314</f>
        <v>1704</v>
      </c>
      <c r="H313" s="171">
        <f>H314</f>
        <v>0</v>
      </c>
      <c r="I313" s="171">
        <f>I314</f>
        <v>0</v>
      </c>
    </row>
    <row r="314" spans="1:9" ht="25.5" hidden="1">
      <c r="A314" s="170" t="s">
        <v>335</v>
      </c>
      <c r="B314" s="163" t="s">
        <v>528</v>
      </c>
      <c r="C314" s="163" t="s">
        <v>326</v>
      </c>
      <c r="D314" s="163" t="s">
        <v>530</v>
      </c>
      <c r="E314" s="163" t="s">
        <v>532</v>
      </c>
      <c r="F314" s="163" t="s">
        <v>336</v>
      </c>
      <c r="G314" s="164">
        <v>1704</v>
      </c>
      <c r="H314" s="171"/>
      <c r="I314" s="171"/>
    </row>
    <row r="315" spans="1:9" ht="38.25" hidden="1">
      <c r="A315" s="170" t="s">
        <v>342</v>
      </c>
      <c r="B315" s="163" t="s">
        <v>528</v>
      </c>
      <c r="C315" s="163" t="s">
        <v>326</v>
      </c>
      <c r="D315" s="163" t="s">
        <v>530</v>
      </c>
      <c r="E315" s="163" t="s">
        <v>532</v>
      </c>
      <c r="F315" s="163" t="s">
        <v>343</v>
      </c>
      <c r="G315" s="164">
        <f>G316</f>
        <v>380</v>
      </c>
      <c r="H315" s="171">
        <f>H316</f>
        <v>0</v>
      </c>
      <c r="I315" s="171">
        <f>I316</f>
        <v>0</v>
      </c>
    </row>
    <row r="316" spans="1:9" ht="38.25" hidden="1">
      <c r="A316" s="170" t="s">
        <v>344</v>
      </c>
      <c r="B316" s="163" t="s">
        <v>528</v>
      </c>
      <c r="C316" s="163" t="s">
        <v>326</v>
      </c>
      <c r="D316" s="163" t="s">
        <v>530</v>
      </c>
      <c r="E316" s="163" t="s">
        <v>532</v>
      </c>
      <c r="F316" s="163" t="s">
        <v>345</v>
      </c>
      <c r="G316" s="164">
        <v>380</v>
      </c>
      <c r="H316" s="171"/>
      <c r="I316" s="171"/>
    </row>
    <row r="317" spans="1:9" ht="25.5" hidden="1">
      <c r="A317" s="170" t="s">
        <v>346</v>
      </c>
      <c r="B317" s="163" t="s">
        <v>528</v>
      </c>
      <c r="C317" s="163" t="s">
        <v>326</v>
      </c>
      <c r="D317" s="163" t="s">
        <v>530</v>
      </c>
      <c r="E317" s="163" t="s">
        <v>532</v>
      </c>
      <c r="F317" s="163" t="s">
        <v>347</v>
      </c>
      <c r="G317" s="164">
        <f>G318+G319</f>
        <v>16</v>
      </c>
      <c r="H317" s="171">
        <f>H318+H319</f>
        <v>0</v>
      </c>
      <c r="I317" s="171">
        <f>I318+I319</f>
        <v>0</v>
      </c>
    </row>
    <row r="318" spans="1:9" ht="38.25" hidden="1">
      <c r="A318" s="170" t="s">
        <v>348</v>
      </c>
      <c r="B318" s="163" t="s">
        <v>528</v>
      </c>
      <c r="C318" s="163" t="s">
        <v>326</v>
      </c>
      <c r="D318" s="163" t="s">
        <v>530</v>
      </c>
      <c r="E318" s="163" t="s">
        <v>532</v>
      </c>
      <c r="F318" s="163" t="s">
        <v>349</v>
      </c>
      <c r="G318" s="164">
        <v>5.5</v>
      </c>
      <c r="H318" s="171"/>
      <c r="I318" s="171"/>
    </row>
    <row r="319" spans="1:9" ht="25.5" hidden="1">
      <c r="A319" s="170" t="s">
        <v>350</v>
      </c>
      <c r="B319" s="163" t="s">
        <v>528</v>
      </c>
      <c r="C319" s="163" t="s">
        <v>326</v>
      </c>
      <c r="D319" s="163" t="s">
        <v>530</v>
      </c>
      <c r="E319" s="163" t="s">
        <v>532</v>
      </c>
      <c r="F319" s="163" t="s">
        <v>352</v>
      </c>
      <c r="G319" s="164">
        <v>10.5</v>
      </c>
      <c r="H319" s="171"/>
      <c r="I319" s="171"/>
    </row>
    <row r="320" spans="1:9" ht="51" hidden="1">
      <c r="A320" s="170" t="s">
        <v>534</v>
      </c>
      <c r="B320" s="163" t="s">
        <v>528</v>
      </c>
      <c r="C320" s="163" t="s">
        <v>326</v>
      </c>
      <c r="D320" s="163" t="s">
        <v>530</v>
      </c>
      <c r="E320" s="163" t="s">
        <v>535</v>
      </c>
      <c r="F320" s="163"/>
      <c r="G320" s="164"/>
      <c r="H320" s="171">
        <f>H321</f>
        <v>0</v>
      </c>
      <c r="I320" s="171">
        <f>I321</f>
        <v>0</v>
      </c>
    </row>
    <row r="321" spans="1:9" ht="38.25" hidden="1">
      <c r="A321" s="170" t="s">
        <v>342</v>
      </c>
      <c r="B321" s="163" t="s">
        <v>528</v>
      </c>
      <c r="C321" s="163" t="s">
        <v>326</v>
      </c>
      <c r="D321" s="163" t="s">
        <v>530</v>
      </c>
      <c r="E321" s="163" t="s">
        <v>535</v>
      </c>
      <c r="F321" s="163" t="s">
        <v>343</v>
      </c>
      <c r="G321" s="164"/>
      <c r="H321" s="171">
        <f>H322</f>
        <v>0</v>
      </c>
      <c r="I321" s="171">
        <f>I322</f>
        <v>0</v>
      </c>
    </row>
    <row r="322" spans="1:9" ht="38.25" hidden="1">
      <c r="A322" s="170" t="s">
        <v>344</v>
      </c>
      <c r="B322" s="163" t="s">
        <v>528</v>
      </c>
      <c r="C322" s="163" t="s">
        <v>326</v>
      </c>
      <c r="D322" s="163" t="s">
        <v>530</v>
      </c>
      <c r="E322" s="163" t="s">
        <v>535</v>
      </c>
      <c r="F322" s="163" t="s">
        <v>345</v>
      </c>
      <c r="G322" s="164"/>
      <c r="H322" s="171"/>
      <c r="I322" s="171"/>
    </row>
    <row r="323" spans="1:9" ht="76.5" hidden="1">
      <c r="A323" s="170" t="s">
        <v>536</v>
      </c>
      <c r="B323" s="163" t="s">
        <v>528</v>
      </c>
      <c r="C323" s="163" t="s">
        <v>326</v>
      </c>
      <c r="D323" s="163" t="s">
        <v>530</v>
      </c>
      <c r="E323" s="163" t="s">
        <v>537</v>
      </c>
      <c r="F323" s="163"/>
      <c r="G323" s="164"/>
      <c r="H323" s="171">
        <f>H324</f>
        <v>0</v>
      </c>
      <c r="I323" s="171">
        <f>I324</f>
        <v>0</v>
      </c>
    </row>
    <row r="324" spans="1:9" ht="38.25" hidden="1">
      <c r="A324" s="170" t="s">
        <v>342</v>
      </c>
      <c r="B324" s="163" t="s">
        <v>528</v>
      </c>
      <c r="C324" s="163" t="s">
        <v>326</v>
      </c>
      <c r="D324" s="163" t="s">
        <v>530</v>
      </c>
      <c r="E324" s="163" t="s">
        <v>537</v>
      </c>
      <c r="F324" s="163" t="s">
        <v>343</v>
      </c>
      <c r="G324" s="164"/>
      <c r="H324" s="171">
        <f>H325</f>
        <v>0</v>
      </c>
      <c r="I324" s="171">
        <f>I325</f>
        <v>0</v>
      </c>
    </row>
    <row r="325" spans="1:9" ht="38.25" hidden="1">
      <c r="A325" s="170" t="s">
        <v>344</v>
      </c>
      <c r="B325" s="163" t="s">
        <v>528</v>
      </c>
      <c r="C325" s="163" t="s">
        <v>326</v>
      </c>
      <c r="D325" s="163" t="s">
        <v>530</v>
      </c>
      <c r="E325" s="163" t="s">
        <v>537</v>
      </c>
      <c r="F325" s="163" t="s">
        <v>345</v>
      </c>
      <c r="G325" s="164"/>
      <c r="H325" s="171"/>
      <c r="I325" s="171"/>
    </row>
    <row r="326" spans="1:9" ht="51" hidden="1">
      <c r="A326" s="172" t="s">
        <v>538</v>
      </c>
      <c r="B326" s="167" t="s">
        <v>539</v>
      </c>
      <c r="C326" s="163"/>
      <c r="D326" s="163"/>
      <c r="E326" s="163"/>
      <c r="F326" s="163"/>
      <c r="G326" s="168">
        <f>G327+G348+G355+G365+G379+G384</f>
        <v>28306.626</v>
      </c>
      <c r="H326" s="169">
        <f>H327+H348+H355+H365+H379+H384+H398</f>
        <v>0</v>
      </c>
      <c r="I326" s="169">
        <f>I327+I348+I355+I365+I379+I384+I398</f>
        <v>0</v>
      </c>
    </row>
    <row r="327" spans="1:9" ht="25.5" hidden="1">
      <c r="A327" s="166" t="s">
        <v>325</v>
      </c>
      <c r="B327" s="167" t="s">
        <v>539</v>
      </c>
      <c r="C327" s="167" t="s">
        <v>326</v>
      </c>
      <c r="D327" s="167"/>
      <c r="E327" s="167"/>
      <c r="F327" s="167"/>
      <c r="G327" s="168">
        <f>G328+G343+G338</f>
        <v>7400.2</v>
      </c>
      <c r="H327" s="169">
        <f>H328+H343+H338</f>
        <v>0</v>
      </c>
      <c r="I327" s="169">
        <f>I328+I343+I338</f>
        <v>0</v>
      </c>
    </row>
    <row r="328" spans="1:9" ht="63.75" hidden="1">
      <c r="A328" s="166" t="s">
        <v>540</v>
      </c>
      <c r="B328" s="167" t="s">
        <v>539</v>
      </c>
      <c r="C328" s="167" t="s">
        <v>326</v>
      </c>
      <c r="D328" s="167" t="s">
        <v>524</v>
      </c>
      <c r="E328" s="167"/>
      <c r="F328" s="167"/>
      <c r="G328" s="168">
        <f aca="true" t="shared" si="27" ref="G328:I329">G329</f>
        <v>4900</v>
      </c>
      <c r="H328" s="169">
        <f t="shared" si="27"/>
        <v>0</v>
      </c>
      <c r="I328" s="169">
        <f t="shared" si="27"/>
        <v>0</v>
      </c>
    </row>
    <row r="329" spans="1:9" ht="25.5" hidden="1">
      <c r="A329" s="162" t="s">
        <v>531</v>
      </c>
      <c r="B329" s="163" t="s">
        <v>539</v>
      </c>
      <c r="C329" s="163" t="s">
        <v>326</v>
      </c>
      <c r="D329" s="163" t="s">
        <v>524</v>
      </c>
      <c r="E329" s="163" t="s">
        <v>541</v>
      </c>
      <c r="F329" s="163"/>
      <c r="G329" s="164">
        <f t="shared" si="27"/>
        <v>4900</v>
      </c>
      <c r="H329" s="171">
        <f t="shared" si="27"/>
        <v>0</v>
      </c>
      <c r="I329" s="171">
        <f t="shared" si="27"/>
        <v>0</v>
      </c>
    </row>
    <row r="330" spans="1:9" ht="15" hidden="1">
      <c r="A330" s="162" t="s">
        <v>341</v>
      </c>
      <c r="B330" s="163" t="s">
        <v>539</v>
      </c>
      <c r="C330" s="163" t="s">
        <v>326</v>
      </c>
      <c r="D330" s="163" t="s">
        <v>524</v>
      </c>
      <c r="E330" s="163" t="s">
        <v>542</v>
      </c>
      <c r="F330" s="163"/>
      <c r="G330" s="164">
        <f>G331+G333+G335</f>
        <v>4900</v>
      </c>
      <c r="H330" s="171">
        <f>H331+H333+H335</f>
        <v>0</v>
      </c>
      <c r="I330" s="171">
        <f>I331+I333+I335</f>
        <v>0</v>
      </c>
    </row>
    <row r="331" spans="1:9" ht="114.75" hidden="1">
      <c r="A331" s="170" t="s">
        <v>333</v>
      </c>
      <c r="B331" s="163" t="s">
        <v>539</v>
      </c>
      <c r="C331" s="163" t="s">
        <v>326</v>
      </c>
      <c r="D331" s="163" t="s">
        <v>524</v>
      </c>
      <c r="E331" s="163" t="s">
        <v>541</v>
      </c>
      <c r="F331" s="163" t="s">
        <v>334</v>
      </c>
      <c r="G331" s="164">
        <f>G332</f>
        <v>4371</v>
      </c>
      <c r="H331" s="171">
        <f>H332</f>
        <v>0</v>
      </c>
      <c r="I331" s="171">
        <f>I332</f>
        <v>0</v>
      </c>
    </row>
    <row r="332" spans="1:9" ht="63.75" hidden="1">
      <c r="A332" s="170" t="s">
        <v>543</v>
      </c>
      <c r="B332" s="163" t="s">
        <v>539</v>
      </c>
      <c r="C332" s="163" t="s">
        <v>326</v>
      </c>
      <c r="D332" s="163" t="s">
        <v>524</v>
      </c>
      <c r="E332" s="163" t="s">
        <v>541</v>
      </c>
      <c r="F332" s="163" t="s">
        <v>336</v>
      </c>
      <c r="G332" s="164">
        <v>4371</v>
      </c>
      <c r="H332" s="171"/>
      <c r="I332" s="171"/>
    </row>
    <row r="333" spans="1:9" ht="38.25" hidden="1">
      <c r="A333" s="170" t="s">
        <v>342</v>
      </c>
      <c r="B333" s="163" t="s">
        <v>539</v>
      </c>
      <c r="C333" s="163" t="s">
        <v>326</v>
      </c>
      <c r="D333" s="163" t="s">
        <v>524</v>
      </c>
      <c r="E333" s="163" t="s">
        <v>541</v>
      </c>
      <c r="F333" s="163" t="s">
        <v>343</v>
      </c>
      <c r="G333" s="164">
        <f>G334</f>
        <v>501</v>
      </c>
      <c r="H333" s="171">
        <f>H334</f>
        <v>0</v>
      </c>
      <c r="I333" s="171">
        <f>I334</f>
        <v>0</v>
      </c>
    </row>
    <row r="334" spans="1:9" ht="38.25" hidden="1">
      <c r="A334" s="170" t="s">
        <v>344</v>
      </c>
      <c r="B334" s="163" t="s">
        <v>539</v>
      </c>
      <c r="C334" s="163" t="s">
        <v>326</v>
      </c>
      <c r="D334" s="163" t="s">
        <v>524</v>
      </c>
      <c r="E334" s="163" t="s">
        <v>541</v>
      </c>
      <c r="F334" s="163" t="s">
        <v>345</v>
      </c>
      <c r="G334" s="164">
        <v>501</v>
      </c>
      <c r="H334" s="171"/>
      <c r="I334" s="171"/>
    </row>
    <row r="335" spans="1:9" ht="25.5" hidden="1">
      <c r="A335" s="170" t="s">
        <v>346</v>
      </c>
      <c r="B335" s="163" t="s">
        <v>539</v>
      </c>
      <c r="C335" s="163" t="s">
        <v>326</v>
      </c>
      <c r="D335" s="163" t="s">
        <v>524</v>
      </c>
      <c r="E335" s="163" t="s">
        <v>541</v>
      </c>
      <c r="F335" s="163" t="s">
        <v>347</v>
      </c>
      <c r="G335" s="164">
        <f>G336+G337</f>
        <v>28</v>
      </c>
      <c r="H335" s="171">
        <f>H336+H337</f>
        <v>0</v>
      </c>
      <c r="I335" s="171">
        <f>I336+I337</f>
        <v>0</v>
      </c>
    </row>
    <row r="336" spans="1:9" ht="38.25" hidden="1">
      <c r="A336" s="170" t="s">
        <v>842</v>
      </c>
      <c r="B336" s="163" t="s">
        <v>539</v>
      </c>
      <c r="C336" s="163" t="s">
        <v>326</v>
      </c>
      <c r="D336" s="163" t="s">
        <v>524</v>
      </c>
      <c r="E336" s="163" t="s">
        <v>541</v>
      </c>
      <c r="F336" s="163" t="s">
        <v>349</v>
      </c>
      <c r="G336" s="164">
        <v>15</v>
      </c>
      <c r="H336" s="171"/>
      <c r="I336" s="171"/>
    </row>
    <row r="337" spans="1:9" ht="25.5" hidden="1">
      <c r="A337" s="170" t="s">
        <v>350</v>
      </c>
      <c r="B337" s="163" t="s">
        <v>539</v>
      </c>
      <c r="C337" s="163" t="s">
        <v>326</v>
      </c>
      <c r="D337" s="163" t="s">
        <v>524</v>
      </c>
      <c r="E337" s="163" t="s">
        <v>541</v>
      </c>
      <c r="F337" s="163" t="s">
        <v>352</v>
      </c>
      <c r="G337" s="164">
        <v>13</v>
      </c>
      <c r="H337" s="171"/>
      <c r="I337" s="171"/>
    </row>
    <row r="338" spans="1:9" ht="25.5" hidden="1">
      <c r="A338" s="166" t="s">
        <v>544</v>
      </c>
      <c r="B338" s="163" t="s">
        <v>539</v>
      </c>
      <c r="C338" s="167" t="s">
        <v>326</v>
      </c>
      <c r="D338" s="167" t="s">
        <v>530</v>
      </c>
      <c r="E338" s="163"/>
      <c r="F338" s="163"/>
      <c r="G338" s="168">
        <f aca="true" t="shared" si="28" ref="G338:I341">G339</f>
        <v>0.2</v>
      </c>
      <c r="H338" s="169">
        <f t="shared" si="28"/>
        <v>0</v>
      </c>
      <c r="I338" s="169">
        <f t="shared" si="28"/>
        <v>0</v>
      </c>
    </row>
    <row r="339" spans="1:9" ht="15" hidden="1">
      <c r="A339" s="162" t="s">
        <v>385</v>
      </c>
      <c r="B339" s="163" t="s">
        <v>539</v>
      </c>
      <c r="C339" s="163" t="s">
        <v>326</v>
      </c>
      <c r="D339" s="163" t="s">
        <v>530</v>
      </c>
      <c r="E339" s="163" t="s">
        <v>545</v>
      </c>
      <c r="F339" s="163"/>
      <c r="G339" s="164">
        <f t="shared" si="28"/>
        <v>0.2</v>
      </c>
      <c r="H339" s="171">
        <f t="shared" si="28"/>
        <v>0</v>
      </c>
      <c r="I339" s="171">
        <f t="shared" si="28"/>
        <v>0</v>
      </c>
    </row>
    <row r="340" spans="1:9" ht="140.25" hidden="1">
      <c r="A340" s="170" t="s">
        <v>546</v>
      </c>
      <c r="B340" s="163" t="s">
        <v>539</v>
      </c>
      <c r="C340" s="163" t="s">
        <v>326</v>
      </c>
      <c r="D340" s="163" t="s">
        <v>530</v>
      </c>
      <c r="E340" s="163" t="s">
        <v>545</v>
      </c>
      <c r="F340" s="163"/>
      <c r="G340" s="164">
        <f t="shared" si="28"/>
        <v>0.2</v>
      </c>
      <c r="H340" s="171">
        <f t="shared" si="28"/>
        <v>0</v>
      </c>
      <c r="I340" s="171">
        <f t="shared" si="28"/>
        <v>0</v>
      </c>
    </row>
    <row r="341" spans="1:9" ht="15" hidden="1">
      <c r="A341" s="170" t="s">
        <v>547</v>
      </c>
      <c r="B341" s="163" t="s">
        <v>539</v>
      </c>
      <c r="C341" s="163" t="s">
        <v>326</v>
      </c>
      <c r="D341" s="163" t="s">
        <v>530</v>
      </c>
      <c r="E341" s="163" t="s">
        <v>545</v>
      </c>
      <c r="F341" s="163" t="s">
        <v>363</v>
      </c>
      <c r="G341" s="164">
        <f t="shared" si="28"/>
        <v>0.2</v>
      </c>
      <c r="H341" s="171">
        <f t="shared" si="28"/>
        <v>0</v>
      </c>
      <c r="I341" s="171">
        <f t="shared" si="28"/>
        <v>0</v>
      </c>
    </row>
    <row r="342" spans="1:9" ht="15" hidden="1">
      <c r="A342" s="182" t="s">
        <v>548</v>
      </c>
      <c r="B342" s="177" t="s">
        <v>539</v>
      </c>
      <c r="C342" s="177" t="s">
        <v>326</v>
      </c>
      <c r="D342" s="177" t="s">
        <v>530</v>
      </c>
      <c r="E342" s="177" t="s">
        <v>545</v>
      </c>
      <c r="F342" s="177" t="s">
        <v>549</v>
      </c>
      <c r="G342" s="164">
        <v>0.2</v>
      </c>
      <c r="H342" s="171"/>
      <c r="I342" s="171"/>
    </row>
    <row r="343" spans="1:9" ht="15" hidden="1">
      <c r="A343" s="166" t="s">
        <v>550</v>
      </c>
      <c r="B343" s="167" t="s">
        <v>539</v>
      </c>
      <c r="C343" s="167" t="s">
        <v>326</v>
      </c>
      <c r="D343" s="167" t="s">
        <v>551</v>
      </c>
      <c r="E343" s="167"/>
      <c r="F343" s="167"/>
      <c r="G343" s="168">
        <f aca="true" t="shared" si="29" ref="G343:I346">G344</f>
        <v>2500</v>
      </c>
      <c r="H343" s="169">
        <f t="shared" si="29"/>
        <v>0</v>
      </c>
      <c r="I343" s="169">
        <f t="shared" si="29"/>
        <v>0</v>
      </c>
    </row>
    <row r="344" spans="1:9" ht="15" hidden="1">
      <c r="A344" s="162" t="s">
        <v>550</v>
      </c>
      <c r="B344" s="163" t="s">
        <v>539</v>
      </c>
      <c r="C344" s="163" t="s">
        <v>326</v>
      </c>
      <c r="D344" s="163" t="s">
        <v>551</v>
      </c>
      <c r="E344" s="163" t="s">
        <v>552</v>
      </c>
      <c r="F344" s="163"/>
      <c r="G344" s="164">
        <f t="shared" si="29"/>
        <v>2500</v>
      </c>
      <c r="H344" s="171">
        <f t="shared" si="29"/>
        <v>0</v>
      </c>
      <c r="I344" s="171">
        <f t="shared" si="29"/>
        <v>0</v>
      </c>
    </row>
    <row r="345" spans="1:9" ht="25.5" hidden="1">
      <c r="A345" s="162" t="s">
        <v>553</v>
      </c>
      <c r="B345" s="163" t="s">
        <v>539</v>
      </c>
      <c r="C345" s="163" t="s">
        <v>326</v>
      </c>
      <c r="D345" s="163" t="s">
        <v>551</v>
      </c>
      <c r="E345" s="163" t="s">
        <v>552</v>
      </c>
      <c r="F345" s="163"/>
      <c r="G345" s="164">
        <f t="shared" si="29"/>
        <v>2500</v>
      </c>
      <c r="H345" s="171">
        <f t="shared" si="29"/>
        <v>0</v>
      </c>
      <c r="I345" s="171">
        <f t="shared" si="29"/>
        <v>0</v>
      </c>
    </row>
    <row r="346" spans="1:9" ht="15" hidden="1">
      <c r="A346" s="162" t="s">
        <v>554</v>
      </c>
      <c r="B346" s="163" t="s">
        <v>539</v>
      </c>
      <c r="C346" s="163" t="s">
        <v>326</v>
      </c>
      <c r="D346" s="163" t="s">
        <v>551</v>
      </c>
      <c r="E346" s="163" t="s">
        <v>552</v>
      </c>
      <c r="F346" s="163" t="s">
        <v>347</v>
      </c>
      <c r="G346" s="164">
        <f t="shared" si="29"/>
        <v>2500</v>
      </c>
      <c r="H346" s="171">
        <f t="shared" si="29"/>
        <v>0</v>
      </c>
      <c r="I346" s="171">
        <f t="shared" si="29"/>
        <v>0</v>
      </c>
    </row>
    <row r="347" spans="1:9" ht="15" hidden="1">
      <c r="A347" s="162" t="s">
        <v>555</v>
      </c>
      <c r="B347" s="163" t="s">
        <v>539</v>
      </c>
      <c r="C347" s="163" t="s">
        <v>326</v>
      </c>
      <c r="D347" s="163" t="s">
        <v>551</v>
      </c>
      <c r="E347" s="163" t="s">
        <v>552</v>
      </c>
      <c r="F347" s="163" t="s">
        <v>556</v>
      </c>
      <c r="G347" s="164">
        <v>2500</v>
      </c>
      <c r="H347" s="171"/>
      <c r="I347" s="171"/>
    </row>
    <row r="348" spans="1:9" ht="15" hidden="1">
      <c r="A348" s="166" t="s">
        <v>557</v>
      </c>
      <c r="B348" s="167" t="s">
        <v>558</v>
      </c>
      <c r="C348" s="167" t="s">
        <v>328</v>
      </c>
      <c r="D348" s="167"/>
      <c r="E348" s="167"/>
      <c r="F348" s="167"/>
      <c r="G348" s="183">
        <f aca="true" t="shared" si="30" ref="G348:I353">G349</f>
        <v>735.126</v>
      </c>
      <c r="H348" s="184">
        <f t="shared" si="30"/>
        <v>0</v>
      </c>
      <c r="I348" s="184">
        <f t="shared" si="30"/>
        <v>0</v>
      </c>
    </row>
    <row r="349" spans="1:9" ht="25.5" hidden="1">
      <c r="A349" s="166" t="s">
        <v>559</v>
      </c>
      <c r="B349" s="167" t="s">
        <v>539</v>
      </c>
      <c r="C349" s="167" t="s">
        <v>328</v>
      </c>
      <c r="D349" s="167" t="s">
        <v>338</v>
      </c>
      <c r="E349" s="167"/>
      <c r="F349" s="167"/>
      <c r="G349" s="183">
        <f t="shared" si="30"/>
        <v>735.126</v>
      </c>
      <c r="H349" s="184">
        <f t="shared" si="30"/>
        <v>0</v>
      </c>
      <c r="I349" s="184">
        <f t="shared" si="30"/>
        <v>0</v>
      </c>
    </row>
    <row r="350" spans="1:9" ht="25.5" hidden="1">
      <c r="A350" s="162" t="s">
        <v>560</v>
      </c>
      <c r="B350" s="163" t="s">
        <v>539</v>
      </c>
      <c r="C350" s="163" t="s">
        <v>328</v>
      </c>
      <c r="D350" s="163" t="s">
        <v>338</v>
      </c>
      <c r="E350" s="163" t="s">
        <v>561</v>
      </c>
      <c r="F350" s="163"/>
      <c r="G350" s="180">
        <f t="shared" si="30"/>
        <v>735.126</v>
      </c>
      <c r="H350" s="181">
        <f t="shared" si="30"/>
        <v>0</v>
      </c>
      <c r="I350" s="181">
        <f t="shared" si="30"/>
        <v>0</v>
      </c>
    </row>
    <row r="351" spans="1:9" ht="51" hidden="1">
      <c r="A351" s="162" t="s">
        <v>562</v>
      </c>
      <c r="B351" s="163" t="s">
        <v>539</v>
      </c>
      <c r="C351" s="163" t="s">
        <v>328</v>
      </c>
      <c r="D351" s="163" t="s">
        <v>338</v>
      </c>
      <c r="E351" s="163" t="s">
        <v>561</v>
      </c>
      <c r="F351" s="163"/>
      <c r="G351" s="180">
        <f t="shared" si="30"/>
        <v>735.126</v>
      </c>
      <c r="H351" s="181">
        <f t="shared" si="30"/>
        <v>0</v>
      </c>
      <c r="I351" s="181">
        <f t="shared" si="30"/>
        <v>0</v>
      </c>
    </row>
    <row r="352" spans="1:9" ht="102" hidden="1">
      <c r="A352" s="162" t="s">
        <v>1019</v>
      </c>
      <c r="B352" s="163" t="s">
        <v>539</v>
      </c>
      <c r="C352" s="163" t="s">
        <v>328</v>
      </c>
      <c r="D352" s="163" t="s">
        <v>338</v>
      </c>
      <c r="E352" s="163" t="s">
        <v>561</v>
      </c>
      <c r="F352" s="163"/>
      <c r="G352" s="180">
        <f t="shared" si="30"/>
        <v>735.126</v>
      </c>
      <c r="H352" s="181">
        <f t="shared" si="30"/>
        <v>0</v>
      </c>
      <c r="I352" s="181">
        <f t="shared" si="30"/>
        <v>0</v>
      </c>
    </row>
    <row r="353" spans="1:9" ht="15" hidden="1">
      <c r="A353" s="174" t="s">
        <v>564</v>
      </c>
      <c r="B353" s="177" t="s">
        <v>539</v>
      </c>
      <c r="C353" s="177" t="s">
        <v>328</v>
      </c>
      <c r="D353" s="177" t="s">
        <v>338</v>
      </c>
      <c r="E353" s="163" t="s">
        <v>561</v>
      </c>
      <c r="F353" s="177" t="s">
        <v>363</v>
      </c>
      <c r="G353" s="180">
        <f t="shared" si="30"/>
        <v>735.126</v>
      </c>
      <c r="H353" s="181">
        <f t="shared" si="30"/>
        <v>0</v>
      </c>
      <c r="I353" s="181">
        <f t="shared" si="30"/>
        <v>0</v>
      </c>
    </row>
    <row r="354" spans="1:9" ht="15" hidden="1">
      <c r="A354" s="162" t="s">
        <v>548</v>
      </c>
      <c r="B354" s="163" t="s">
        <v>539</v>
      </c>
      <c r="C354" s="163" t="s">
        <v>328</v>
      </c>
      <c r="D354" s="163" t="s">
        <v>338</v>
      </c>
      <c r="E354" s="163" t="s">
        <v>561</v>
      </c>
      <c r="F354" s="163" t="s">
        <v>549</v>
      </c>
      <c r="G354" s="180">
        <v>735.126</v>
      </c>
      <c r="H354" s="171"/>
      <c r="I354" s="171"/>
    </row>
    <row r="355" spans="1:9" ht="25.5" hidden="1">
      <c r="A355" s="166" t="s">
        <v>565</v>
      </c>
      <c r="B355" s="163" t="s">
        <v>539</v>
      </c>
      <c r="C355" s="167" t="s">
        <v>365</v>
      </c>
      <c r="D355" s="167" t="s">
        <v>445</v>
      </c>
      <c r="E355" s="167"/>
      <c r="F355" s="167"/>
      <c r="G355" s="168">
        <f>G356</f>
        <v>0</v>
      </c>
      <c r="H355" s="169">
        <f aca="true" t="shared" si="31" ref="H355:H364">G355*97.5/100</f>
        <v>0</v>
      </c>
      <c r="I355" s="169">
        <f aca="true" t="shared" si="32" ref="I355:I364">H355*100.9/100</f>
        <v>0</v>
      </c>
    </row>
    <row r="356" spans="1:9" ht="15" hidden="1">
      <c r="A356" s="162" t="s">
        <v>426</v>
      </c>
      <c r="B356" s="163" t="s">
        <v>539</v>
      </c>
      <c r="C356" s="163" t="s">
        <v>365</v>
      </c>
      <c r="D356" s="163" t="s">
        <v>445</v>
      </c>
      <c r="E356" s="163" t="s">
        <v>455</v>
      </c>
      <c r="F356" s="163"/>
      <c r="G356" s="164">
        <f>G357</f>
        <v>0</v>
      </c>
      <c r="H356" s="169">
        <f t="shared" si="31"/>
        <v>0</v>
      </c>
      <c r="I356" s="169">
        <f t="shared" si="32"/>
        <v>0</v>
      </c>
    </row>
    <row r="357" spans="1:9" ht="140.25" hidden="1">
      <c r="A357" s="162" t="s">
        <v>566</v>
      </c>
      <c r="B357" s="163" t="s">
        <v>539</v>
      </c>
      <c r="C357" s="163" t="s">
        <v>365</v>
      </c>
      <c r="D357" s="163" t="s">
        <v>445</v>
      </c>
      <c r="E357" s="163" t="s">
        <v>455</v>
      </c>
      <c r="F357" s="163"/>
      <c r="G357" s="164">
        <f>G358+G361</f>
        <v>0</v>
      </c>
      <c r="H357" s="169">
        <f t="shared" si="31"/>
        <v>0</v>
      </c>
      <c r="I357" s="169">
        <f t="shared" si="32"/>
        <v>0</v>
      </c>
    </row>
    <row r="358" spans="1:9" ht="51" hidden="1">
      <c r="A358" s="162" t="s">
        <v>567</v>
      </c>
      <c r="B358" s="163" t="s">
        <v>539</v>
      </c>
      <c r="C358" s="163" t="s">
        <v>365</v>
      </c>
      <c r="D358" s="163" t="s">
        <v>445</v>
      </c>
      <c r="E358" s="163" t="s">
        <v>568</v>
      </c>
      <c r="F358" s="163"/>
      <c r="G358" s="164">
        <f>G359</f>
        <v>0</v>
      </c>
      <c r="H358" s="169">
        <f t="shared" si="31"/>
        <v>0</v>
      </c>
      <c r="I358" s="169">
        <f t="shared" si="32"/>
        <v>0</v>
      </c>
    </row>
    <row r="359" spans="1:9" ht="15" hidden="1">
      <c r="A359" s="162" t="s">
        <v>426</v>
      </c>
      <c r="B359" s="177" t="s">
        <v>539</v>
      </c>
      <c r="C359" s="173" t="s">
        <v>365</v>
      </c>
      <c r="D359" s="173" t="s">
        <v>445</v>
      </c>
      <c r="E359" s="173" t="s">
        <v>568</v>
      </c>
      <c r="F359" s="163" t="s">
        <v>363</v>
      </c>
      <c r="G359" s="164">
        <f>G360</f>
        <v>0</v>
      </c>
      <c r="H359" s="169">
        <f t="shared" si="31"/>
        <v>0</v>
      </c>
      <c r="I359" s="169">
        <f t="shared" si="32"/>
        <v>0</v>
      </c>
    </row>
    <row r="360" spans="1:9" ht="76.5" hidden="1">
      <c r="A360" s="174" t="s">
        <v>569</v>
      </c>
      <c r="B360" s="163" t="s">
        <v>539</v>
      </c>
      <c r="C360" s="173" t="s">
        <v>365</v>
      </c>
      <c r="D360" s="173" t="s">
        <v>445</v>
      </c>
      <c r="E360" s="173" t="s">
        <v>568</v>
      </c>
      <c r="F360" s="173" t="s">
        <v>570</v>
      </c>
      <c r="G360" s="164"/>
      <c r="H360" s="169">
        <f t="shared" si="31"/>
        <v>0</v>
      </c>
      <c r="I360" s="169">
        <f t="shared" si="32"/>
        <v>0</v>
      </c>
    </row>
    <row r="361" spans="1:9" ht="38.25" hidden="1">
      <c r="A361" s="162" t="s">
        <v>571</v>
      </c>
      <c r="B361" s="163" t="s">
        <v>539</v>
      </c>
      <c r="C361" s="163" t="s">
        <v>365</v>
      </c>
      <c r="D361" s="163" t="s">
        <v>445</v>
      </c>
      <c r="E361" s="163" t="s">
        <v>572</v>
      </c>
      <c r="F361" s="163"/>
      <c r="G361" s="164">
        <f>G362</f>
        <v>0</v>
      </c>
      <c r="H361" s="169">
        <f t="shared" si="31"/>
        <v>0</v>
      </c>
      <c r="I361" s="169">
        <f t="shared" si="32"/>
        <v>0</v>
      </c>
    </row>
    <row r="362" spans="1:9" ht="15" hidden="1">
      <c r="A362" s="174" t="s">
        <v>385</v>
      </c>
      <c r="B362" s="177" t="s">
        <v>539</v>
      </c>
      <c r="C362" s="173" t="s">
        <v>365</v>
      </c>
      <c r="D362" s="173" t="s">
        <v>445</v>
      </c>
      <c r="E362" s="173" t="s">
        <v>572</v>
      </c>
      <c r="F362" s="173" t="s">
        <v>363</v>
      </c>
      <c r="G362" s="164">
        <f>G363</f>
        <v>0</v>
      </c>
      <c r="H362" s="169">
        <f t="shared" si="31"/>
        <v>0</v>
      </c>
      <c r="I362" s="169">
        <f t="shared" si="32"/>
        <v>0</v>
      </c>
    </row>
    <row r="363" spans="1:9" ht="76.5" hidden="1">
      <c r="A363" s="174" t="s">
        <v>569</v>
      </c>
      <c r="B363" s="163" t="s">
        <v>539</v>
      </c>
      <c r="C363" s="173" t="s">
        <v>365</v>
      </c>
      <c r="D363" s="173" t="s">
        <v>445</v>
      </c>
      <c r="E363" s="173" t="s">
        <v>572</v>
      </c>
      <c r="F363" s="173" t="s">
        <v>570</v>
      </c>
      <c r="G363" s="164"/>
      <c r="H363" s="169">
        <f t="shared" si="31"/>
        <v>0</v>
      </c>
      <c r="I363" s="169">
        <f t="shared" si="32"/>
        <v>0</v>
      </c>
    </row>
    <row r="364" spans="1:9" ht="15" hidden="1">
      <c r="A364" s="162"/>
      <c r="B364" s="163"/>
      <c r="C364" s="163"/>
      <c r="D364" s="163"/>
      <c r="E364" s="163"/>
      <c r="F364" s="163"/>
      <c r="G364" s="180"/>
      <c r="H364" s="169">
        <f t="shared" si="31"/>
        <v>0</v>
      </c>
      <c r="I364" s="169">
        <f t="shared" si="32"/>
        <v>0</v>
      </c>
    </row>
    <row r="365" spans="1:9" ht="15" hidden="1">
      <c r="A365" s="166" t="s">
        <v>575</v>
      </c>
      <c r="B365" s="167" t="s">
        <v>539</v>
      </c>
      <c r="C365" s="167" t="s">
        <v>574</v>
      </c>
      <c r="D365" s="167"/>
      <c r="E365" s="167"/>
      <c r="F365" s="185"/>
      <c r="G365" s="183">
        <f>G367</f>
        <v>470.3</v>
      </c>
      <c r="H365" s="184">
        <f>H367</f>
        <v>0</v>
      </c>
      <c r="I365" s="184">
        <f>I367</f>
        <v>0</v>
      </c>
    </row>
    <row r="366" spans="1:9" ht="15" hidden="1">
      <c r="A366" s="166"/>
      <c r="B366" s="163"/>
      <c r="C366" s="167"/>
      <c r="D366" s="167"/>
      <c r="E366" s="167"/>
      <c r="F366" s="167"/>
      <c r="G366" s="168"/>
      <c r="H366" s="169">
        <f>G366*97.5/100</f>
        <v>0</v>
      </c>
      <c r="I366" s="169">
        <f>H366*100.9/100</f>
        <v>0</v>
      </c>
    </row>
    <row r="367" spans="1:9" ht="15" hidden="1">
      <c r="A367" s="166" t="s">
        <v>385</v>
      </c>
      <c r="B367" s="167" t="s">
        <v>539</v>
      </c>
      <c r="C367" s="167" t="s">
        <v>574</v>
      </c>
      <c r="D367" s="167" t="s">
        <v>365</v>
      </c>
      <c r="E367" s="167" t="s">
        <v>453</v>
      </c>
      <c r="F367" s="167"/>
      <c r="G367" s="168">
        <f>G371+G368</f>
        <v>470.3</v>
      </c>
      <c r="H367" s="169">
        <f>H371+H368</f>
        <v>0</v>
      </c>
      <c r="I367" s="169">
        <f>I371+I368</f>
        <v>0</v>
      </c>
    </row>
    <row r="368" spans="1:9" ht="115.5" hidden="1">
      <c r="A368" s="186" t="s">
        <v>579</v>
      </c>
      <c r="B368" s="163" t="s">
        <v>539</v>
      </c>
      <c r="C368" s="163" t="s">
        <v>574</v>
      </c>
      <c r="D368" s="163" t="s">
        <v>365</v>
      </c>
      <c r="E368" s="177" t="s">
        <v>580</v>
      </c>
      <c r="F368" s="163"/>
      <c r="G368" s="164">
        <f aca="true" t="shared" si="33" ref="G368:I369">G369</f>
        <v>200</v>
      </c>
      <c r="H368" s="171">
        <f t="shared" si="33"/>
        <v>0</v>
      </c>
      <c r="I368" s="171">
        <f t="shared" si="33"/>
        <v>0</v>
      </c>
    </row>
    <row r="369" spans="1:9" ht="15" hidden="1">
      <c r="A369" s="186" t="s">
        <v>581</v>
      </c>
      <c r="B369" s="163" t="s">
        <v>539</v>
      </c>
      <c r="C369" s="163" t="s">
        <v>574</v>
      </c>
      <c r="D369" s="163" t="s">
        <v>365</v>
      </c>
      <c r="E369" s="177" t="s">
        <v>580</v>
      </c>
      <c r="F369" s="163" t="s">
        <v>363</v>
      </c>
      <c r="G369" s="164">
        <f t="shared" si="33"/>
        <v>200</v>
      </c>
      <c r="H369" s="171">
        <f t="shared" si="33"/>
        <v>0</v>
      </c>
      <c r="I369" s="171">
        <f t="shared" si="33"/>
        <v>0</v>
      </c>
    </row>
    <row r="370" spans="1:9" ht="26.25" hidden="1">
      <c r="A370" s="186" t="s">
        <v>280</v>
      </c>
      <c r="B370" s="163" t="s">
        <v>539</v>
      </c>
      <c r="C370" s="163" t="s">
        <v>574</v>
      </c>
      <c r="D370" s="163" t="s">
        <v>365</v>
      </c>
      <c r="E370" s="177" t="s">
        <v>580</v>
      </c>
      <c r="F370" s="163" t="s">
        <v>578</v>
      </c>
      <c r="G370" s="164">
        <v>200</v>
      </c>
      <c r="H370" s="171"/>
      <c r="I370" s="171"/>
    </row>
    <row r="371" spans="1:9" ht="153" hidden="1">
      <c r="A371" s="162" t="s">
        <v>454</v>
      </c>
      <c r="B371" s="163" t="s">
        <v>539</v>
      </c>
      <c r="C371" s="163" t="s">
        <v>574</v>
      </c>
      <c r="D371" s="163" t="s">
        <v>365</v>
      </c>
      <c r="E371" s="163" t="s">
        <v>582</v>
      </c>
      <c r="F371" s="163"/>
      <c r="G371" s="164">
        <f aca="true" t="shared" si="34" ref="G371:I373">G372</f>
        <v>270.3</v>
      </c>
      <c r="H371" s="171">
        <f t="shared" si="34"/>
        <v>0</v>
      </c>
      <c r="I371" s="171">
        <f t="shared" si="34"/>
        <v>0</v>
      </c>
    </row>
    <row r="372" spans="1:9" ht="89.25" hidden="1">
      <c r="A372" s="162" t="s">
        <v>1020</v>
      </c>
      <c r="B372" s="163" t="s">
        <v>539</v>
      </c>
      <c r="C372" s="163" t="s">
        <v>574</v>
      </c>
      <c r="D372" s="163" t="s">
        <v>365</v>
      </c>
      <c r="E372" s="163" t="s">
        <v>582</v>
      </c>
      <c r="F372" s="177"/>
      <c r="G372" s="164">
        <f t="shared" si="34"/>
        <v>270.3</v>
      </c>
      <c r="H372" s="171">
        <f t="shared" si="34"/>
        <v>0</v>
      </c>
      <c r="I372" s="171">
        <f t="shared" si="34"/>
        <v>0</v>
      </c>
    </row>
    <row r="373" spans="1:9" ht="15" hidden="1">
      <c r="A373" s="162" t="s">
        <v>426</v>
      </c>
      <c r="B373" s="163" t="s">
        <v>539</v>
      </c>
      <c r="C373" s="163" t="s">
        <v>574</v>
      </c>
      <c r="D373" s="163" t="s">
        <v>365</v>
      </c>
      <c r="E373" s="163" t="s">
        <v>582</v>
      </c>
      <c r="F373" s="163" t="s">
        <v>363</v>
      </c>
      <c r="G373" s="164">
        <f t="shared" si="34"/>
        <v>270.3</v>
      </c>
      <c r="H373" s="171">
        <f t="shared" si="34"/>
        <v>0</v>
      </c>
      <c r="I373" s="171">
        <f t="shared" si="34"/>
        <v>0</v>
      </c>
    </row>
    <row r="374" spans="1:9" ht="15" hidden="1">
      <c r="A374" s="162" t="s">
        <v>548</v>
      </c>
      <c r="B374" s="163" t="s">
        <v>539</v>
      </c>
      <c r="C374" s="163" t="s">
        <v>574</v>
      </c>
      <c r="D374" s="163" t="s">
        <v>365</v>
      </c>
      <c r="E374" s="163" t="s">
        <v>582</v>
      </c>
      <c r="F374" s="163" t="s">
        <v>549</v>
      </c>
      <c r="G374" s="164">
        <v>270.3</v>
      </c>
      <c r="H374" s="171"/>
      <c r="I374" s="171"/>
    </row>
    <row r="375" spans="1:9" ht="39" hidden="1">
      <c r="A375" s="186" t="s">
        <v>584</v>
      </c>
      <c r="B375" s="163" t="s">
        <v>539</v>
      </c>
      <c r="C375" s="163" t="s">
        <v>574</v>
      </c>
      <c r="D375" s="163" t="s">
        <v>365</v>
      </c>
      <c r="E375" s="163"/>
      <c r="F375" s="163"/>
      <c r="G375" s="164">
        <f>G376</f>
        <v>0</v>
      </c>
      <c r="H375" s="169">
        <f aca="true" t="shared" si="35" ref="H375:H383">G375*97.5/100</f>
        <v>0</v>
      </c>
      <c r="I375" s="169">
        <f aca="true" t="shared" si="36" ref="I375:I383">H375*100.9/100</f>
        <v>0</v>
      </c>
    </row>
    <row r="376" spans="1:9" ht="115.5" hidden="1">
      <c r="A376" s="186" t="s">
        <v>579</v>
      </c>
      <c r="B376" s="163" t="s">
        <v>539</v>
      </c>
      <c r="C376" s="163" t="s">
        <v>574</v>
      </c>
      <c r="D376" s="163" t="s">
        <v>365</v>
      </c>
      <c r="E376" s="177" t="s">
        <v>580</v>
      </c>
      <c r="F376" s="163"/>
      <c r="G376" s="164">
        <f>G377</f>
        <v>0</v>
      </c>
      <c r="H376" s="169">
        <f t="shared" si="35"/>
        <v>0</v>
      </c>
      <c r="I376" s="169">
        <f t="shared" si="36"/>
        <v>0</v>
      </c>
    </row>
    <row r="377" spans="1:9" ht="15" hidden="1">
      <c r="A377" s="186" t="s">
        <v>581</v>
      </c>
      <c r="B377" s="163" t="s">
        <v>539</v>
      </c>
      <c r="C377" s="163" t="s">
        <v>574</v>
      </c>
      <c r="D377" s="163" t="s">
        <v>365</v>
      </c>
      <c r="E377" s="177" t="s">
        <v>580</v>
      </c>
      <c r="F377" s="163" t="s">
        <v>363</v>
      </c>
      <c r="G377" s="164">
        <f>G378</f>
        <v>0</v>
      </c>
      <c r="H377" s="169">
        <f t="shared" si="35"/>
        <v>0</v>
      </c>
      <c r="I377" s="169">
        <f t="shared" si="36"/>
        <v>0</v>
      </c>
    </row>
    <row r="378" spans="1:9" ht="26.25" hidden="1">
      <c r="A378" s="186" t="s">
        <v>280</v>
      </c>
      <c r="B378" s="163" t="s">
        <v>539</v>
      </c>
      <c r="C378" s="163" t="s">
        <v>574</v>
      </c>
      <c r="D378" s="163" t="s">
        <v>365</v>
      </c>
      <c r="E378" s="177" t="s">
        <v>580</v>
      </c>
      <c r="F378" s="163" t="s">
        <v>578</v>
      </c>
      <c r="G378" s="164">
        <v>0</v>
      </c>
      <c r="H378" s="169">
        <f t="shared" si="35"/>
        <v>0</v>
      </c>
      <c r="I378" s="169">
        <f t="shared" si="36"/>
        <v>0</v>
      </c>
    </row>
    <row r="379" spans="1:9" ht="38.25" hidden="1">
      <c r="A379" s="166" t="s">
        <v>585</v>
      </c>
      <c r="B379" s="167" t="s">
        <v>539</v>
      </c>
      <c r="C379" s="167" t="s">
        <v>530</v>
      </c>
      <c r="D379" s="167"/>
      <c r="E379" s="167"/>
      <c r="F379" s="167"/>
      <c r="G379" s="168">
        <f>G380</f>
        <v>0</v>
      </c>
      <c r="H379" s="169">
        <f t="shared" si="35"/>
        <v>0</v>
      </c>
      <c r="I379" s="169">
        <f t="shared" si="36"/>
        <v>0</v>
      </c>
    </row>
    <row r="380" spans="1:9" ht="25.5" hidden="1">
      <c r="A380" s="162" t="s">
        <v>586</v>
      </c>
      <c r="B380" s="163" t="s">
        <v>539</v>
      </c>
      <c r="C380" s="163" t="s">
        <v>530</v>
      </c>
      <c r="D380" s="163" t="s">
        <v>326</v>
      </c>
      <c r="E380" s="163" t="s">
        <v>587</v>
      </c>
      <c r="F380" s="163"/>
      <c r="G380" s="164">
        <f>G381</f>
        <v>0</v>
      </c>
      <c r="H380" s="169">
        <f t="shared" si="35"/>
        <v>0</v>
      </c>
      <c r="I380" s="169">
        <f t="shared" si="36"/>
        <v>0</v>
      </c>
    </row>
    <row r="381" spans="1:9" ht="25.5" hidden="1">
      <c r="A381" s="162" t="s">
        <v>588</v>
      </c>
      <c r="B381" s="163" t="s">
        <v>539</v>
      </c>
      <c r="C381" s="163" t="s">
        <v>530</v>
      </c>
      <c r="D381" s="163" t="s">
        <v>326</v>
      </c>
      <c r="E381" s="163" t="s">
        <v>589</v>
      </c>
      <c r="F381" s="163"/>
      <c r="G381" s="164">
        <f>G382</f>
        <v>0</v>
      </c>
      <c r="H381" s="169">
        <f t="shared" si="35"/>
        <v>0</v>
      </c>
      <c r="I381" s="169">
        <f t="shared" si="36"/>
        <v>0</v>
      </c>
    </row>
    <row r="382" spans="1:9" ht="25.5" hidden="1">
      <c r="A382" s="162" t="s">
        <v>590</v>
      </c>
      <c r="B382" s="163" t="s">
        <v>539</v>
      </c>
      <c r="C382" s="163" t="s">
        <v>530</v>
      </c>
      <c r="D382" s="163" t="s">
        <v>326</v>
      </c>
      <c r="E382" s="163" t="s">
        <v>589</v>
      </c>
      <c r="F382" s="177" t="s">
        <v>591</v>
      </c>
      <c r="G382" s="164">
        <f>G383</f>
        <v>0</v>
      </c>
      <c r="H382" s="169">
        <f t="shared" si="35"/>
        <v>0</v>
      </c>
      <c r="I382" s="169">
        <f t="shared" si="36"/>
        <v>0</v>
      </c>
    </row>
    <row r="383" spans="1:9" ht="25.5" hidden="1">
      <c r="A383" s="162" t="s">
        <v>592</v>
      </c>
      <c r="B383" s="163" t="s">
        <v>539</v>
      </c>
      <c r="C383" s="163" t="s">
        <v>530</v>
      </c>
      <c r="D383" s="163" t="s">
        <v>326</v>
      </c>
      <c r="E383" s="163" t="s">
        <v>589</v>
      </c>
      <c r="F383" s="177" t="s">
        <v>593</v>
      </c>
      <c r="G383" s="164"/>
      <c r="H383" s="169">
        <f t="shared" si="35"/>
        <v>0</v>
      </c>
      <c r="I383" s="169">
        <f t="shared" si="36"/>
        <v>0</v>
      </c>
    </row>
    <row r="384" spans="1:9" ht="63.75" hidden="1">
      <c r="A384" s="166" t="s">
        <v>594</v>
      </c>
      <c r="B384" s="167" t="s">
        <v>539</v>
      </c>
      <c r="C384" s="167" t="s">
        <v>595</v>
      </c>
      <c r="D384" s="167"/>
      <c r="E384" s="167"/>
      <c r="F384" s="185"/>
      <c r="G384" s="168">
        <f>G385+G391</f>
        <v>19701</v>
      </c>
      <c r="H384" s="169">
        <f>H385+H391</f>
        <v>0</v>
      </c>
      <c r="I384" s="169">
        <f>I385+I391</f>
        <v>0</v>
      </c>
    </row>
    <row r="385" spans="1:9" ht="63.75" hidden="1">
      <c r="A385" s="166" t="s">
        <v>596</v>
      </c>
      <c r="B385" s="167" t="s">
        <v>539</v>
      </c>
      <c r="C385" s="167" t="s">
        <v>595</v>
      </c>
      <c r="D385" s="167" t="s">
        <v>326</v>
      </c>
      <c r="E385" s="167"/>
      <c r="F385" s="185"/>
      <c r="G385" s="168">
        <f aca="true" t="shared" si="37" ref="G385:I386">G386</f>
        <v>6427</v>
      </c>
      <c r="H385" s="169">
        <f t="shared" si="37"/>
        <v>0</v>
      </c>
      <c r="I385" s="169">
        <f t="shared" si="37"/>
        <v>0</v>
      </c>
    </row>
    <row r="386" spans="1:9" ht="15" hidden="1">
      <c r="A386" s="162" t="s">
        <v>426</v>
      </c>
      <c r="B386" s="163" t="s">
        <v>539</v>
      </c>
      <c r="C386" s="163" t="s">
        <v>595</v>
      </c>
      <c r="D386" s="163" t="s">
        <v>326</v>
      </c>
      <c r="E386" s="163" t="s">
        <v>597</v>
      </c>
      <c r="F386" s="177"/>
      <c r="G386" s="164">
        <f t="shared" si="37"/>
        <v>6427</v>
      </c>
      <c r="H386" s="171">
        <f t="shared" si="37"/>
        <v>0</v>
      </c>
      <c r="I386" s="171">
        <f t="shared" si="37"/>
        <v>0</v>
      </c>
    </row>
    <row r="387" spans="1:9" ht="153" hidden="1">
      <c r="A387" s="162" t="s">
        <v>454</v>
      </c>
      <c r="B387" s="163" t="s">
        <v>539</v>
      </c>
      <c r="C387" s="163" t="s">
        <v>595</v>
      </c>
      <c r="D387" s="163" t="s">
        <v>326</v>
      </c>
      <c r="E387" s="163" t="s">
        <v>597</v>
      </c>
      <c r="F387" s="177"/>
      <c r="G387" s="164">
        <f>G389</f>
        <v>6427</v>
      </c>
      <c r="H387" s="171">
        <f>H389</f>
        <v>0</v>
      </c>
      <c r="I387" s="171">
        <f>I389</f>
        <v>0</v>
      </c>
    </row>
    <row r="388" spans="1:9" ht="89.25" hidden="1">
      <c r="A388" s="162" t="s">
        <v>598</v>
      </c>
      <c r="B388" s="163" t="s">
        <v>539</v>
      </c>
      <c r="C388" s="163" t="s">
        <v>595</v>
      </c>
      <c r="D388" s="163" t="s">
        <v>326</v>
      </c>
      <c r="E388" s="163" t="s">
        <v>597</v>
      </c>
      <c r="F388" s="177"/>
      <c r="G388" s="164">
        <f aca="true" t="shared" si="38" ref="G388:I389">G389</f>
        <v>6427</v>
      </c>
      <c r="H388" s="171">
        <f t="shared" si="38"/>
        <v>0</v>
      </c>
      <c r="I388" s="171">
        <f t="shared" si="38"/>
        <v>0</v>
      </c>
    </row>
    <row r="389" spans="1:9" ht="15" hidden="1">
      <c r="A389" s="162" t="s">
        <v>385</v>
      </c>
      <c r="B389" s="163" t="s">
        <v>539</v>
      </c>
      <c r="C389" s="163" t="s">
        <v>595</v>
      </c>
      <c r="D389" s="163" t="s">
        <v>326</v>
      </c>
      <c r="E389" s="163" t="s">
        <v>597</v>
      </c>
      <c r="F389" s="177" t="s">
        <v>363</v>
      </c>
      <c r="G389" s="164">
        <f t="shared" si="38"/>
        <v>6427</v>
      </c>
      <c r="H389" s="171">
        <f t="shared" si="38"/>
        <v>0</v>
      </c>
      <c r="I389" s="171">
        <f t="shared" si="38"/>
        <v>0</v>
      </c>
    </row>
    <row r="390" spans="1:9" ht="38.25" hidden="1">
      <c r="A390" s="162" t="s">
        <v>599</v>
      </c>
      <c r="B390" s="163" t="s">
        <v>539</v>
      </c>
      <c r="C390" s="163" t="s">
        <v>595</v>
      </c>
      <c r="D390" s="163" t="s">
        <v>326</v>
      </c>
      <c r="E390" s="163" t="s">
        <v>597</v>
      </c>
      <c r="F390" s="177" t="s">
        <v>600</v>
      </c>
      <c r="G390" s="164">
        <v>6427</v>
      </c>
      <c r="H390" s="171"/>
      <c r="I390" s="171"/>
    </row>
    <row r="391" spans="1:9" ht="15" hidden="1">
      <c r="A391" s="166" t="s">
        <v>601</v>
      </c>
      <c r="B391" s="167" t="s">
        <v>539</v>
      </c>
      <c r="C391" s="167" t="s">
        <v>595</v>
      </c>
      <c r="D391" s="167" t="s">
        <v>328</v>
      </c>
      <c r="E391" s="167"/>
      <c r="F391" s="185"/>
      <c r="G391" s="168">
        <f>G394</f>
        <v>13274</v>
      </c>
      <c r="H391" s="169">
        <f>H394</f>
        <v>0</v>
      </c>
      <c r="I391" s="169">
        <f>I394</f>
        <v>0</v>
      </c>
    </row>
    <row r="392" spans="1:9" ht="15" hidden="1">
      <c r="A392" s="162" t="s">
        <v>426</v>
      </c>
      <c r="B392" s="163" t="s">
        <v>539</v>
      </c>
      <c r="C392" s="163" t="s">
        <v>595</v>
      </c>
      <c r="D392" s="163" t="s">
        <v>328</v>
      </c>
      <c r="E392" s="163" t="s">
        <v>602</v>
      </c>
      <c r="F392" s="177"/>
      <c r="G392" s="164">
        <f aca="true" t="shared" si="39" ref="G392:I395">G393</f>
        <v>13274</v>
      </c>
      <c r="H392" s="171">
        <f t="shared" si="39"/>
        <v>0</v>
      </c>
      <c r="I392" s="171">
        <f t="shared" si="39"/>
        <v>0</v>
      </c>
    </row>
    <row r="393" spans="1:9" ht="153" hidden="1">
      <c r="A393" s="162" t="s">
        <v>454</v>
      </c>
      <c r="B393" s="163" t="s">
        <v>539</v>
      </c>
      <c r="C393" s="163" t="s">
        <v>595</v>
      </c>
      <c r="D393" s="163" t="s">
        <v>328</v>
      </c>
      <c r="E393" s="163" t="s">
        <v>602</v>
      </c>
      <c r="F393" s="177"/>
      <c r="G393" s="164">
        <f t="shared" si="39"/>
        <v>13274</v>
      </c>
      <c r="H393" s="171">
        <f t="shared" si="39"/>
        <v>0</v>
      </c>
      <c r="I393" s="171">
        <f t="shared" si="39"/>
        <v>0</v>
      </c>
    </row>
    <row r="394" spans="1:9" ht="51" hidden="1">
      <c r="A394" s="162" t="s">
        <v>603</v>
      </c>
      <c r="B394" s="163" t="s">
        <v>539</v>
      </c>
      <c r="C394" s="163" t="s">
        <v>595</v>
      </c>
      <c r="D394" s="163" t="s">
        <v>328</v>
      </c>
      <c r="E394" s="163" t="s">
        <v>602</v>
      </c>
      <c r="F394" s="177"/>
      <c r="G394" s="164">
        <f t="shared" si="39"/>
        <v>13274</v>
      </c>
      <c r="H394" s="171">
        <f t="shared" si="39"/>
        <v>0</v>
      </c>
      <c r="I394" s="171">
        <f t="shared" si="39"/>
        <v>0</v>
      </c>
    </row>
    <row r="395" spans="1:9" ht="15" hidden="1">
      <c r="A395" s="162" t="s">
        <v>564</v>
      </c>
      <c r="B395" s="163" t="s">
        <v>539</v>
      </c>
      <c r="C395" s="163" t="s">
        <v>595</v>
      </c>
      <c r="D395" s="163" t="s">
        <v>328</v>
      </c>
      <c r="E395" s="163" t="s">
        <v>602</v>
      </c>
      <c r="F395" s="177" t="s">
        <v>363</v>
      </c>
      <c r="G395" s="164">
        <f t="shared" si="39"/>
        <v>13274</v>
      </c>
      <c r="H395" s="171">
        <f t="shared" si="39"/>
        <v>0</v>
      </c>
      <c r="I395" s="171">
        <f t="shared" si="39"/>
        <v>0</v>
      </c>
    </row>
    <row r="396" spans="1:9" ht="38.25" hidden="1">
      <c r="A396" s="162" t="s">
        <v>604</v>
      </c>
      <c r="B396" s="163" t="s">
        <v>539</v>
      </c>
      <c r="C396" s="163" t="s">
        <v>595</v>
      </c>
      <c r="D396" s="163" t="s">
        <v>328</v>
      </c>
      <c r="E396" s="163" t="s">
        <v>602</v>
      </c>
      <c r="F396" s="177" t="s">
        <v>605</v>
      </c>
      <c r="G396" s="164">
        <v>13274</v>
      </c>
      <c r="H396" s="171"/>
      <c r="I396" s="171"/>
    </row>
    <row r="397" spans="1:9" ht="25.5" hidden="1">
      <c r="A397" s="166" t="s">
        <v>1021</v>
      </c>
      <c r="B397" s="167" t="s">
        <v>539</v>
      </c>
      <c r="C397" s="167" t="s">
        <v>1022</v>
      </c>
      <c r="D397" s="167" t="s">
        <v>1022</v>
      </c>
      <c r="E397" s="167"/>
      <c r="F397" s="185"/>
      <c r="G397" s="168"/>
      <c r="H397" s="169">
        <f>H398</f>
        <v>0</v>
      </c>
      <c r="I397" s="169">
        <f>I398</f>
        <v>0</v>
      </c>
    </row>
    <row r="398" spans="1:9" ht="25.5" hidden="1">
      <c r="A398" s="162" t="s">
        <v>1021</v>
      </c>
      <c r="B398" s="163" t="s">
        <v>539</v>
      </c>
      <c r="C398" s="163" t="s">
        <v>1022</v>
      </c>
      <c r="D398" s="163" t="s">
        <v>1022</v>
      </c>
      <c r="E398" s="163" t="s">
        <v>1023</v>
      </c>
      <c r="F398" s="177"/>
      <c r="G398" s="180"/>
      <c r="H398" s="171">
        <f>H399</f>
        <v>0</v>
      </c>
      <c r="I398" s="171">
        <f>I399</f>
        <v>0</v>
      </c>
    </row>
    <row r="399" spans="1:9" ht="25.5" hidden="1">
      <c r="A399" s="162" t="s">
        <v>1021</v>
      </c>
      <c r="B399" s="163" t="s">
        <v>539</v>
      </c>
      <c r="C399" s="163" t="s">
        <v>1022</v>
      </c>
      <c r="D399" s="163" t="s">
        <v>1022</v>
      </c>
      <c r="E399" s="163" t="s">
        <v>1023</v>
      </c>
      <c r="F399" s="177" t="s">
        <v>1024</v>
      </c>
      <c r="G399" s="187"/>
      <c r="H399" s="171"/>
      <c r="I399" s="171"/>
    </row>
    <row r="400" spans="1:9" ht="15" hidden="1">
      <c r="A400" s="162"/>
      <c r="B400" s="163"/>
      <c r="C400" s="163"/>
      <c r="D400" s="163"/>
      <c r="E400" s="188"/>
      <c r="F400" s="177"/>
      <c r="G400" s="165"/>
      <c r="H400" s="169">
        <f aca="true" t="shared" si="40" ref="H400:H409">G400*97.5/100</f>
        <v>0</v>
      </c>
      <c r="I400" s="169">
        <f aca="true" t="shared" si="41" ref="I400:I409">H400*100.9/100</f>
        <v>0</v>
      </c>
    </row>
    <row r="401" spans="1:9" ht="15" hidden="1">
      <c r="A401" s="162"/>
      <c r="B401" s="163"/>
      <c r="C401" s="163"/>
      <c r="D401" s="163"/>
      <c r="E401" s="188"/>
      <c r="F401" s="177"/>
      <c r="G401" s="165"/>
      <c r="H401" s="169">
        <f t="shared" si="40"/>
        <v>0</v>
      </c>
      <c r="I401" s="169">
        <f t="shared" si="41"/>
        <v>0</v>
      </c>
    </row>
    <row r="402" spans="1:9" ht="15" hidden="1">
      <c r="A402" s="162"/>
      <c r="B402" s="163"/>
      <c r="C402" s="163"/>
      <c r="D402" s="163"/>
      <c r="E402" s="188"/>
      <c r="F402" s="177"/>
      <c r="G402" s="165"/>
      <c r="H402" s="169">
        <f t="shared" si="40"/>
        <v>0</v>
      </c>
      <c r="I402" s="169">
        <f t="shared" si="41"/>
        <v>0</v>
      </c>
    </row>
    <row r="403" spans="1:9" ht="15" hidden="1">
      <c r="A403" s="189"/>
      <c r="B403" s="188"/>
      <c r="C403" s="188"/>
      <c r="D403" s="188"/>
      <c r="E403" s="188"/>
      <c r="F403" s="190"/>
      <c r="G403" s="165"/>
      <c r="H403" s="169">
        <f t="shared" si="40"/>
        <v>0</v>
      </c>
      <c r="I403" s="169">
        <f t="shared" si="41"/>
        <v>0</v>
      </c>
    </row>
    <row r="404" spans="1:9" ht="15" hidden="1">
      <c r="A404" s="191"/>
      <c r="B404" s="192"/>
      <c r="C404" s="192"/>
      <c r="D404" s="192"/>
      <c r="E404" s="192"/>
      <c r="F404" s="193"/>
      <c r="G404" s="194">
        <f>G405</f>
        <v>0</v>
      </c>
      <c r="H404" s="169">
        <f t="shared" si="40"/>
        <v>0</v>
      </c>
      <c r="I404" s="169">
        <f t="shared" si="41"/>
        <v>0</v>
      </c>
    </row>
    <row r="405" spans="1:9" ht="15" hidden="1">
      <c r="A405" s="191"/>
      <c r="B405" s="192"/>
      <c r="C405" s="192"/>
      <c r="D405" s="192"/>
      <c r="E405" s="192"/>
      <c r="F405" s="193"/>
      <c r="G405" s="194">
        <f>G406</f>
        <v>0</v>
      </c>
      <c r="H405" s="169">
        <f t="shared" si="40"/>
        <v>0</v>
      </c>
      <c r="I405" s="169">
        <f t="shared" si="41"/>
        <v>0</v>
      </c>
    </row>
    <row r="406" spans="1:9" ht="15" hidden="1">
      <c r="A406" s="191"/>
      <c r="B406" s="192"/>
      <c r="C406" s="192"/>
      <c r="D406" s="192"/>
      <c r="E406" s="192"/>
      <c r="F406" s="193"/>
      <c r="G406" s="194">
        <f>G407</f>
        <v>0</v>
      </c>
      <c r="H406" s="169">
        <f t="shared" si="40"/>
        <v>0</v>
      </c>
      <c r="I406" s="169">
        <f t="shared" si="41"/>
        <v>0</v>
      </c>
    </row>
    <row r="407" spans="1:9" ht="15" hidden="1">
      <c r="A407" s="191"/>
      <c r="B407" s="192"/>
      <c r="C407" s="192"/>
      <c r="D407" s="192"/>
      <c r="E407" s="192"/>
      <c r="F407" s="193"/>
      <c r="G407" s="194">
        <v>0</v>
      </c>
      <c r="H407" s="169">
        <f t="shared" si="40"/>
        <v>0</v>
      </c>
      <c r="I407" s="169">
        <f t="shared" si="41"/>
        <v>0</v>
      </c>
    </row>
    <row r="408" spans="1:9" ht="15" hidden="1">
      <c r="A408" s="162"/>
      <c r="B408" s="163" t="s">
        <v>539</v>
      </c>
      <c r="C408" s="163" t="s">
        <v>595</v>
      </c>
      <c r="D408" s="163" t="s">
        <v>328</v>
      </c>
      <c r="E408" s="163" t="s">
        <v>606</v>
      </c>
      <c r="F408" s="163" t="s">
        <v>363</v>
      </c>
      <c r="G408" s="165">
        <f>G409</f>
        <v>0</v>
      </c>
      <c r="H408" s="169">
        <f t="shared" si="40"/>
        <v>0</v>
      </c>
      <c r="I408" s="169">
        <f t="shared" si="41"/>
        <v>0</v>
      </c>
    </row>
    <row r="409" spans="1:9" ht="15" hidden="1">
      <c r="A409" s="162"/>
      <c r="B409" s="163" t="s">
        <v>539</v>
      </c>
      <c r="C409" s="163" t="s">
        <v>595</v>
      </c>
      <c r="D409" s="163" t="s">
        <v>328</v>
      </c>
      <c r="E409" s="163" t="s">
        <v>606</v>
      </c>
      <c r="F409" s="177" t="s">
        <v>578</v>
      </c>
      <c r="G409" s="165">
        <v>0</v>
      </c>
      <c r="H409" s="169">
        <f t="shared" si="40"/>
        <v>0</v>
      </c>
      <c r="I409" s="169">
        <f t="shared" si="41"/>
        <v>0</v>
      </c>
    </row>
    <row r="410" spans="1:9" ht="38.25">
      <c r="A410" s="166" t="s">
        <v>607</v>
      </c>
      <c r="B410" s="167" t="s">
        <v>608</v>
      </c>
      <c r="C410" s="167"/>
      <c r="D410" s="167"/>
      <c r="E410" s="167"/>
      <c r="F410" s="167"/>
      <c r="G410" s="168">
        <f>G411+G453+G466+G508+G544+G630+G532+G538+G698</f>
        <v>62808</v>
      </c>
      <c r="H410" s="168">
        <f>H411+H453+H466+H508+H544+H630+H532+H538+H698</f>
        <v>0</v>
      </c>
      <c r="I410" s="168">
        <f>I411+I453+I466+I508+I544+I630+I532+I538+I698</f>
        <v>0</v>
      </c>
    </row>
    <row r="411" spans="1:9" ht="17.25" customHeight="1">
      <c r="A411" s="166" t="s">
        <v>325</v>
      </c>
      <c r="B411" s="167" t="s">
        <v>608</v>
      </c>
      <c r="C411" s="167" t="s">
        <v>326</v>
      </c>
      <c r="D411" s="167"/>
      <c r="E411" s="167"/>
      <c r="F411" s="167"/>
      <c r="G411" s="168">
        <f>G412+G431+G436</f>
        <v>17519.5</v>
      </c>
      <c r="H411" s="168">
        <f>H412+H431+H436</f>
        <v>0</v>
      </c>
      <c r="I411" s="168">
        <f>I412+I431+I436+I425</f>
        <v>0</v>
      </c>
    </row>
    <row r="412" spans="1:9" ht="102" hidden="1">
      <c r="A412" s="166" t="s">
        <v>446</v>
      </c>
      <c r="B412" s="167" t="s">
        <v>608</v>
      </c>
      <c r="C412" s="167" t="s">
        <v>326</v>
      </c>
      <c r="D412" s="167" t="s">
        <v>365</v>
      </c>
      <c r="E412" s="167"/>
      <c r="F412" s="167"/>
      <c r="G412" s="168">
        <f>G413+G422</f>
        <v>16350</v>
      </c>
      <c r="H412" s="168">
        <f>H413+H422</f>
        <v>0</v>
      </c>
      <c r="I412" s="168">
        <f>I413+I422</f>
        <v>0</v>
      </c>
    </row>
    <row r="413" spans="1:9" ht="76.5" hidden="1">
      <c r="A413" s="162" t="s">
        <v>330</v>
      </c>
      <c r="B413" s="163" t="s">
        <v>608</v>
      </c>
      <c r="C413" s="163" t="s">
        <v>326</v>
      </c>
      <c r="D413" s="163" t="s">
        <v>365</v>
      </c>
      <c r="E413" s="163" t="s">
        <v>532</v>
      </c>
      <c r="F413" s="163"/>
      <c r="G413" s="164">
        <f>G414</f>
        <v>15215</v>
      </c>
      <c r="H413" s="164">
        <f>H414</f>
        <v>0</v>
      </c>
      <c r="I413" s="164">
        <f>I414</f>
        <v>0</v>
      </c>
    </row>
    <row r="414" spans="1:9" ht="15" hidden="1">
      <c r="A414" s="162" t="s">
        <v>341</v>
      </c>
      <c r="B414" s="163" t="s">
        <v>608</v>
      </c>
      <c r="C414" s="163" t="s">
        <v>326</v>
      </c>
      <c r="D414" s="163" t="s">
        <v>365</v>
      </c>
      <c r="E414" s="163" t="s">
        <v>542</v>
      </c>
      <c r="F414" s="163"/>
      <c r="G414" s="164">
        <f>G415+G417+G419</f>
        <v>15215</v>
      </c>
      <c r="H414" s="164">
        <f>H415+H417+H419</f>
        <v>0</v>
      </c>
      <c r="I414" s="164">
        <f>I415+I417+I419</f>
        <v>0</v>
      </c>
    </row>
    <row r="415" spans="1:9" ht="114.75" hidden="1">
      <c r="A415" s="170" t="s">
        <v>333</v>
      </c>
      <c r="B415" s="163" t="s">
        <v>608</v>
      </c>
      <c r="C415" s="163" t="s">
        <v>326</v>
      </c>
      <c r="D415" s="163" t="s">
        <v>365</v>
      </c>
      <c r="E415" s="163" t="s">
        <v>532</v>
      </c>
      <c r="F415" s="163" t="s">
        <v>334</v>
      </c>
      <c r="G415" s="164">
        <f>G416</f>
        <v>11589.1</v>
      </c>
      <c r="H415" s="164">
        <f>H416</f>
        <v>0</v>
      </c>
      <c r="I415" s="164">
        <f>I416</f>
        <v>0</v>
      </c>
    </row>
    <row r="416" spans="1:9" ht="25.5" hidden="1">
      <c r="A416" s="170" t="s">
        <v>335</v>
      </c>
      <c r="B416" s="163" t="s">
        <v>608</v>
      </c>
      <c r="C416" s="163" t="s">
        <v>326</v>
      </c>
      <c r="D416" s="163" t="s">
        <v>365</v>
      </c>
      <c r="E416" s="163" t="s">
        <v>532</v>
      </c>
      <c r="F416" s="163" t="s">
        <v>336</v>
      </c>
      <c r="G416" s="164">
        <v>11589.1</v>
      </c>
      <c r="H416" s="164"/>
      <c r="I416" s="164"/>
    </row>
    <row r="417" spans="1:9" ht="38.25" hidden="1">
      <c r="A417" s="170" t="s">
        <v>342</v>
      </c>
      <c r="B417" s="163" t="s">
        <v>608</v>
      </c>
      <c r="C417" s="163" t="s">
        <v>326</v>
      </c>
      <c r="D417" s="163" t="s">
        <v>365</v>
      </c>
      <c r="E417" s="163" t="s">
        <v>532</v>
      </c>
      <c r="F417" s="163" t="s">
        <v>343</v>
      </c>
      <c r="G417" s="164">
        <f>G418</f>
        <v>3298.1</v>
      </c>
      <c r="H417" s="164">
        <f>H418</f>
        <v>0</v>
      </c>
      <c r="I417" s="164">
        <f>I418</f>
        <v>0</v>
      </c>
    </row>
    <row r="418" spans="1:9" ht="38.25" hidden="1">
      <c r="A418" s="170" t="s">
        <v>344</v>
      </c>
      <c r="B418" s="163" t="s">
        <v>608</v>
      </c>
      <c r="C418" s="163" t="s">
        <v>326</v>
      </c>
      <c r="D418" s="163" t="s">
        <v>365</v>
      </c>
      <c r="E418" s="163" t="s">
        <v>532</v>
      </c>
      <c r="F418" s="163" t="s">
        <v>345</v>
      </c>
      <c r="G418" s="164">
        <v>3298.1</v>
      </c>
      <c r="H418" s="164"/>
      <c r="I418" s="164"/>
    </row>
    <row r="419" spans="1:9" ht="25.5" hidden="1">
      <c r="A419" s="170" t="s">
        <v>346</v>
      </c>
      <c r="B419" s="163" t="s">
        <v>608</v>
      </c>
      <c r="C419" s="163" t="s">
        <v>326</v>
      </c>
      <c r="D419" s="163" t="s">
        <v>365</v>
      </c>
      <c r="E419" s="163" t="s">
        <v>532</v>
      </c>
      <c r="F419" s="163" t="s">
        <v>347</v>
      </c>
      <c r="G419" s="164">
        <f>G420+G421</f>
        <v>327.8</v>
      </c>
      <c r="H419" s="164">
        <f>H420+H421</f>
        <v>0</v>
      </c>
      <c r="I419" s="164">
        <f>I420+I421</f>
        <v>0</v>
      </c>
    </row>
    <row r="420" spans="1:9" ht="38.25" hidden="1">
      <c r="A420" s="170" t="s">
        <v>348</v>
      </c>
      <c r="B420" s="163" t="s">
        <v>608</v>
      </c>
      <c r="C420" s="163" t="s">
        <v>326</v>
      </c>
      <c r="D420" s="163" t="s">
        <v>365</v>
      </c>
      <c r="E420" s="163" t="s">
        <v>532</v>
      </c>
      <c r="F420" s="163" t="s">
        <v>349</v>
      </c>
      <c r="G420" s="164">
        <v>280</v>
      </c>
      <c r="H420" s="164"/>
      <c r="I420" s="164"/>
    </row>
    <row r="421" spans="1:9" ht="25.5" hidden="1">
      <c r="A421" s="170" t="s">
        <v>350</v>
      </c>
      <c r="B421" s="163" t="s">
        <v>608</v>
      </c>
      <c r="C421" s="163" t="s">
        <v>326</v>
      </c>
      <c r="D421" s="163" t="s">
        <v>365</v>
      </c>
      <c r="E421" s="163" t="s">
        <v>532</v>
      </c>
      <c r="F421" s="163" t="s">
        <v>352</v>
      </c>
      <c r="G421" s="164">
        <v>47.8</v>
      </c>
      <c r="H421" s="164"/>
      <c r="I421" s="164"/>
    </row>
    <row r="422" spans="1:9" ht="25.5" hidden="1">
      <c r="A422" s="166" t="s">
        <v>609</v>
      </c>
      <c r="B422" s="167" t="s">
        <v>608</v>
      </c>
      <c r="C422" s="167" t="s">
        <v>326</v>
      </c>
      <c r="D422" s="167" t="s">
        <v>365</v>
      </c>
      <c r="E422" s="163" t="s">
        <v>610</v>
      </c>
      <c r="F422" s="167"/>
      <c r="G422" s="164">
        <f aca="true" t="shared" si="42" ref="G422:I423">G423</f>
        <v>1135</v>
      </c>
      <c r="H422" s="164">
        <f t="shared" si="42"/>
        <v>0</v>
      </c>
      <c r="I422" s="164">
        <f t="shared" si="42"/>
        <v>0</v>
      </c>
    </row>
    <row r="423" spans="1:9" ht="114.75" hidden="1">
      <c r="A423" s="170" t="s">
        <v>333</v>
      </c>
      <c r="B423" s="163" t="s">
        <v>608</v>
      </c>
      <c r="C423" s="163" t="s">
        <v>326</v>
      </c>
      <c r="D423" s="163" t="s">
        <v>365</v>
      </c>
      <c r="E423" s="163" t="s">
        <v>610</v>
      </c>
      <c r="F423" s="163" t="s">
        <v>334</v>
      </c>
      <c r="G423" s="164">
        <f t="shared" si="42"/>
        <v>1135</v>
      </c>
      <c r="H423" s="164">
        <f t="shared" si="42"/>
        <v>0</v>
      </c>
      <c r="I423" s="164">
        <f t="shared" si="42"/>
        <v>0</v>
      </c>
    </row>
    <row r="424" spans="1:9" ht="25.5" hidden="1">
      <c r="A424" s="170" t="s">
        <v>335</v>
      </c>
      <c r="B424" s="163" t="s">
        <v>608</v>
      </c>
      <c r="C424" s="163" t="s">
        <v>326</v>
      </c>
      <c r="D424" s="163" t="s">
        <v>365</v>
      </c>
      <c r="E424" s="163" t="s">
        <v>610</v>
      </c>
      <c r="F424" s="163" t="s">
        <v>336</v>
      </c>
      <c r="G424" s="164">
        <v>1135</v>
      </c>
      <c r="H424" s="164"/>
      <c r="I424" s="164"/>
    </row>
    <row r="425" spans="1:9" ht="15">
      <c r="A425" s="172" t="s">
        <v>611</v>
      </c>
      <c r="B425" s="167" t="s">
        <v>608</v>
      </c>
      <c r="C425" s="167" t="s">
        <v>326</v>
      </c>
      <c r="D425" s="167" t="s">
        <v>612</v>
      </c>
      <c r="E425" s="167"/>
      <c r="F425" s="167"/>
      <c r="G425" s="168"/>
      <c r="H425" s="168"/>
      <c r="I425" s="168">
        <f>I426</f>
        <v>0</v>
      </c>
    </row>
    <row r="426" spans="1:9" ht="114.75">
      <c r="A426" s="170" t="s">
        <v>613</v>
      </c>
      <c r="B426" s="163" t="s">
        <v>608</v>
      </c>
      <c r="C426" s="163" t="s">
        <v>326</v>
      </c>
      <c r="D426" s="163" t="s">
        <v>612</v>
      </c>
      <c r="E426" s="163" t="s">
        <v>614</v>
      </c>
      <c r="F426" s="163"/>
      <c r="G426" s="164"/>
      <c r="H426" s="168"/>
      <c r="I426" s="164">
        <f>I429+I427</f>
        <v>0</v>
      </c>
    </row>
    <row r="427" spans="1:9" ht="46.5" customHeight="1">
      <c r="A427" s="170" t="s">
        <v>342</v>
      </c>
      <c r="B427" s="163" t="s">
        <v>608</v>
      </c>
      <c r="C427" s="163" t="s">
        <v>326</v>
      </c>
      <c r="D427" s="163" t="s">
        <v>612</v>
      </c>
      <c r="E427" s="163" t="s">
        <v>614</v>
      </c>
      <c r="F427" s="163" t="s">
        <v>343</v>
      </c>
      <c r="G427" s="164"/>
      <c r="H427" s="168"/>
      <c r="I427" s="164">
        <f>I428</f>
        <v>5.67</v>
      </c>
    </row>
    <row r="428" spans="1:9" ht="42" customHeight="1">
      <c r="A428" s="170" t="s">
        <v>344</v>
      </c>
      <c r="B428" s="163" t="s">
        <v>608</v>
      </c>
      <c r="C428" s="163" t="s">
        <v>326</v>
      </c>
      <c r="D428" s="163" t="s">
        <v>612</v>
      </c>
      <c r="E428" s="163" t="s">
        <v>614</v>
      </c>
      <c r="F428" s="163" t="s">
        <v>345</v>
      </c>
      <c r="G428" s="164"/>
      <c r="H428" s="168"/>
      <c r="I428" s="164">
        <v>5.67</v>
      </c>
    </row>
    <row r="429" spans="1:9" ht="14.25" customHeight="1">
      <c r="A429" s="162" t="s">
        <v>426</v>
      </c>
      <c r="B429" s="163" t="s">
        <v>608</v>
      </c>
      <c r="C429" s="163" t="s">
        <v>326</v>
      </c>
      <c r="D429" s="163" t="s">
        <v>612</v>
      </c>
      <c r="E429" s="163" t="s">
        <v>614</v>
      </c>
      <c r="F429" s="163" t="s">
        <v>363</v>
      </c>
      <c r="G429" s="164"/>
      <c r="H429" s="164"/>
      <c r="I429" s="164">
        <f>I430</f>
        <v>-5.67</v>
      </c>
    </row>
    <row r="430" spans="1:9" ht="15">
      <c r="A430" s="162" t="s">
        <v>548</v>
      </c>
      <c r="B430" s="163" t="s">
        <v>608</v>
      </c>
      <c r="C430" s="163" t="s">
        <v>326</v>
      </c>
      <c r="D430" s="163" t="s">
        <v>612</v>
      </c>
      <c r="E430" s="163" t="s">
        <v>614</v>
      </c>
      <c r="F430" s="163" t="s">
        <v>549</v>
      </c>
      <c r="G430" s="164"/>
      <c r="H430" s="164"/>
      <c r="I430" s="164">
        <v>-5.67</v>
      </c>
    </row>
    <row r="431" spans="1:9" ht="25.5" hidden="1">
      <c r="A431" s="175" t="s">
        <v>615</v>
      </c>
      <c r="B431" s="195">
        <v>916</v>
      </c>
      <c r="C431" s="176" t="s">
        <v>326</v>
      </c>
      <c r="D431" s="176" t="s">
        <v>373</v>
      </c>
      <c r="E431" s="176" t="s">
        <v>616</v>
      </c>
      <c r="F431" s="176"/>
      <c r="G431" s="164">
        <f>G432</f>
        <v>100</v>
      </c>
      <c r="H431" s="168"/>
      <c r="I431" s="168"/>
    </row>
    <row r="432" spans="1:9" ht="25.5" hidden="1">
      <c r="A432" s="174" t="s">
        <v>560</v>
      </c>
      <c r="B432" s="196">
        <v>916</v>
      </c>
      <c r="C432" s="173" t="s">
        <v>326</v>
      </c>
      <c r="D432" s="173" t="s">
        <v>373</v>
      </c>
      <c r="E432" s="173"/>
      <c r="F432" s="173"/>
      <c r="G432" s="164">
        <f>G433</f>
        <v>100</v>
      </c>
      <c r="H432" s="168"/>
      <c r="I432" s="168">
        <f>H432*100.9/100</f>
        <v>0</v>
      </c>
    </row>
    <row r="433" spans="1:9" ht="33.75" customHeight="1" hidden="1">
      <c r="A433" s="174" t="s">
        <v>615</v>
      </c>
      <c r="B433" s="196">
        <v>916</v>
      </c>
      <c r="C433" s="173" t="s">
        <v>326</v>
      </c>
      <c r="D433" s="173" t="s">
        <v>373</v>
      </c>
      <c r="E433" s="173"/>
      <c r="F433" s="173"/>
      <c r="G433" s="197">
        <f>G434</f>
        <v>100</v>
      </c>
      <c r="H433" s="168"/>
      <c r="I433" s="168">
        <f>H433*100.9/100</f>
        <v>0</v>
      </c>
    </row>
    <row r="434" spans="1:9" ht="25.5" hidden="1">
      <c r="A434" s="179" t="s">
        <v>617</v>
      </c>
      <c r="B434" s="196">
        <v>916</v>
      </c>
      <c r="C434" s="173" t="s">
        <v>326</v>
      </c>
      <c r="D434" s="173" t="s">
        <v>373</v>
      </c>
      <c r="E434" s="173" t="s">
        <v>616</v>
      </c>
      <c r="F434" s="173" t="s">
        <v>347</v>
      </c>
      <c r="G434" s="197">
        <f>G435</f>
        <v>100</v>
      </c>
      <c r="H434" s="168"/>
      <c r="I434" s="168">
        <f>H434*100.9/100</f>
        <v>0</v>
      </c>
    </row>
    <row r="435" spans="1:9" ht="15" hidden="1">
      <c r="A435" s="174" t="s">
        <v>618</v>
      </c>
      <c r="B435" s="196">
        <v>916</v>
      </c>
      <c r="C435" s="173" t="s">
        <v>326</v>
      </c>
      <c r="D435" s="173" t="s">
        <v>373</v>
      </c>
      <c r="E435" s="173" t="s">
        <v>616</v>
      </c>
      <c r="F435" s="173" t="s">
        <v>619</v>
      </c>
      <c r="G435" s="197">
        <v>100</v>
      </c>
      <c r="H435" s="168"/>
      <c r="I435" s="168">
        <f>H435*100.9/100</f>
        <v>0</v>
      </c>
    </row>
    <row r="436" spans="1:9" ht="25.5" hidden="1">
      <c r="A436" s="166" t="s">
        <v>544</v>
      </c>
      <c r="B436" s="167" t="s">
        <v>608</v>
      </c>
      <c r="C436" s="167" t="s">
        <v>326</v>
      </c>
      <c r="D436" s="167" t="s">
        <v>530</v>
      </c>
      <c r="E436" s="167"/>
      <c r="F436" s="167"/>
      <c r="G436" s="168">
        <f>G440</f>
        <v>1069.5</v>
      </c>
      <c r="H436" s="168">
        <f>H440+H437</f>
        <v>0</v>
      </c>
      <c r="I436" s="168">
        <f>I440+I437</f>
        <v>0</v>
      </c>
    </row>
    <row r="437" spans="1:9" ht="15" hidden="1">
      <c r="A437" s="162" t="s">
        <v>620</v>
      </c>
      <c r="B437" s="163" t="s">
        <v>608</v>
      </c>
      <c r="C437" s="163" t="s">
        <v>326</v>
      </c>
      <c r="D437" s="163" t="s">
        <v>530</v>
      </c>
      <c r="E437" s="163" t="s">
        <v>621</v>
      </c>
      <c r="F437" s="163"/>
      <c r="G437" s="164">
        <f aca="true" t="shared" si="43" ref="G437:I438">G438</f>
        <v>2000</v>
      </c>
      <c r="H437" s="164">
        <f t="shared" si="43"/>
        <v>0</v>
      </c>
      <c r="I437" s="164">
        <f t="shared" si="43"/>
        <v>0</v>
      </c>
    </row>
    <row r="438" spans="1:9" ht="63.75" hidden="1">
      <c r="A438" s="174" t="s">
        <v>379</v>
      </c>
      <c r="B438" s="163" t="s">
        <v>608</v>
      </c>
      <c r="C438" s="163" t="s">
        <v>326</v>
      </c>
      <c r="D438" s="163" t="s">
        <v>530</v>
      </c>
      <c r="E438" s="163" t="s">
        <v>621</v>
      </c>
      <c r="F438" s="163" t="s">
        <v>380</v>
      </c>
      <c r="G438" s="164">
        <f t="shared" si="43"/>
        <v>2000</v>
      </c>
      <c r="H438" s="164">
        <f t="shared" si="43"/>
        <v>0</v>
      </c>
      <c r="I438" s="164">
        <f t="shared" si="43"/>
        <v>0</v>
      </c>
    </row>
    <row r="439" spans="1:9" ht="76.5" hidden="1">
      <c r="A439" s="174" t="s">
        <v>381</v>
      </c>
      <c r="B439" s="163" t="s">
        <v>608</v>
      </c>
      <c r="C439" s="163" t="s">
        <v>326</v>
      </c>
      <c r="D439" s="163" t="s">
        <v>530</v>
      </c>
      <c r="E439" s="163" t="s">
        <v>621</v>
      </c>
      <c r="F439" s="163" t="s">
        <v>382</v>
      </c>
      <c r="G439" s="164">
        <v>2000</v>
      </c>
      <c r="H439" s="164"/>
      <c r="I439" s="164"/>
    </row>
    <row r="440" spans="1:9" ht="153" hidden="1">
      <c r="A440" s="162" t="s">
        <v>622</v>
      </c>
      <c r="B440" s="163" t="s">
        <v>608</v>
      </c>
      <c r="C440" s="163" t="s">
        <v>326</v>
      </c>
      <c r="D440" s="163" t="s">
        <v>530</v>
      </c>
      <c r="E440" s="163" t="s">
        <v>623</v>
      </c>
      <c r="F440" s="163"/>
      <c r="G440" s="180">
        <f>G441</f>
        <v>1069.5</v>
      </c>
      <c r="H440" s="180">
        <f>H441</f>
        <v>0</v>
      </c>
      <c r="I440" s="180">
        <f>I441</f>
        <v>0</v>
      </c>
    </row>
    <row r="441" spans="1:9" ht="15" hidden="1">
      <c r="A441" s="162" t="s">
        <v>385</v>
      </c>
      <c r="B441" s="163" t="s">
        <v>608</v>
      </c>
      <c r="C441" s="163" t="s">
        <v>326</v>
      </c>
      <c r="D441" s="163" t="s">
        <v>530</v>
      </c>
      <c r="E441" s="163" t="s">
        <v>623</v>
      </c>
      <c r="F441" s="163"/>
      <c r="G441" s="180">
        <f>G442+G450</f>
        <v>1069.5</v>
      </c>
      <c r="H441" s="180">
        <f>H442+H450</f>
        <v>0</v>
      </c>
      <c r="I441" s="180">
        <f>I442+I450</f>
        <v>0</v>
      </c>
    </row>
    <row r="442" spans="1:9" ht="114.75" hidden="1">
      <c r="A442" s="162" t="s">
        <v>624</v>
      </c>
      <c r="B442" s="163" t="s">
        <v>608</v>
      </c>
      <c r="C442" s="163" t="s">
        <v>326</v>
      </c>
      <c r="D442" s="163" t="s">
        <v>530</v>
      </c>
      <c r="E442" s="163" t="s">
        <v>626</v>
      </c>
      <c r="F442" s="163"/>
      <c r="G442" s="180">
        <f>G443+G445</f>
        <v>1069.5</v>
      </c>
      <c r="H442" s="180">
        <f>H443+H445</f>
        <v>0</v>
      </c>
      <c r="I442" s="180">
        <f>I443+I445</f>
        <v>0</v>
      </c>
    </row>
    <row r="443" spans="1:9" ht="63.75" hidden="1">
      <c r="A443" s="174" t="s">
        <v>625</v>
      </c>
      <c r="B443" s="163" t="s">
        <v>608</v>
      </c>
      <c r="C443" s="163" t="s">
        <v>326</v>
      </c>
      <c r="D443" s="163" t="s">
        <v>530</v>
      </c>
      <c r="E443" s="163" t="s">
        <v>623</v>
      </c>
      <c r="F443" s="163" t="s">
        <v>334</v>
      </c>
      <c r="G443" s="180">
        <f>G444</f>
        <v>1061.6</v>
      </c>
      <c r="H443" s="180">
        <f>H444</f>
        <v>0</v>
      </c>
      <c r="I443" s="180">
        <f>I444</f>
        <v>0</v>
      </c>
    </row>
    <row r="444" spans="1:9" ht="25.5" hidden="1">
      <c r="A444" s="170" t="s">
        <v>335</v>
      </c>
      <c r="B444" s="163" t="s">
        <v>608</v>
      </c>
      <c r="C444" s="163" t="s">
        <v>326</v>
      </c>
      <c r="D444" s="163" t="s">
        <v>530</v>
      </c>
      <c r="E444" s="163" t="s">
        <v>623</v>
      </c>
      <c r="F444" s="163" t="s">
        <v>336</v>
      </c>
      <c r="G444" s="180">
        <v>1061.6</v>
      </c>
      <c r="H444" s="180"/>
      <c r="I444" s="180"/>
    </row>
    <row r="445" spans="1:9" ht="38.25" hidden="1">
      <c r="A445" s="170" t="s">
        <v>342</v>
      </c>
      <c r="B445" s="163" t="s">
        <v>608</v>
      </c>
      <c r="C445" s="163" t="s">
        <v>326</v>
      </c>
      <c r="D445" s="163" t="s">
        <v>530</v>
      </c>
      <c r="E445" s="163" t="s">
        <v>623</v>
      </c>
      <c r="F445" s="163" t="s">
        <v>343</v>
      </c>
      <c r="G445" s="180">
        <f>G446</f>
        <v>7.9</v>
      </c>
      <c r="H445" s="180">
        <f>H446</f>
        <v>0</v>
      </c>
      <c r="I445" s="180">
        <f>I446</f>
        <v>0</v>
      </c>
    </row>
    <row r="446" spans="1:9" ht="38.25" hidden="1">
      <c r="A446" s="170" t="s">
        <v>344</v>
      </c>
      <c r="B446" s="163" t="s">
        <v>608</v>
      </c>
      <c r="C446" s="163" t="s">
        <v>326</v>
      </c>
      <c r="D446" s="163" t="s">
        <v>530</v>
      </c>
      <c r="E446" s="163" t="s">
        <v>623</v>
      </c>
      <c r="F446" s="163" t="s">
        <v>345</v>
      </c>
      <c r="G446" s="180">
        <v>7.9</v>
      </c>
      <c r="H446" s="180"/>
      <c r="I446" s="180"/>
    </row>
    <row r="447" spans="1:9" ht="25.5" hidden="1">
      <c r="A447" s="170" t="s">
        <v>346</v>
      </c>
      <c r="B447" s="163" t="s">
        <v>608</v>
      </c>
      <c r="C447" s="163" t="s">
        <v>326</v>
      </c>
      <c r="D447" s="163" t="s">
        <v>530</v>
      </c>
      <c r="E447" s="163" t="s">
        <v>626</v>
      </c>
      <c r="F447" s="163" t="s">
        <v>347</v>
      </c>
      <c r="G447" s="180">
        <f>G448+G449</f>
        <v>0</v>
      </c>
      <c r="H447" s="168">
        <f aca="true" t="shared" si="44" ref="H447:H452">G447*97.5/100</f>
        <v>0</v>
      </c>
      <c r="I447" s="168">
        <f aca="true" t="shared" si="45" ref="I447:I452">H447*100.9/100</f>
        <v>0</v>
      </c>
    </row>
    <row r="448" spans="1:9" ht="38.25" hidden="1">
      <c r="A448" s="170" t="s">
        <v>348</v>
      </c>
      <c r="B448" s="163" t="s">
        <v>608</v>
      </c>
      <c r="C448" s="163" t="s">
        <v>326</v>
      </c>
      <c r="D448" s="163" t="s">
        <v>530</v>
      </c>
      <c r="E448" s="163" t="s">
        <v>626</v>
      </c>
      <c r="F448" s="163" t="s">
        <v>349</v>
      </c>
      <c r="G448" s="180"/>
      <c r="H448" s="168">
        <f t="shared" si="44"/>
        <v>0</v>
      </c>
      <c r="I448" s="168">
        <f t="shared" si="45"/>
        <v>0</v>
      </c>
    </row>
    <row r="449" spans="1:9" ht="25.5" hidden="1">
      <c r="A449" s="170" t="s">
        <v>627</v>
      </c>
      <c r="B449" s="163" t="s">
        <v>608</v>
      </c>
      <c r="C449" s="163" t="s">
        <v>326</v>
      </c>
      <c r="D449" s="163" t="s">
        <v>530</v>
      </c>
      <c r="E449" s="163" t="s">
        <v>626</v>
      </c>
      <c r="F449" s="163" t="s">
        <v>352</v>
      </c>
      <c r="G449" s="180"/>
      <c r="H449" s="168">
        <f t="shared" si="44"/>
        <v>0</v>
      </c>
      <c r="I449" s="168">
        <f t="shared" si="45"/>
        <v>0</v>
      </c>
    </row>
    <row r="450" spans="1:9" ht="102" hidden="1">
      <c r="A450" s="170" t="s">
        <v>628</v>
      </c>
      <c r="B450" s="163" t="s">
        <v>608</v>
      </c>
      <c r="C450" s="163" t="s">
        <v>326</v>
      </c>
      <c r="D450" s="163" t="s">
        <v>530</v>
      </c>
      <c r="E450" s="163" t="s">
        <v>629</v>
      </c>
      <c r="F450" s="163"/>
      <c r="G450" s="180">
        <f>G451</f>
        <v>0</v>
      </c>
      <c r="H450" s="168">
        <f t="shared" si="44"/>
        <v>0</v>
      </c>
      <c r="I450" s="168">
        <f t="shared" si="45"/>
        <v>0</v>
      </c>
    </row>
    <row r="451" spans="1:9" ht="38.25" hidden="1">
      <c r="A451" s="170" t="s">
        <v>342</v>
      </c>
      <c r="B451" s="163" t="s">
        <v>608</v>
      </c>
      <c r="C451" s="163" t="s">
        <v>326</v>
      </c>
      <c r="D451" s="163" t="s">
        <v>530</v>
      </c>
      <c r="E451" s="163" t="s">
        <v>629</v>
      </c>
      <c r="F451" s="163" t="s">
        <v>343</v>
      </c>
      <c r="G451" s="180">
        <f>G452</f>
        <v>0</v>
      </c>
      <c r="H451" s="168">
        <f t="shared" si="44"/>
        <v>0</v>
      </c>
      <c r="I451" s="168">
        <f t="shared" si="45"/>
        <v>0</v>
      </c>
    </row>
    <row r="452" spans="1:9" ht="38.25" hidden="1">
      <c r="A452" s="170" t="s">
        <v>344</v>
      </c>
      <c r="B452" s="163" t="s">
        <v>608</v>
      </c>
      <c r="C452" s="163" t="s">
        <v>326</v>
      </c>
      <c r="D452" s="163" t="s">
        <v>530</v>
      </c>
      <c r="E452" s="163" t="s">
        <v>629</v>
      </c>
      <c r="F452" s="163" t="s">
        <v>345</v>
      </c>
      <c r="G452" s="180"/>
      <c r="H452" s="168">
        <f t="shared" si="44"/>
        <v>0</v>
      </c>
      <c r="I452" s="168">
        <f t="shared" si="45"/>
        <v>0</v>
      </c>
    </row>
    <row r="453" spans="1:9" ht="38.25" hidden="1">
      <c r="A453" s="166" t="s">
        <v>356</v>
      </c>
      <c r="B453" s="167" t="s">
        <v>608</v>
      </c>
      <c r="C453" s="167" t="s">
        <v>338</v>
      </c>
      <c r="D453" s="167"/>
      <c r="E453" s="167"/>
      <c r="F453" s="167"/>
      <c r="G453" s="180">
        <f>G454</f>
        <v>0</v>
      </c>
      <c r="H453" s="168">
        <f>H454+H460</f>
        <v>0</v>
      </c>
      <c r="I453" s="168">
        <f>I454+I460</f>
        <v>0</v>
      </c>
    </row>
    <row r="454" spans="1:9" ht="63.75" hidden="1">
      <c r="A454" s="175" t="s">
        <v>630</v>
      </c>
      <c r="B454" s="167" t="s">
        <v>608</v>
      </c>
      <c r="C454" s="167" t="s">
        <v>338</v>
      </c>
      <c r="D454" s="167" t="s">
        <v>445</v>
      </c>
      <c r="E454" s="167"/>
      <c r="F454" s="167"/>
      <c r="G454" s="168">
        <f>G455</f>
        <v>0</v>
      </c>
      <c r="H454" s="168">
        <f aca="true" t="shared" si="46" ref="H454:H459">G454*97.5/100</f>
        <v>0</v>
      </c>
      <c r="I454" s="168">
        <f aca="true" t="shared" si="47" ref="I454:I459">H454*100.9/100</f>
        <v>0</v>
      </c>
    </row>
    <row r="455" spans="1:9" ht="25.5" hidden="1">
      <c r="A455" s="162" t="s">
        <v>631</v>
      </c>
      <c r="B455" s="163" t="s">
        <v>608</v>
      </c>
      <c r="C455" s="163" t="s">
        <v>338</v>
      </c>
      <c r="D455" s="163" t="s">
        <v>445</v>
      </c>
      <c r="E455" s="163" t="s">
        <v>632</v>
      </c>
      <c r="F455" s="163"/>
      <c r="G455" s="164">
        <f>G456+G458</f>
        <v>0</v>
      </c>
      <c r="H455" s="168">
        <f t="shared" si="46"/>
        <v>0</v>
      </c>
      <c r="I455" s="168">
        <f t="shared" si="47"/>
        <v>0</v>
      </c>
    </row>
    <row r="456" spans="1:9" ht="63.75" hidden="1">
      <c r="A456" s="174" t="s">
        <v>625</v>
      </c>
      <c r="B456" s="163" t="s">
        <v>608</v>
      </c>
      <c r="C456" s="163" t="s">
        <v>338</v>
      </c>
      <c r="D456" s="163" t="s">
        <v>445</v>
      </c>
      <c r="E456" s="163" t="s">
        <v>633</v>
      </c>
      <c r="F456" s="163" t="s">
        <v>334</v>
      </c>
      <c r="G456" s="164">
        <f>G457</f>
        <v>0</v>
      </c>
      <c r="H456" s="168">
        <f t="shared" si="46"/>
        <v>0</v>
      </c>
      <c r="I456" s="168">
        <f t="shared" si="47"/>
        <v>0</v>
      </c>
    </row>
    <row r="457" spans="1:9" ht="63.75" hidden="1">
      <c r="A457" s="179" t="s">
        <v>634</v>
      </c>
      <c r="B457" s="167" t="s">
        <v>608</v>
      </c>
      <c r="C457" s="163" t="s">
        <v>338</v>
      </c>
      <c r="D457" s="163" t="s">
        <v>445</v>
      </c>
      <c r="E457" s="163" t="s">
        <v>633</v>
      </c>
      <c r="F457" s="163" t="s">
        <v>635</v>
      </c>
      <c r="G457" s="164">
        <v>0</v>
      </c>
      <c r="H457" s="168">
        <f t="shared" si="46"/>
        <v>0</v>
      </c>
      <c r="I457" s="168">
        <f t="shared" si="47"/>
        <v>0</v>
      </c>
    </row>
    <row r="458" spans="1:9" ht="38.25" hidden="1">
      <c r="A458" s="170" t="s">
        <v>342</v>
      </c>
      <c r="B458" s="163" t="s">
        <v>608</v>
      </c>
      <c r="C458" s="163" t="s">
        <v>338</v>
      </c>
      <c r="D458" s="163" t="s">
        <v>445</v>
      </c>
      <c r="E458" s="163" t="s">
        <v>633</v>
      </c>
      <c r="F458" s="163" t="s">
        <v>343</v>
      </c>
      <c r="G458" s="164">
        <f>G459</f>
        <v>0</v>
      </c>
      <c r="H458" s="168">
        <f t="shared" si="46"/>
        <v>0</v>
      </c>
      <c r="I458" s="168">
        <f t="shared" si="47"/>
        <v>0</v>
      </c>
    </row>
    <row r="459" spans="1:9" ht="38.25" hidden="1">
      <c r="A459" s="170" t="s">
        <v>344</v>
      </c>
      <c r="B459" s="163" t="s">
        <v>608</v>
      </c>
      <c r="C459" s="163" t="s">
        <v>338</v>
      </c>
      <c r="D459" s="163" t="s">
        <v>445</v>
      </c>
      <c r="E459" s="163" t="s">
        <v>633</v>
      </c>
      <c r="F459" s="163" t="s">
        <v>345</v>
      </c>
      <c r="G459" s="164">
        <v>0</v>
      </c>
      <c r="H459" s="168">
        <f t="shared" si="46"/>
        <v>0</v>
      </c>
      <c r="I459" s="168">
        <f t="shared" si="47"/>
        <v>0</v>
      </c>
    </row>
    <row r="460" spans="1:9" ht="51" hidden="1">
      <c r="A460" s="198" t="s">
        <v>636</v>
      </c>
      <c r="B460" s="167" t="s">
        <v>608</v>
      </c>
      <c r="C460" s="167" t="s">
        <v>338</v>
      </c>
      <c r="D460" s="167" t="s">
        <v>595</v>
      </c>
      <c r="E460" s="167"/>
      <c r="F460" s="167"/>
      <c r="G460" s="164"/>
      <c r="H460" s="164">
        <f aca="true" t="shared" si="48" ref="H460:I463">H461</f>
        <v>0</v>
      </c>
      <c r="I460" s="164">
        <f t="shared" si="48"/>
        <v>0</v>
      </c>
    </row>
    <row r="461" spans="1:9" ht="63.75" hidden="1">
      <c r="A461" s="162" t="s">
        <v>475</v>
      </c>
      <c r="B461" s="163" t="s">
        <v>608</v>
      </c>
      <c r="C461" s="163" t="s">
        <v>338</v>
      </c>
      <c r="D461" s="163" t="s">
        <v>595</v>
      </c>
      <c r="E461" s="163" t="s">
        <v>637</v>
      </c>
      <c r="F461" s="163"/>
      <c r="G461" s="164"/>
      <c r="H461" s="164">
        <f t="shared" si="48"/>
        <v>0</v>
      </c>
      <c r="I461" s="164">
        <f t="shared" si="48"/>
        <v>0</v>
      </c>
    </row>
    <row r="462" spans="1:9" ht="63.75" hidden="1">
      <c r="A462" s="170" t="s">
        <v>638</v>
      </c>
      <c r="B462" s="163" t="s">
        <v>608</v>
      </c>
      <c r="C462" s="163" t="s">
        <v>338</v>
      </c>
      <c r="D462" s="163" t="s">
        <v>595</v>
      </c>
      <c r="E462" s="163" t="s">
        <v>639</v>
      </c>
      <c r="F462" s="163"/>
      <c r="G462" s="164"/>
      <c r="H462" s="164">
        <f t="shared" si="48"/>
        <v>0</v>
      </c>
      <c r="I462" s="164">
        <f t="shared" si="48"/>
        <v>0</v>
      </c>
    </row>
    <row r="463" spans="1:9" ht="38.25" hidden="1">
      <c r="A463" s="170" t="s">
        <v>342</v>
      </c>
      <c r="B463" s="163" t="s">
        <v>608</v>
      </c>
      <c r="C463" s="163" t="s">
        <v>338</v>
      </c>
      <c r="D463" s="163" t="s">
        <v>595</v>
      </c>
      <c r="E463" s="163" t="s">
        <v>639</v>
      </c>
      <c r="F463" s="163" t="s">
        <v>343</v>
      </c>
      <c r="G463" s="164"/>
      <c r="H463" s="164">
        <f t="shared" si="48"/>
        <v>0</v>
      </c>
      <c r="I463" s="164">
        <f t="shared" si="48"/>
        <v>0</v>
      </c>
    </row>
    <row r="464" spans="1:9" ht="38.25" hidden="1">
      <c r="A464" s="170" t="s">
        <v>344</v>
      </c>
      <c r="B464" s="163" t="s">
        <v>608</v>
      </c>
      <c r="C464" s="163" t="s">
        <v>338</v>
      </c>
      <c r="D464" s="163" t="s">
        <v>595</v>
      </c>
      <c r="E464" s="163" t="s">
        <v>639</v>
      </c>
      <c r="F464" s="163" t="s">
        <v>345</v>
      </c>
      <c r="G464" s="164"/>
      <c r="H464" s="164"/>
      <c r="I464" s="164"/>
    </row>
    <row r="465" spans="1:9" ht="15" hidden="1">
      <c r="A465" s="170"/>
      <c r="B465" s="163"/>
      <c r="C465" s="163"/>
      <c r="D465" s="163"/>
      <c r="E465" s="163"/>
      <c r="F465" s="163"/>
      <c r="G465" s="164"/>
      <c r="H465" s="168"/>
      <c r="I465" s="168"/>
    </row>
    <row r="466" spans="1:9" ht="15" hidden="1">
      <c r="A466" s="166" t="s">
        <v>364</v>
      </c>
      <c r="B466" s="167" t="s">
        <v>608</v>
      </c>
      <c r="C466" s="167" t="s">
        <v>365</v>
      </c>
      <c r="D466" s="167"/>
      <c r="E466" s="167"/>
      <c r="F466" s="167"/>
      <c r="G466" s="168">
        <f>G467+G493</f>
        <v>7484.5</v>
      </c>
      <c r="H466" s="168">
        <f>H467+H493+H488</f>
        <v>0</v>
      </c>
      <c r="I466" s="168">
        <f>I467+I493+I488</f>
        <v>0</v>
      </c>
    </row>
    <row r="467" spans="1:9" ht="25.5" hidden="1">
      <c r="A467" s="166" t="s">
        <v>640</v>
      </c>
      <c r="B467" s="167" t="s">
        <v>608</v>
      </c>
      <c r="C467" s="167" t="s">
        <v>365</v>
      </c>
      <c r="D467" s="167" t="s">
        <v>612</v>
      </c>
      <c r="E467" s="167"/>
      <c r="F467" s="167"/>
      <c r="G467" s="168">
        <f>G472</f>
        <v>7300</v>
      </c>
      <c r="H467" s="168">
        <f>H472</f>
        <v>0</v>
      </c>
      <c r="I467" s="168">
        <f>I472</f>
        <v>0</v>
      </c>
    </row>
    <row r="468" spans="1:9" ht="25.5" hidden="1">
      <c r="A468" s="162" t="s">
        <v>641</v>
      </c>
      <c r="B468" s="163" t="s">
        <v>608</v>
      </c>
      <c r="C468" s="163" t="s">
        <v>365</v>
      </c>
      <c r="D468" s="163" t="s">
        <v>612</v>
      </c>
      <c r="E468" s="163" t="s">
        <v>642</v>
      </c>
      <c r="F468" s="163"/>
      <c r="G468" s="164">
        <f>G469</f>
        <v>0</v>
      </c>
      <c r="H468" s="168">
        <f>G468*97.5/100</f>
        <v>0</v>
      </c>
      <c r="I468" s="168">
        <f>H468*100.9/100</f>
        <v>0</v>
      </c>
    </row>
    <row r="469" spans="1:9" ht="38.25" hidden="1">
      <c r="A469" s="162" t="s">
        <v>643</v>
      </c>
      <c r="B469" s="163" t="s">
        <v>608</v>
      </c>
      <c r="C469" s="163" t="s">
        <v>365</v>
      </c>
      <c r="D469" s="163" t="s">
        <v>612</v>
      </c>
      <c r="E469" s="163" t="s">
        <v>644</v>
      </c>
      <c r="F469" s="163"/>
      <c r="G469" s="164">
        <f>G470</f>
        <v>0</v>
      </c>
      <c r="H469" s="168">
        <f>G469*97.5/100</f>
        <v>0</v>
      </c>
      <c r="I469" s="168">
        <f>H469*100.9/100</f>
        <v>0</v>
      </c>
    </row>
    <row r="470" spans="1:9" ht="38.25" hidden="1">
      <c r="A470" s="162" t="s">
        <v>645</v>
      </c>
      <c r="B470" s="163" t="s">
        <v>608</v>
      </c>
      <c r="C470" s="163" t="s">
        <v>365</v>
      </c>
      <c r="D470" s="163" t="s">
        <v>612</v>
      </c>
      <c r="E470" s="163" t="s">
        <v>646</v>
      </c>
      <c r="F470" s="163"/>
      <c r="G470" s="164">
        <f>G471</f>
        <v>0</v>
      </c>
      <c r="H470" s="168">
        <f>G470*97.5/100</f>
        <v>0</v>
      </c>
      <c r="I470" s="168">
        <f>H470*100.9/100</f>
        <v>0</v>
      </c>
    </row>
    <row r="471" spans="1:9" ht="15" hidden="1">
      <c r="A471" s="162" t="s">
        <v>647</v>
      </c>
      <c r="B471" s="163" t="s">
        <v>608</v>
      </c>
      <c r="C471" s="163" t="s">
        <v>365</v>
      </c>
      <c r="D471" s="163" t="s">
        <v>612</v>
      </c>
      <c r="E471" s="163" t="s">
        <v>646</v>
      </c>
      <c r="F471" s="163" t="s">
        <v>528</v>
      </c>
      <c r="G471" s="164"/>
      <c r="H471" s="168">
        <f>G471*97.5/100</f>
        <v>0</v>
      </c>
      <c r="I471" s="168">
        <f>H471*100.9/100</f>
        <v>0</v>
      </c>
    </row>
    <row r="472" spans="1:9" ht="63.75" hidden="1">
      <c r="A472" s="162" t="s">
        <v>475</v>
      </c>
      <c r="B472" s="163" t="s">
        <v>608</v>
      </c>
      <c r="C472" s="163" t="s">
        <v>365</v>
      </c>
      <c r="D472" s="163" t="s">
        <v>612</v>
      </c>
      <c r="E472" s="163" t="s">
        <v>648</v>
      </c>
      <c r="F472" s="163"/>
      <c r="G472" s="164">
        <f>G473+G479+G482+G485</f>
        <v>7300</v>
      </c>
      <c r="H472" s="164">
        <f>H473+H479+H482+H485</f>
        <v>0</v>
      </c>
      <c r="I472" s="164">
        <f>I473+I479+I482+I485</f>
        <v>0</v>
      </c>
    </row>
    <row r="473" spans="1:9" ht="51" hidden="1">
      <c r="A473" s="162" t="s">
        <v>649</v>
      </c>
      <c r="B473" s="163" t="s">
        <v>608</v>
      </c>
      <c r="C473" s="163" t="s">
        <v>365</v>
      </c>
      <c r="D473" s="163" t="s">
        <v>612</v>
      </c>
      <c r="E473" s="163" t="s">
        <v>650</v>
      </c>
      <c r="F473" s="163"/>
      <c r="G473" s="164">
        <f aca="true" t="shared" si="49" ref="G473:I474">G474</f>
        <v>500</v>
      </c>
      <c r="H473" s="164">
        <f t="shared" si="49"/>
        <v>0</v>
      </c>
      <c r="I473" s="164">
        <f t="shared" si="49"/>
        <v>0</v>
      </c>
    </row>
    <row r="474" spans="1:9" ht="38.25" hidden="1">
      <c r="A474" s="162" t="s">
        <v>342</v>
      </c>
      <c r="B474" s="163" t="s">
        <v>608</v>
      </c>
      <c r="C474" s="163" t="s">
        <v>365</v>
      </c>
      <c r="D474" s="163" t="s">
        <v>612</v>
      </c>
      <c r="E474" s="163" t="s">
        <v>650</v>
      </c>
      <c r="F474" s="163" t="s">
        <v>343</v>
      </c>
      <c r="G474" s="164">
        <f t="shared" si="49"/>
        <v>500</v>
      </c>
      <c r="H474" s="164">
        <f t="shared" si="49"/>
        <v>0</v>
      </c>
      <c r="I474" s="164">
        <f t="shared" si="49"/>
        <v>0</v>
      </c>
    </row>
    <row r="475" spans="1:9" ht="38.25" hidden="1">
      <c r="A475" s="162" t="s">
        <v>344</v>
      </c>
      <c r="B475" s="163" t="s">
        <v>608</v>
      </c>
      <c r="C475" s="163" t="s">
        <v>365</v>
      </c>
      <c r="D475" s="163" t="s">
        <v>612</v>
      </c>
      <c r="E475" s="163" t="s">
        <v>650</v>
      </c>
      <c r="F475" s="163" t="s">
        <v>345</v>
      </c>
      <c r="G475" s="164">
        <v>500</v>
      </c>
      <c r="H475" s="164"/>
      <c r="I475" s="164"/>
    </row>
    <row r="476" spans="1:9" ht="38.25" hidden="1">
      <c r="A476" s="162" t="s">
        <v>643</v>
      </c>
      <c r="B476" s="163" t="s">
        <v>608</v>
      </c>
      <c r="C476" s="163" t="s">
        <v>365</v>
      </c>
      <c r="D476" s="163" t="s">
        <v>612</v>
      </c>
      <c r="E476" s="163" t="s">
        <v>650</v>
      </c>
      <c r="F476" s="163" t="s">
        <v>653</v>
      </c>
      <c r="G476" s="164"/>
      <c r="H476" s="168">
        <f>G476*97.5/100</f>
        <v>0</v>
      </c>
      <c r="I476" s="168">
        <f>H476*100.9/100</f>
        <v>0</v>
      </c>
    </row>
    <row r="477" spans="1:9" ht="15" hidden="1">
      <c r="A477" s="162"/>
      <c r="B477" s="163" t="s">
        <v>876</v>
      </c>
      <c r="C477" s="163" t="s">
        <v>365</v>
      </c>
      <c r="D477" s="163" t="s">
        <v>612</v>
      </c>
      <c r="E477" s="163" t="s">
        <v>484</v>
      </c>
      <c r="F477" s="163"/>
      <c r="G477" s="164"/>
      <c r="H477" s="168">
        <f>G477*97.5/100</f>
        <v>0</v>
      </c>
      <c r="I477" s="168">
        <f>H477*100.9/100</f>
        <v>0</v>
      </c>
    </row>
    <row r="478" spans="1:9" ht="38.25" hidden="1">
      <c r="A478" s="162" t="s">
        <v>643</v>
      </c>
      <c r="B478" s="163" t="s">
        <v>608</v>
      </c>
      <c r="C478" s="163" t="s">
        <v>365</v>
      </c>
      <c r="D478" s="163" t="s">
        <v>612</v>
      </c>
      <c r="E478" s="163" t="s">
        <v>484</v>
      </c>
      <c r="F478" s="163" t="s">
        <v>653</v>
      </c>
      <c r="G478" s="164"/>
      <c r="H478" s="168">
        <f>G478*97.5/100</f>
        <v>0</v>
      </c>
      <c r="I478" s="168">
        <f>H478*100.9/100</f>
        <v>0</v>
      </c>
    </row>
    <row r="479" spans="1:9" ht="25.5" hidden="1">
      <c r="A479" s="162" t="s">
        <v>654</v>
      </c>
      <c r="B479" s="163" t="s">
        <v>608</v>
      </c>
      <c r="C479" s="163" t="s">
        <v>365</v>
      </c>
      <c r="D479" s="163" t="s">
        <v>612</v>
      </c>
      <c r="E479" s="163" t="s">
        <v>655</v>
      </c>
      <c r="F479" s="163"/>
      <c r="G479" s="164">
        <f aca="true" t="shared" si="50" ref="G479:I480">G480</f>
        <v>1000</v>
      </c>
      <c r="H479" s="164">
        <f t="shared" si="50"/>
        <v>0</v>
      </c>
      <c r="I479" s="164">
        <f t="shared" si="50"/>
        <v>0</v>
      </c>
    </row>
    <row r="480" spans="1:9" ht="25.5" hidden="1">
      <c r="A480" s="162" t="s">
        <v>346</v>
      </c>
      <c r="B480" s="163" t="s">
        <v>608</v>
      </c>
      <c r="C480" s="163" t="s">
        <v>365</v>
      </c>
      <c r="D480" s="163" t="s">
        <v>612</v>
      </c>
      <c r="E480" s="163" t="s">
        <v>655</v>
      </c>
      <c r="F480" s="163" t="s">
        <v>347</v>
      </c>
      <c r="G480" s="164">
        <f t="shared" si="50"/>
        <v>1000</v>
      </c>
      <c r="H480" s="164">
        <f t="shared" si="50"/>
        <v>0</v>
      </c>
      <c r="I480" s="164">
        <f t="shared" si="50"/>
        <v>0</v>
      </c>
    </row>
    <row r="481" spans="1:9" ht="63.75" hidden="1">
      <c r="A481" s="162" t="s">
        <v>651</v>
      </c>
      <c r="B481" s="163" t="s">
        <v>608</v>
      </c>
      <c r="C481" s="163" t="s">
        <v>365</v>
      </c>
      <c r="D481" s="163" t="s">
        <v>612</v>
      </c>
      <c r="E481" s="163" t="s">
        <v>655</v>
      </c>
      <c r="F481" s="163" t="s">
        <v>652</v>
      </c>
      <c r="G481" s="164">
        <v>1000</v>
      </c>
      <c r="H481" s="164"/>
      <c r="I481" s="164"/>
    </row>
    <row r="482" spans="1:9" ht="25.5" hidden="1">
      <c r="A482" s="162" t="s">
        <v>656</v>
      </c>
      <c r="B482" s="163" t="s">
        <v>608</v>
      </c>
      <c r="C482" s="163" t="s">
        <v>365</v>
      </c>
      <c r="D482" s="163" t="s">
        <v>612</v>
      </c>
      <c r="E482" s="163" t="s">
        <v>657</v>
      </c>
      <c r="F482" s="163"/>
      <c r="G482" s="164">
        <f aca="true" t="shared" si="51" ref="G482:I483">G483</f>
        <v>4000</v>
      </c>
      <c r="H482" s="164">
        <f t="shared" si="51"/>
        <v>0</v>
      </c>
      <c r="I482" s="164">
        <f t="shared" si="51"/>
        <v>0</v>
      </c>
    </row>
    <row r="483" spans="1:9" ht="25.5" hidden="1">
      <c r="A483" s="162" t="s">
        <v>346</v>
      </c>
      <c r="B483" s="163" t="s">
        <v>608</v>
      </c>
      <c r="C483" s="163" t="s">
        <v>365</v>
      </c>
      <c r="D483" s="163" t="s">
        <v>612</v>
      </c>
      <c r="E483" s="163" t="s">
        <v>657</v>
      </c>
      <c r="F483" s="163" t="s">
        <v>347</v>
      </c>
      <c r="G483" s="164">
        <f t="shared" si="51"/>
        <v>4000</v>
      </c>
      <c r="H483" s="164">
        <f t="shared" si="51"/>
        <v>0</v>
      </c>
      <c r="I483" s="164">
        <f t="shared" si="51"/>
        <v>0</v>
      </c>
    </row>
    <row r="484" spans="1:9" ht="63.75" hidden="1">
      <c r="A484" s="162" t="s">
        <v>651</v>
      </c>
      <c r="B484" s="163" t="s">
        <v>608</v>
      </c>
      <c r="C484" s="163" t="s">
        <v>365</v>
      </c>
      <c r="D484" s="163" t="s">
        <v>612</v>
      </c>
      <c r="E484" s="163" t="s">
        <v>657</v>
      </c>
      <c r="F484" s="163" t="s">
        <v>652</v>
      </c>
      <c r="G484" s="164">
        <v>4000</v>
      </c>
      <c r="H484" s="164"/>
      <c r="I484" s="164"/>
    </row>
    <row r="485" spans="1:9" ht="38.25" hidden="1">
      <c r="A485" s="162" t="s">
        <v>658</v>
      </c>
      <c r="B485" s="163" t="s">
        <v>608</v>
      </c>
      <c r="C485" s="163" t="s">
        <v>365</v>
      </c>
      <c r="D485" s="163" t="s">
        <v>612</v>
      </c>
      <c r="E485" s="163" t="s">
        <v>659</v>
      </c>
      <c r="F485" s="163"/>
      <c r="G485" s="164">
        <f aca="true" t="shared" si="52" ref="G485:I486">G486</f>
        <v>1800</v>
      </c>
      <c r="H485" s="164">
        <f t="shared" si="52"/>
        <v>0</v>
      </c>
      <c r="I485" s="164">
        <f t="shared" si="52"/>
        <v>0</v>
      </c>
    </row>
    <row r="486" spans="1:9" ht="25.5" hidden="1">
      <c r="A486" s="162" t="s">
        <v>346</v>
      </c>
      <c r="B486" s="163" t="s">
        <v>608</v>
      </c>
      <c r="C486" s="163" t="s">
        <v>365</v>
      </c>
      <c r="D486" s="163" t="s">
        <v>612</v>
      </c>
      <c r="E486" s="163" t="s">
        <v>659</v>
      </c>
      <c r="F486" s="163" t="s">
        <v>347</v>
      </c>
      <c r="G486" s="164">
        <f t="shared" si="52"/>
        <v>1800</v>
      </c>
      <c r="H486" s="164">
        <f t="shared" si="52"/>
        <v>0</v>
      </c>
      <c r="I486" s="164">
        <f t="shared" si="52"/>
        <v>0</v>
      </c>
    </row>
    <row r="487" spans="1:9" ht="63.75" hidden="1">
      <c r="A487" s="162" t="s">
        <v>651</v>
      </c>
      <c r="B487" s="163" t="s">
        <v>608</v>
      </c>
      <c r="C487" s="163" t="s">
        <v>365</v>
      </c>
      <c r="D487" s="163" t="s">
        <v>612</v>
      </c>
      <c r="E487" s="163" t="s">
        <v>659</v>
      </c>
      <c r="F487" s="177" t="s">
        <v>652</v>
      </c>
      <c r="G487" s="180">
        <v>1800</v>
      </c>
      <c r="H487" s="180"/>
      <c r="I487" s="180"/>
    </row>
    <row r="488" spans="1:9" ht="15" hidden="1">
      <c r="A488" s="166" t="s">
        <v>660</v>
      </c>
      <c r="B488" s="167" t="s">
        <v>608</v>
      </c>
      <c r="C488" s="167" t="s">
        <v>365</v>
      </c>
      <c r="D488" s="167" t="s">
        <v>524</v>
      </c>
      <c r="E488" s="167"/>
      <c r="F488" s="185"/>
      <c r="G488" s="183"/>
      <c r="H488" s="183">
        <f aca="true" t="shared" si="53" ref="H488:I491">H489</f>
        <v>0</v>
      </c>
      <c r="I488" s="183">
        <f t="shared" si="53"/>
        <v>0</v>
      </c>
    </row>
    <row r="489" spans="1:9" ht="63.75" hidden="1">
      <c r="A489" s="162" t="s">
        <v>475</v>
      </c>
      <c r="B489" s="163" t="s">
        <v>608</v>
      </c>
      <c r="C489" s="163" t="s">
        <v>365</v>
      </c>
      <c r="D489" s="163" t="s">
        <v>524</v>
      </c>
      <c r="E489" s="163" t="s">
        <v>648</v>
      </c>
      <c r="F489" s="177"/>
      <c r="G489" s="180"/>
      <c r="H489" s="180">
        <f t="shared" si="53"/>
        <v>0</v>
      </c>
      <c r="I489" s="180">
        <f t="shared" si="53"/>
        <v>0</v>
      </c>
    </row>
    <row r="490" spans="1:9" ht="63.75" hidden="1">
      <c r="A490" s="162" t="s">
        <v>661</v>
      </c>
      <c r="B490" s="163" t="s">
        <v>608</v>
      </c>
      <c r="C490" s="163" t="s">
        <v>365</v>
      </c>
      <c r="D490" s="163" t="s">
        <v>524</v>
      </c>
      <c r="E490" s="163" t="s">
        <v>662</v>
      </c>
      <c r="F490" s="177"/>
      <c r="G490" s="180"/>
      <c r="H490" s="180">
        <f t="shared" si="53"/>
        <v>0</v>
      </c>
      <c r="I490" s="180">
        <f t="shared" si="53"/>
        <v>0</v>
      </c>
    </row>
    <row r="491" spans="1:9" ht="64.5" hidden="1">
      <c r="A491" s="199" t="s">
        <v>663</v>
      </c>
      <c r="B491" s="163" t="s">
        <v>608</v>
      </c>
      <c r="C491" s="163" t="s">
        <v>365</v>
      </c>
      <c r="D491" s="163" t="s">
        <v>524</v>
      </c>
      <c r="E491" s="163" t="s">
        <v>662</v>
      </c>
      <c r="F491" s="177" t="s">
        <v>664</v>
      </c>
      <c r="G491" s="180"/>
      <c r="H491" s="180">
        <f t="shared" si="53"/>
        <v>0</v>
      </c>
      <c r="I491" s="180">
        <f t="shared" si="53"/>
        <v>0</v>
      </c>
    </row>
    <row r="492" spans="1:9" ht="25.5" hidden="1">
      <c r="A492" s="162" t="s">
        <v>665</v>
      </c>
      <c r="B492" s="163" t="s">
        <v>608</v>
      </c>
      <c r="C492" s="163" t="s">
        <v>365</v>
      </c>
      <c r="D492" s="163" t="s">
        <v>524</v>
      </c>
      <c r="E492" s="163" t="s">
        <v>662</v>
      </c>
      <c r="F492" s="177" t="s">
        <v>666</v>
      </c>
      <c r="G492" s="180"/>
      <c r="H492" s="180"/>
      <c r="I492" s="180"/>
    </row>
    <row r="493" spans="1:9" ht="25.5" hidden="1">
      <c r="A493" s="166" t="s">
        <v>670</v>
      </c>
      <c r="B493" s="167" t="s">
        <v>608</v>
      </c>
      <c r="C493" s="167" t="s">
        <v>365</v>
      </c>
      <c r="D493" s="167" t="s">
        <v>671</v>
      </c>
      <c r="E493" s="167"/>
      <c r="F493" s="185"/>
      <c r="G493" s="168">
        <f>G495+G501</f>
        <v>184.5</v>
      </c>
      <c r="H493" s="168">
        <f>H495+H501</f>
        <v>0</v>
      </c>
      <c r="I493" s="168">
        <f>I495+I501</f>
        <v>0</v>
      </c>
    </row>
    <row r="494" spans="1:9" ht="15" hidden="1">
      <c r="A494" s="162" t="s">
        <v>385</v>
      </c>
      <c r="B494" s="163" t="s">
        <v>608</v>
      </c>
      <c r="C494" s="163" t="s">
        <v>365</v>
      </c>
      <c r="D494" s="163" t="s">
        <v>671</v>
      </c>
      <c r="E494" s="163"/>
      <c r="F494" s="185"/>
      <c r="G494" s="168">
        <f aca="true" t="shared" si="54" ref="G494:I495">G495</f>
        <v>164.5</v>
      </c>
      <c r="H494" s="168">
        <f t="shared" si="54"/>
        <v>0</v>
      </c>
      <c r="I494" s="168">
        <f t="shared" si="54"/>
        <v>0</v>
      </c>
    </row>
    <row r="495" spans="1:9" ht="153" hidden="1">
      <c r="A495" s="162" t="s">
        <v>454</v>
      </c>
      <c r="B495" s="163" t="s">
        <v>608</v>
      </c>
      <c r="C495" s="163" t="s">
        <v>365</v>
      </c>
      <c r="D495" s="163" t="s">
        <v>671</v>
      </c>
      <c r="E495" s="163"/>
      <c r="F495" s="177"/>
      <c r="G495" s="164">
        <f t="shared" si="54"/>
        <v>164.5</v>
      </c>
      <c r="H495" s="164">
        <f t="shared" si="54"/>
        <v>0</v>
      </c>
      <c r="I495" s="164">
        <f t="shared" si="54"/>
        <v>0</v>
      </c>
    </row>
    <row r="496" spans="1:9" ht="76.5" hidden="1">
      <c r="A496" s="162" t="s">
        <v>672</v>
      </c>
      <c r="B496" s="163" t="s">
        <v>608</v>
      </c>
      <c r="C496" s="163" t="s">
        <v>365</v>
      </c>
      <c r="D496" s="163" t="s">
        <v>671</v>
      </c>
      <c r="E496" s="163" t="s">
        <v>673</v>
      </c>
      <c r="F496" s="177"/>
      <c r="G496" s="164">
        <f>G497+G499</f>
        <v>164.5</v>
      </c>
      <c r="H496" s="164">
        <f>H497+H499</f>
        <v>0</v>
      </c>
      <c r="I496" s="164">
        <f>I497+I499</f>
        <v>0</v>
      </c>
    </row>
    <row r="497" spans="1:9" ht="63.75" hidden="1">
      <c r="A497" s="174" t="s">
        <v>625</v>
      </c>
      <c r="B497" s="163" t="s">
        <v>674</v>
      </c>
      <c r="C497" s="163" t="s">
        <v>365</v>
      </c>
      <c r="D497" s="163" t="s">
        <v>671</v>
      </c>
      <c r="E497" s="163" t="s">
        <v>673</v>
      </c>
      <c r="F497" s="177" t="s">
        <v>334</v>
      </c>
      <c r="G497" s="164">
        <f>G498</f>
        <v>164.5</v>
      </c>
      <c r="H497" s="164">
        <f>H498</f>
        <v>0</v>
      </c>
      <c r="I497" s="164">
        <f>I498</f>
        <v>0</v>
      </c>
    </row>
    <row r="498" spans="1:9" ht="25.5" hidden="1">
      <c r="A498" s="170" t="s">
        <v>335</v>
      </c>
      <c r="B498" s="163" t="s">
        <v>608</v>
      </c>
      <c r="C498" s="163" t="s">
        <v>365</v>
      </c>
      <c r="D498" s="163" t="s">
        <v>671</v>
      </c>
      <c r="E498" s="163" t="s">
        <v>673</v>
      </c>
      <c r="F498" s="163" t="s">
        <v>336</v>
      </c>
      <c r="G498" s="164">
        <v>164.5</v>
      </c>
      <c r="H498" s="164"/>
      <c r="I498" s="164"/>
    </row>
    <row r="499" spans="1:9" ht="38.25" hidden="1">
      <c r="A499" s="170" t="s">
        <v>342</v>
      </c>
      <c r="B499" s="163" t="s">
        <v>608</v>
      </c>
      <c r="C499" s="163" t="s">
        <v>365</v>
      </c>
      <c r="D499" s="163" t="s">
        <v>671</v>
      </c>
      <c r="E499" s="163" t="s">
        <v>675</v>
      </c>
      <c r="F499" s="163" t="s">
        <v>343</v>
      </c>
      <c r="G499" s="164">
        <f>G500</f>
        <v>0</v>
      </c>
      <c r="H499" s="168">
        <f>G499*97.5/100</f>
        <v>0</v>
      </c>
      <c r="I499" s="168">
        <f>H499*100.9/100</f>
        <v>0</v>
      </c>
    </row>
    <row r="500" spans="1:9" ht="38.25" hidden="1">
      <c r="A500" s="170" t="s">
        <v>344</v>
      </c>
      <c r="B500" s="163" t="s">
        <v>608</v>
      </c>
      <c r="C500" s="163" t="s">
        <v>365</v>
      </c>
      <c r="D500" s="163" t="s">
        <v>671</v>
      </c>
      <c r="E500" s="163" t="s">
        <v>675</v>
      </c>
      <c r="F500" s="163" t="s">
        <v>345</v>
      </c>
      <c r="G500" s="164">
        <v>0</v>
      </c>
      <c r="H500" s="168">
        <f>G500*97.5/100</f>
        <v>0</v>
      </c>
      <c r="I500" s="168">
        <f>H500*100.9/100</f>
        <v>0</v>
      </c>
    </row>
    <row r="501" spans="1:9" ht="63.75" hidden="1">
      <c r="A501" s="162" t="s">
        <v>475</v>
      </c>
      <c r="B501" s="163" t="s">
        <v>608</v>
      </c>
      <c r="C501" s="163" t="s">
        <v>365</v>
      </c>
      <c r="D501" s="163" t="s">
        <v>671</v>
      </c>
      <c r="E501" s="163" t="s">
        <v>648</v>
      </c>
      <c r="F501" s="163"/>
      <c r="G501" s="164">
        <f>G502+G505</f>
        <v>20</v>
      </c>
      <c r="H501" s="164">
        <f>H502+H505</f>
        <v>0</v>
      </c>
      <c r="I501" s="164">
        <f>I502+I505</f>
        <v>0</v>
      </c>
    </row>
    <row r="502" spans="1:9" ht="38.25" hidden="1">
      <c r="A502" s="170" t="s">
        <v>676</v>
      </c>
      <c r="B502" s="163" t="s">
        <v>608</v>
      </c>
      <c r="C502" s="163" t="s">
        <v>365</v>
      </c>
      <c r="D502" s="163" t="s">
        <v>671</v>
      </c>
      <c r="E502" s="163" t="s">
        <v>677</v>
      </c>
      <c r="F502" s="163"/>
      <c r="G502" s="164">
        <f aca="true" t="shared" si="55" ref="G502:I503">G503</f>
        <v>10</v>
      </c>
      <c r="H502" s="164">
        <f t="shared" si="55"/>
        <v>0</v>
      </c>
      <c r="I502" s="164">
        <f t="shared" si="55"/>
        <v>0</v>
      </c>
    </row>
    <row r="503" spans="1:9" ht="38.25" hidden="1">
      <c r="A503" s="170" t="s">
        <v>342</v>
      </c>
      <c r="B503" s="163" t="s">
        <v>608</v>
      </c>
      <c r="C503" s="163" t="s">
        <v>365</v>
      </c>
      <c r="D503" s="163" t="s">
        <v>671</v>
      </c>
      <c r="E503" s="163" t="s">
        <v>677</v>
      </c>
      <c r="F503" s="163" t="s">
        <v>343</v>
      </c>
      <c r="G503" s="164">
        <f t="shared" si="55"/>
        <v>10</v>
      </c>
      <c r="H503" s="164">
        <f t="shared" si="55"/>
        <v>0</v>
      </c>
      <c r="I503" s="164">
        <f t="shared" si="55"/>
        <v>0</v>
      </c>
    </row>
    <row r="504" spans="1:9" ht="38.25" hidden="1">
      <c r="A504" s="170" t="s">
        <v>344</v>
      </c>
      <c r="B504" s="163" t="s">
        <v>608</v>
      </c>
      <c r="C504" s="163" t="s">
        <v>365</v>
      </c>
      <c r="D504" s="163" t="s">
        <v>671</v>
      </c>
      <c r="E504" s="163" t="s">
        <v>677</v>
      </c>
      <c r="F504" s="177" t="s">
        <v>345</v>
      </c>
      <c r="G504" s="164">
        <v>10</v>
      </c>
      <c r="H504" s="164"/>
      <c r="I504" s="164"/>
    </row>
    <row r="505" spans="1:9" ht="38.25" hidden="1">
      <c r="A505" s="170" t="s">
        <v>678</v>
      </c>
      <c r="B505" s="163" t="s">
        <v>608</v>
      </c>
      <c r="C505" s="163" t="s">
        <v>365</v>
      </c>
      <c r="D505" s="163" t="s">
        <v>671</v>
      </c>
      <c r="E505" s="163" t="s">
        <v>679</v>
      </c>
      <c r="F505" s="177"/>
      <c r="G505" s="164">
        <f aca="true" t="shared" si="56" ref="G505:I506">G506</f>
        <v>10</v>
      </c>
      <c r="H505" s="164">
        <f t="shared" si="56"/>
        <v>0</v>
      </c>
      <c r="I505" s="164">
        <f t="shared" si="56"/>
        <v>0</v>
      </c>
    </row>
    <row r="506" spans="1:9" ht="38.25" hidden="1">
      <c r="A506" s="170" t="s">
        <v>342</v>
      </c>
      <c r="B506" s="163" t="s">
        <v>608</v>
      </c>
      <c r="C506" s="163" t="s">
        <v>365</v>
      </c>
      <c r="D506" s="163" t="s">
        <v>671</v>
      </c>
      <c r="E506" s="163" t="s">
        <v>679</v>
      </c>
      <c r="F506" s="163" t="s">
        <v>343</v>
      </c>
      <c r="G506" s="164">
        <f t="shared" si="56"/>
        <v>10</v>
      </c>
      <c r="H506" s="164">
        <f t="shared" si="56"/>
        <v>0</v>
      </c>
      <c r="I506" s="164">
        <f t="shared" si="56"/>
        <v>0</v>
      </c>
    </row>
    <row r="507" spans="1:9" ht="38.25" hidden="1">
      <c r="A507" s="170" t="s">
        <v>344</v>
      </c>
      <c r="B507" s="163" t="s">
        <v>608</v>
      </c>
      <c r="C507" s="163" t="s">
        <v>365</v>
      </c>
      <c r="D507" s="163" t="s">
        <v>671</v>
      </c>
      <c r="E507" s="163" t="s">
        <v>679</v>
      </c>
      <c r="F507" s="177" t="s">
        <v>345</v>
      </c>
      <c r="G507" s="164">
        <v>10</v>
      </c>
      <c r="H507" s="164"/>
      <c r="I507" s="164"/>
    </row>
    <row r="508" spans="1:9" ht="25.5" hidden="1">
      <c r="A508" s="166" t="s">
        <v>680</v>
      </c>
      <c r="B508" s="167" t="s">
        <v>608</v>
      </c>
      <c r="C508" s="167" t="s">
        <v>612</v>
      </c>
      <c r="D508" s="167"/>
      <c r="E508" s="167"/>
      <c r="F508" s="167"/>
      <c r="G508" s="168">
        <f aca="true" t="shared" si="57" ref="G508:I509">G509</f>
        <v>3350</v>
      </c>
      <c r="H508" s="168">
        <f t="shared" si="57"/>
        <v>0</v>
      </c>
      <c r="I508" s="168">
        <f t="shared" si="57"/>
        <v>0</v>
      </c>
    </row>
    <row r="509" spans="1:9" ht="15" hidden="1">
      <c r="A509" s="166" t="s">
        <v>681</v>
      </c>
      <c r="B509" s="167" t="s">
        <v>608</v>
      </c>
      <c r="C509" s="167" t="s">
        <v>612</v>
      </c>
      <c r="D509" s="167" t="s">
        <v>326</v>
      </c>
      <c r="E509" s="167"/>
      <c r="F509" s="167"/>
      <c r="G509" s="168">
        <f t="shared" si="57"/>
        <v>3350</v>
      </c>
      <c r="H509" s="168">
        <f t="shared" si="57"/>
        <v>0</v>
      </c>
      <c r="I509" s="168">
        <f t="shared" si="57"/>
        <v>0</v>
      </c>
    </row>
    <row r="510" spans="1:9" ht="63.75" hidden="1">
      <c r="A510" s="162" t="s">
        <v>475</v>
      </c>
      <c r="B510" s="163" t="s">
        <v>608</v>
      </c>
      <c r="C510" s="163" t="s">
        <v>612</v>
      </c>
      <c r="D510" s="163" t="s">
        <v>326</v>
      </c>
      <c r="E510" s="163" t="s">
        <v>648</v>
      </c>
      <c r="F510" s="163"/>
      <c r="G510" s="164">
        <f>G514+G520+G517+G511+G523+G526</f>
        <v>3350</v>
      </c>
      <c r="H510" s="164">
        <f>H514+H520+H517+H511+H523+H526+H529</f>
        <v>0</v>
      </c>
      <c r="I510" s="164">
        <f>I514+I520+I517+I511+I523+I526+I529</f>
        <v>0</v>
      </c>
    </row>
    <row r="511" spans="1:9" ht="51" hidden="1">
      <c r="A511" s="162" t="s">
        <v>682</v>
      </c>
      <c r="B511" s="163" t="s">
        <v>608</v>
      </c>
      <c r="C511" s="163" t="s">
        <v>683</v>
      </c>
      <c r="D511" s="163" t="s">
        <v>326</v>
      </c>
      <c r="E511" s="163" t="s">
        <v>684</v>
      </c>
      <c r="F511" s="163"/>
      <c r="G511" s="164">
        <f aca="true" t="shared" si="58" ref="G511:I512">G512</f>
        <v>2000</v>
      </c>
      <c r="H511" s="164">
        <f t="shared" si="58"/>
        <v>0</v>
      </c>
      <c r="I511" s="164">
        <f t="shared" si="58"/>
        <v>0</v>
      </c>
    </row>
    <row r="512" spans="1:9" ht="25.5" hidden="1">
      <c r="A512" s="162" t="s">
        <v>617</v>
      </c>
      <c r="B512" s="163" t="s">
        <v>608</v>
      </c>
      <c r="C512" s="163" t="s">
        <v>612</v>
      </c>
      <c r="D512" s="163" t="s">
        <v>326</v>
      </c>
      <c r="E512" s="163" t="s">
        <v>684</v>
      </c>
      <c r="F512" s="163" t="s">
        <v>347</v>
      </c>
      <c r="G512" s="164">
        <f t="shared" si="58"/>
        <v>2000</v>
      </c>
      <c r="H512" s="164">
        <f t="shared" si="58"/>
        <v>0</v>
      </c>
      <c r="I512" s="164">
        <f t="shared" si="58"/>
        <v>0</v>
      </c>
    </row>
    <row r="513" spans="1:9" ht="63.75" hidden="1">
      <c r="A513" s="162" t="s">
        <v>685</v>
      </c>
      <c r="B513" s="163" t="s">
        <v>608</v>
      </c>
      <c r="C513" s="163" t="s">
        <v>612</v>
      </c>
      <c r="D513" s="163" t="s">
        <v>326</v>
      </c>
      <c r="E513" s="163" t="s">
        <v>684</v>
      </c>
      <c r="F513" s="163" t="s">
        <v>652</v>
      </c>
      <c r="G513" s="164">
        <v>2000</v>
      </c>
      <c r="H513" s="164"/>
      <c r="I513" s="164"/>
    </row>
    <row r="514" spans="1:9" ht="25.5" hidden="1">
      <c r="A514" s="162" t="s">
        <v>686</v>
      </c>
      <c r="B514" s="163" t="s">
        <v>608</v>
      </c>
      <c r="C514" s="163" t="s">
        <v>612</v>
      </c>
      <c r="D514" s="163" t="s">
        <v>326</v>
      </c>
      <c r="E514" s="163" t="s">
        <v>687</v>
      </c>
      <c r="F514" s="163"/>
      <c r="G514" s="164">
        <f aca="true" t="shared" si="59" ref="G514:I515">G515</f>
        <v>1000</v>
      </c>
      <c r="H514" s="164">
        <f t="shared" si="59"/>
        <v>0</v>
      </c>
      <c r="I514" s="164">
        <f t="shared" si="59"/>
        <v>0</v>
      </c>
    </row>
    <row r="515" spans="1:9" ht="64.5" hidden="1">
      <c r="A515" s="199" t="s">
        <v>663</v>
      </c>
      <c r="B515" s="163" t="s">
        <v>608</v>
      </c>
      <c r="C515" s="163" t="s">
        <v>612</v>
      </c>
      <c r="D515" s="163" t="s">
        <v>326</v>
      </c>
      <c r="E515" s="163" t="s">
        <v>687</v>
      </c>
      <c r="F515" s="163" t="s">
        <v>664</v>
      </c>
      <c r="G515" s="164">
        <f t="shared" si="59"/>
        <v>1000</v>
      </c>
      <c r="H515" s="164">
        <f t="shared" si="59"/>
        <v>0</v>
      </c>
      <c r="I515" s="164">
        <f t="shared" si="59"/>
        <v>0</v>
      </c>
    </row>
    <row r="516" spans="1:9" ht="25.5" hidden="1">
      <c r="A516" s="162" t="s">
        <v>665</v>
      </c>
      <c r="B516" s="163" t="s">
        <v>608</v>
      </c>
      <c r="C516" s="163" t="s">
        <v>612</v>
      </c>
      <c r="D516" s="163" t="s">
        <v>326</v>
      </c>
      <c r="E516" s="163" t="s">
        <v>687</v>
      </c>
      <c r="F516" s="163" t="s">
        <v>666</v>
      </c>
      <c r="G516" s="164">
        <v>1000</v>
      </c>
      <c r="H516" s="164"/>
      <c r="I516" s="164"/>
    </row>
    <row r="517" spans="1:9" ht="38.25" hidden="1">
      <c r="A517" s="162" t="s">
        <v>688</v>
      </c>
      <c r="B517" s="163" t="s">
        <v>608</v>
      </c>
      <c r="C517" s="163" t="s">
        <v>612</v>
      </c>
      <c r="D517" s="163" t="s">
        <v>326</v>
      </c>
      <c r="E517" s="163" t="s">
        <v>689</v>
      </c>
      <c r="F517" s="163"/>
      <c r="G517" s="164">
        <f aca="true" t="shared" si="60" ref="G517:I518">G518</f>
        <v>200</v>
      </c>
      <c r="H517" s="164">
        <f t="shared" si="60"/>
        <v>0</v>
      </c>
      <c r="I517" s="164">
        <f t="shared" si="60"/>
        <v>0</v>
      </c>
    </row>
    <row r="518" spans="1:9" ht="64.5" hidden="1">
      <c r="A518" s="199" t="s">
        <v>663</v>
      </c>
      <c r="B518" s="163" t="s">
        <v>608</v>
      </c>
      <c r="C518" s="163" t="s">
        <v>612</v>
      </c>
      <c r="D518" s="163" t="s">
        <v>326</v>
      </c>
      <c r="E518" s="163" t="s">
        <v>689</v>
      </c>
      <c r="F518" s="163" t="s">
        <v>664</v>
      </c>
      <c r="G518" s="164">
        <f t="shared" si="60"/>
        <v>200</v>
      </c>
      <c r="H518" s="164">
        <f t="shared" si="60"/>
        <v>0</v>
      </c>
      <c r="I518" s="164">
        <f t="shared" si="60"/>
        <v>0</v>
      </c>
    </row>
    <row r="519" spans="1:9" ht="25.5" hidden="1">
      <c r="A519" s="162" t="s">
        <v>665</v>
      </c>
      <c r="B519" s="163" t="s">
        <v>608</v>
      </c>
      <c r="C519" s="163" t="s">
        <v>612</v>
      </c>
      <c r="D519" s="163" t="s">
        <v>326</v>
      </c>
      <c r="E519" s="163" t="s">
        <v>689</v>
      </c>
      <c r="F519" s="163" t="s">
        <v>666</v>
      </c>
      <c r="G519" s="164">
        <v>200</v>
      </c>
      <c r="H519" s="164"/>
      <c r="I519" s="164"/>
    </row>
    <row r="520" spans="1:9" ht="63.75" hidden="1">
      <c r="A520" s="162" t="s">
        <v>690</v>
      </c>
      <c r="B520" s="163" t="s">
        <v>608</v>
      </c>
      <c r="C520" s="163" t="s">
        <v>612</v>
      </c>
      <c r="D520" s="163" t="s">
        <v>326</v>
      </c>
      <c r="E520" s="163" t="s">
        <v>691</v>
      </c>
      <c r="F520" s="177"/>
      <c r="G520" s="164">
        <f aca="true" t="shared" si="61" ref="G520:I521">G521</f>
        <v>150</v>
      </c>
      <c r="H520" s="164">
        <f t="shared" si="61"/>
        <v>0</v>
      </c>
      <c r="I520" s="164">
        <f t="shared" si="61"/>
        <v>0</v>
      </c>
    </row>
    <row r="521" spans="1:9" ht="38.25" hidden="1">
      <c r="A521" s="170" t="s">
        <v>342</v>
      </c>
      <c r="B521" s="163" t="s">
        <v>608</v>
      </c>
      <c r="C521" s="163" t="s">
        <v>612</v>
      </c>
      <c r="D521" s="163" t="s">
        <v>326</v>
      </c>
      <c r="E521" s="163" t="s">
        <v>691</v>
      </c>
      <c r="F521" s="177" t="s">
        <v>343</v>
      </c>
      <c r="G521" s="164">
        <f t="shared" si="61"/>
        <v>150</v>
      </c>
      <c r="H521" s="164">
        <f t="shared" si="61"/>
        <v>0</v>
      </c>
      <c r="I521" s="164">
        <f t="shared" si="61"/>
        <v>0</v>
      </c>
    </row>
    <row r="522" spans="1:9" ht="38.25" hidden="1">
      <c r="A522" s="170" t="s">
        <v>344</v>
      </c>
      <c r="B522" s="163" t="s">
        <v>608</v>
      </c>
      <c r="C522" s="163" t="s">
        <v>612</v>
      </c>
      <c r="D522" s="163" t="s">
        <v>326</v>
      </c>
      <c r="E522" s="163" t="s">
        <v>691</v>
      </c>
      <c r="F522" s="177" t="s">
        <v>345</v>
      </c>
      <c r="G522" s="164">
        <v>150</v>
      </c>
      <c r="H522" s="164"/>
      <c r="I522" s="164"/>
    </row>
    <row r="523" spans="1:9" ht="25.5" hidden="1">
      <c r="A523" s="170" t="s">
        <v>692</v>
      </c>
      <c r="B523" s="163" t="s">
        <v>608</v>
      </c>
      <c r="C523" s="163" t="s">
        <v>612</v>
      </c>
      <c r="D523" s="163" t="s">
        <v>326</v>
      </c>
      <c r="E523" s="163" t="s">
        <v>693</v>
      </c>
      <c r="F523" s="177"/>
      <c r="G523" s="164">
        <f>G524</f>
        <v>0</v>
      </c>
      <c r="H523" s="168">
        <f aca="true" t="shared" si="62" ref="H523:H528">G523*97.5/100</f>
        <v>0</v>
      </c>
      <c r="I523" s="168">
        <f aca="true" t="shared" si="63" ref="I523:I528">H523*100.9/100</f>
        <v>0</v>
      </c>
    </row>
    <row r="524" spans="1:9" ht="38.25" hidden="1">
      <c r="A524" s="170" t="s">
        <v>342</v>
      </c>
      <c r="B524" s="163" t="s">
        <v>608</v>
      </c>
      <c r="C524" s="163" t="s">
        <v>612</v>
      </c>
      <c r="D524" s="163" t="s">
        <v>326</v>
      </c>
      <c r="E524" s="163" t="s">
        <v>693</v>
      </c>
      <c r="F524" s="177" t="s">
        <v>343</v>
      </c>
      <c r="G524" s="164">
        <f>G525</f>
        <v>0</v>
      </c>
      <c r="H524" s="168">
        <f t="shared" si="62"/>
        <v>0</v>
      </c>
      <c r="I524" s="168">
        <f t="shared" si="63"/>
        <v>0</v>
      </c>
    </row>
    <row r="525" spans="1:9" ht="38.25" hidden="1">
      <c r="A525" s="170" t="s">
        <v>344</v>
      </c>
      <c r="B525" s="163" t="s">
        <v>608</v>
      </c>
      <c r="C525" s="163" t="s">
        <v>612</v>
      </c>
      <c r="D525" s="163" t="s">
        <v>326</v>
      </c>
      <c r="E525" s="163" t="s">
        <v>693</v>
      </c>
      <c r="F525" s="177" t="s">
        <v>345</v>
      </c>
      <c r="G525" s="164"/>
      <c r="H525" s="168">
        <f t="shared" si="62"/>
        <v>0</v>
      </c>
      <c r="I525" s="168">
        <f t="shared" si="63"/>
        <v>0</v>
      </c>
    </row>
    <row r="526" spans="1:9" ht="51" hidden="1">
      <c r="A526" s="170" t="s">
        <v>694</v>
      </c>
      <c r="B526" s="163"/>
      <c r="C526" s="163"/>
      <c r="D526" s="163"/>
      <c r="E526" s="163"/>
      <c r="F526" s="177"/>
      <c r="G526" s="164">
        <f>G527</f>
        <v>0</v>
      </c>
      <c r="H526" s="168">
        <f t="shared" si="62"/>
        <v>0</v>
      </c>
      <c r="I526" s="168">
        <f t="shared" si="63"/>
        <v>0</v>
      </c>
    </row>
    <row r="527" spans="1:9" ht="38.25" hidden="1">
      <c r="A527" s="170" t="s">
        <v>342</v>
      </c>
      <c r="B527" s="163" t="s">
        <v>608</v>
      </c>
      <c r="C527" s="163" t="s">
        <v>612</v>
      </c>
      <c r="D527" s="163" t="s">
        <v>326</v>
      </c>
      <c r="E527" s="163" t="s">
        <v>693</v>
      </c>
      <c r="F527" s="177" t="s">
        <v>343</v>
      </c>
      <c r="G527" s="164">
        <f>G528</f>
        <v>0</v>
      </c>
      <c r="H527" s="168">
        <f t="shared" si="62"/>
        <v>0</v>
      </c>
      <c r="I527" s="168">
        <f t="shared" si="63"/>
        <v>0</v>
      </c>
    </row>
    <row r="528" spans="1:9" ht="38.25" hidden="1">
      <c r="A528" s="170" t="s">
        <v>344</v>
      </c>
      <c r="B528" s="163" t="s">
        <v>608</v>
      </c>
      <c r="C528" s="163" t="s">
        <v>612</v>
      </c>
      <c r="D528" s="163" t="s">
        <v>326</v>
      </c>
      <c r="E528" s="163" t="s">
        <v>693</v>
      </c>
      <c r="F528" s="177" t="s">
        <v>345</v>
      </c>
      <c r="G528" s="164"/>
      <c r="H528" s="168">
        <f t="shared" si="62"/>
        <v>0</v>
      </c>
      <c r="I528" s="168">
        <f t="shared" si="63"/>
        <v>0</v>
      </c>
    </row>
    <row r="529" spans="1:9" ht="38.25" hidden="1">
      <c r="A529" s="170" t="s">
        <v>695</v>
      </c>
      <c r="B529" s="163" t="s">
        <v>608</v>
      </c>
      <c r="C529" s="163" t="s">
        <v>612</v>
      </c>
      <c r="D529" s="163" t="s">
        <v>326</v>
      </c>
      <c r="E529" s="163" t="s">
        <v>1025</v>
      </c>
      <c r="F529" s="177"/>
      <c r="G529" s="164"/>
      <c r="H529" s="164">
        <f>H530</f>
        <v>0</v>
      </c>
      <c r="I529" s="164">
        <f>I530</f>
        <v>0</v>
      </c>
    </row>
    <row r="530" spans="1:9" ht="38.25" hidden="1">
      <c r="A530" s="170" t="s">
        <v>342</v>
      </c>
      <c r="B530" s="163" t="s">
        <v>608</v>
      </c>
      <c r="C530" s="163" t="s">
        <v>612</v>
      </c>
      <c r="D530" s="163" t="s">
        <v>326</v>
      </c>
      <c r="E530" s="163" t="s">
        <v>1025</v>
      </c>
      <c r="F530" s="177" t="s">
        <v>343</v>
      </c>
      <c r="G530" s="164"/>
      <c r="H530" s="164">
        <f>H531</f>
        <v>0</v>
      </c>
      <c r="I530" s="164">
        <f>I531</f>
        <v>0</v>
      </c>
    </row>
    <row r="531" spans="1:9" ht="38.25" hidden="1">
      <c r="A531" s="170" t="s">
        <v>344</v>
      </c>
      <c r="B531" s="163" t="s">
        <v>608</v>
      </c>
      <c r="C531" s="163" t="s">
        <v>612</v>
      </c>
      <c r="D531" s="163" t="s">
        <v>326</v>
      </c>
      <c r="E531" s="163" t="s">
        <v>1025</v>
      </c>
      <c r="F531" s="177" t="s">
        <v>345</v>
      </c>
      <c r="G531" s="164"/>
      <c r="H531" s="164"/>
      <c r="I531" s="164"/>
    </row>
    <row r="532" spans="1:9" ht="15" hidden="1">
      <c r="A532" s="172" t="s">
        <v>697</v>
      </c>
      <c r="B532" s="167" t="s">
        <v>608</v>
      </c>
      <c r="C532" s="167" t="s">
        <v>524</v>
      </c>
      <c r="D532" s="167"/>
      <c r="E532" s="167"/>
      <c r="F532" s="185"/>
      <c r="G532" s="168">
        <f aca="true" t="shared" si="64" ref="G532:I536">G533</f>
        <v>100</v>
      </c>
      <c r="H532" s="168">
        <f t="shared" si="64"/>
        <v>0</v>
      </c>
      <c r="I532" s="168">
        <f t="shared" si="64"/>
        <v>0</v>
      </c>
    </row>
    <row r="533" spans="1:9" ht="25.5" hidden="1">
      <c r="A533" s="172" t="s">
        <v>698</v>
      </c>
      <c r="B533" s="167" t="s">
        <v>608</v>
      </c>
      <c r="C533" s="167" t="s">
        <v>524</v>
      </c>
      <c r="D533" s="167" t="s">
        <v>612</v>
      </c>
      <c r="E533" s="167"/>
      <c r="F533" s="185"/>
      <c r="G533" s="168">
        <f t="shared" si="64"/>
        <v>100</v>
      </c>
      <c r="H533" s="168">
        <f t="shared" si="64"/>
        <v>0</v>
      </c>
      <c r="I533" s="168">
        <f t="shared" si="64"/>
        <v>0</v>
      </c>
    </row>
    <row r="534" spans="1:9" ht="63.75" hidden="1">
      <c r="A534" s="162" t="s">
        <v>475</v>
      </c>
      <c r="B534" s="163" t="s">
        <v>608</v>
      </c>
      <c r="C534" s="163" t="s">
        <v>524</v>
      </c>
      <c r="D534" s="163" t="s">
        <v>612</v>
      </c>
      <c r="E534" s="163" t="s">
        <v>648</v>
      </c>
      <c r="F534" s="177"/>
      <c r="G534" s="164">
        <f t="shared" si="64"/>
        <v>100</v>
      </c>
      <c r="H534" s="164">
        <f t="shared" si="64"/>
        <v>0</v>
      </c>
      <c r="I534" s="164">
        <f t="shared" si="64"/>
        <v>0</v>
      </c>
    </row>
    <row r="535" spans="1:9" ht="25.5" hidden="1">
      <c r="A535" s="170" t="s">
        <v>699</v>
      </c>
      <c r="B535" s="163" t="s">
        <v>608</v>
      </c>
      <c r="C535" s="163" t="s">
        <v>524</v>
      </c>
      <c r="D535" s="163" t="s">
        <v>612</v>
      </c>
      <c r="E535" s="163" t="s">
        <v>693</v>
      </c>
      <c r="F535" s="177"/>
      <c r="G535" s="164">
        <f t="shared" si="64"/>
        <v>100</v>
      </c>
      <c r="H535" s="164">
        <f t="shared" si="64"/>
        <v>0</v>
      </c>
      <c r="I535" s="164">
        <f t="shared" si="64"/>
        <v>0</v>
      </c>
    </row>
    <row r="536" spans="1:9" ht="38.25" hidden="1">
      <c r="A536" s="170" t="s">
        <v>342</v>
      </c>
      <c r="B536" s="163" t="s">
        <v>608</v>
      </c>
      <c r="C536" s="163" t="s">
        <v>524</v>
      </c>
      <c r="D536" s="163" t="s">
        <v>612</v>
      </c>
      <c r="E536" s="163" t="s">
        <v>693</v>
      </c>
      <c r="F536" s="177" t="s">
        <v>343</v>
      </c>
      <c r="G536" s="164">
        <f t="shared" si="64"/>
        <v>100</v>
      </c>
      <c r="H536" s="164">
        <f t="shared" si="64"/>
        <v>0</v>
      </c>
      <c r="I536" s="164">
        <f t="shared" si="64"/>
        <v>0</v>
      </c>
    </row>
    <row r="537" spans="1:9" ht="38.25" hidden="1">
      <c r="A537" s="170" t="s">
        <v>344</v>
      </c>
      <c r="B537" s="163" t="s">
        <v>608</v>
      </c>
      <c r="C537" s="163" t="s">
        <v>524</v>
      </c>
      <c r="D537" s="163" t="s">
        <v>612</v>
      </c>
      <c r="E537" s="163" t="s">
        <v>693</v>
      </c>
      <c r="F537" s="177" t="s">
        <v>345</v>
      </c>
      <c r="G537" s="164">
        <v>100</v>
      </c>
      <c r="H537" s="164"/>
      <c r="I537" s="164"/>
    </row>
    <row r="538" spans="1:9" ht="15" hidden="1">
      <c r="A538" s="172" t="s">
        <v>372</v>
      </c>
      <c r="B538" s="167" t="s">
        <v>608</v>
      </c>
      <c r="C538" s="167" t="s">
        <v>373</v>
      </c>
      <c r="D538" s="167"/>
      <c r="E538" s="167"/>
      <c r="F538" s="185"/>
      <c r="G538" s="168">
        <f aca="true" t="shared" si="65" ref="G538:I542">G539</f>
        <v>442</v>
      </c>
      <c r="H538" s="168">
        <f t="shared" si="65"/>
        <v>0</v>
      </c>
      <c r="I538" s="168">
        <f t="shared" si="65"/>
        <v>0</v>
      </c>
    </row>
    <row r="539" spans="1:9" ht="25.5" hidden="1">
      <c r="A539" s="172" t="s">
        <v>444</v>
      </c>
      <c r="B539" s="167" t="s">
        <v>608</v>
      </c>
      <c r="C539" s="167" t="s">
        <v>373</v>
      </c>
      <c r="D539" s="167" t="s">
        <v>445</v>
      </c>
      <c r="E539" s="167"/>
      <c r="F539" s="185"/>
      <c r="G539" s="168">
        <f t="shared" si="65"/>
        <v>442</v>
      </c>
      <c r="H539" s="168">
        <f t="shared" si="65"/>
        <v>0</v>
      </c>
      <c r="I539" s="168">
        <f t="shared" si="65"/>
        <v>0</v>
      </c>
    </row>
    <row r="540" spans="1:9" ht="63.75" hidden="1">
      <c r="A540" s="162" t="s">
        <v>475</v>
      </c>
      <c r="B540" s="163" t="s">
        <v>608</v>
      </c>
      <c r="C540" s="163" t="s">
        <v>373</v>
      </c>
      <c r="D540" s="163" t="s">
        <v>445</v>
      </c>
      <c r="E540" s="163" t="s">
        <v>648</v>
      </c>
      <c r="F540" s="177"/>
      <c r="G540" s="164">
        <f t="shared" si="65"/>
        <v>442</v>
      </c>
      <c r="H540" s="164">
        <f t="shared" si="65"/>
        <v>0</v>
      </c>
      <c r="I540" s="164">
        <f t="shared" si="65"/>
        <v>0</v>
      </c>
    </row>
    <row r="541" spans="1:9" ht="38.25" hidden="1">
      <c r="A541" s="162" t="s">
        <v>700</v>
      </c>
      <c r="B541" s="163" t="s">
        <v>608</v>
      </c>
      <c r="C541" s="163" t="s">
        <v>373</v>
      </c>
      <c r="D541" s="163" t="s">
        <v>445</v>
      </c>
      <c r="E541" s="163" t="s">
        <v>701</v>
      </c>
      <c r="F541" s="177"/>
      <c r="G541" s="164">
        <f t="shared" si="65"/>
        <v>442</v>
      </c>
      <c r="H541" s="164">
        <f t="shared" si="65"/>
        <v>0</v>
      </c>
      <c r="I541" s="164">
        <f t="shared" si="65"/>
        <v>0</v>
      </c>
    </row>
    <row r="542" spans="1:9" ht="38.25" hidden="1">
      <c r="A542" s="170" t="s">
        <v>342</v>
      </c>
      <c r="B542" s="163" t="s">
        <v>608</v>
      </c>
      <c r="C542" s="163" t="s">
        <v>373</v>
      </c>
      <c r="D542" s="163" t="s">
        <v>445</v>
      </c>
      <c r="E542" s="163" t="s">
        <v>701</v>
      </c>
      <c r="F542" s="177" t="s">
        <v>343</v>
      </c>
      <c r="G542" s="164">
        <f t="shared" si="65"/>
        <v>442</v>
      </c>
      <c r="H542" s="164">
        <f t="shared" si="65"/>
        <v>0</v>
      </c>
      <c r="I542" s="164">
        <f t="shared" si="65"/>
        <v>0</v>
      </c>
    </row>
    <row r="543" spans="1:9" ht="38.25" hidden="1">
      <c r="A543" s="170" t="s">
        <v>344</v>
      </c>
      <c r="B543" s="163" t="s">
        <v>608</v>
      </c>
      <c r="C543" s="163" t="s">
        <v>373</v>
      </c>
      <c r="D543" s="163" t="s">
        <v>445</v>
      </c>
      <c r="E543" s="163" t="s">
        <v>701</v>
      </c>
      <c r="F543" s="177" t="s">
        <v>345</v>
      </c>
      <c r="G543" s="164">
        <v>442</v>
      </c>
      <c r="H543" s="164"/>
      <c r="I543" s="164"/>
    </row>
    <row r="544" spans="1:9" ht="25.5" hidden="1">
      <c r="A544" s="166" t="s">
        <v>702</v>
      </c>
      <c r="B544" s="167" t="s">
        <v>608</v>
      </c>
      <c r="C544" s="167" t="s">
        <v>574</v>
      </c>
      <c r="D544" s="167"/>
      <c r="E544" s="167"/>
      <c r="F544" s="167"/>
      <c r="G544" s="168">
        <f>G545+G550</f>
        <v>1650</v>
      </c>
      <c r="H544" s="168">
        <f>H545+H550</f>
        <v>0</v>
      </c>
      <c r="I544" s="168">
        <f>I545+I550</f>
        <v>0</v>
      </c>
    </row>
    <row r="545" spans="1:9" ht="15" hidden="1">
      <c r="A545" s="166" t="s">
        <v>575</v>
      </c>
      <c r="B545" s="167" t="s">
        <v>608</v>
      </c>
      <c r="C545" s="167" t="s">
        <v>574</v>
      </c>
      <c r="D545" s="167" t="s">
        <v>326</v>
      </c>
      <c r="E545" s="167"/>
      <c r="F545" s="167"/>
      <c r="G545" s="168">
        <f>G546+G551+G556</f>
        <v>1650</v>
      </c>
      <c r="H545" s="168">
        <f>H546+H551+H556</f>
        <v>0</v>
      </c>
      <c r="I545" s="168">
        <f>I546+I551+I556</f>
        <v>0</v>
      </c>
    </row>
    <row r="546" spans="1:9" ht="15" hidden="1">
      <c r="A546" s="162" t="s">
        <v>703</v>
      </c>
      <c r="B546" s="163" t="s">
        <v>608</v>
      </c>
      <c r="C546" s="163" t="s">
        <v>574</v>
      </c>
      <c r="D546" s="163" t="s">
        <v>326</v>
      </c>
      <c r="E546" s="163" t="s">
        <v>704</v>
      </c>
      <c r="F546" s="163"/>
      <c r="G546" s="164">
        <f aca="true" t="shared" si="66" ref="G546:I548">G547</f>
        <v>1300</v>
      </c>
      <c r="H546" s="164">
        <f t="shared" si="66"/>
        <v>0</v>
      </c>
      <c r="I546" s="164">
        <f t="shared" si="66"/>
        <v>0</v>
      </c>
    </row>
    <row r="547" spans="1:9" ht="25.5" hidden="1">
      <c r="A547" s="162" t="s">
        <v>415</v>
      </c>
      <c r="B547" s="163" t="s">
        <v>608</v>
      </c>
      <c r="C547" s="163" t="s">
        <v>574</v>
      </c>
      <c r="D547" s="163" t="s">
        <v>326</v>
      </c>
      <c r="E547" s="163" t="s">
        <v>704</v>
      </c>
      <c r="F547" s="163"/>
      <c r="G547" s="164">
        <f t="shared" si="66"/>
        <v>1300</v>
      </c>
      <c r="H547" s="164">
        <f t="shared" si="66"/>
        <v>0</v>
      </c>
      <c r="I547" s="164">
        <f t="shared" si="66"/>
        <v>0</v>
      </c>
    </row>
    <row r="548" spans="1:9" ht="63.75" hidden="1">
      <c r="A548" s="174" t="s">
        <v>379</v>
      </c>
      <c r="B548" s="163" t="s">
        <v>608</v>
      </c>
      <c r="C548" s="163" t="s">
        <v>574</v>
      </c>
      <c r="D548" s="163" t="s">
        <v>326</v>
      </c>
      <c r="E548" s="163" t="s">
        <v>704</v>
      </c>
      <c r="F548" s="163" t="s">
        <v>380</v>
      </c>
      <c r="G548" s="164">
        <f t="shared" si="66"/>
        <v>1300</v>
      </c>
      <c r="H548" s="164">
        <f t="shared" si="66"/>
        <v>0</v>
      </c>
      <c r="I548" s="164">
        <f t="shared" si="66"/>
        <v>0</v>
      </c>
    </row>
    <row r="549" spans="1:9" ht="76.5" hidden="1">
      <c r="A549" s="174" t="s">
        <v>381</v>
      </c>
      <c r="B549" s="163" t="s">
        <v>608</v>
      </c>
      <c r="C549" s="163" t="s">
        <v>574</v>
      </c>
      <c r="D549" s="163" t="s">
        <v>326</v>
      </c>
      <c r="E549" s="163" t="s">
        <v>704</v>
      </c>
      <c r="F549" s="163" t="s">
        <v>382</v>
      </c>
      <c r="G549" s="164">
        <v>1300</v>
      </c>
      <c r="H549" s="164"/>
      <c r="I549" s="164"/>
    </row>
    <row r="550" spans="1:9" ht="15" hidden="1">
      <c r="A550" s="166"/>
      <c r="B550" s="167"/>
      <c r="C550" s="167"/>
      <c r="D550" s="167"/>
      <c r="E550" s="167"/>
      <c r="F550" s="167"/>
      <c r="G550" s="168"/>
      <c r="H550" s="168">
        <f aca="true" t="shared" si="67" ref="H550:H555">G550*97.5/100</f>
        <v>0</v>
      </c>
      <c r="I550" s="168">
        <f aca="true" t="shared" si="68" ref="I550:I555">H550*100.9/100</f>
        <v>0</v>
      </c>
    </row>
    <row r="551" spans="1:9" ht="15" hidden="1">
      <c r="A551" s="162" t="s">
        <v>426</v>
      </c>
      <c r="B551" s="163" t="s">
        <v>608</v>
      </c>
      <c r="C551" s="163" t="s">
        <v>574</v>
      </c>
      <c r="D551" s="163" t="s">
        <v>326</v>
      </c>
      <c r="E551" s="163" t="s">
        <v>453</v>
      </c>
      <c r="F551" s="163"/>
      <c r="G551" s="164">
        <f>G552</f>
        <v>0</v>
      </c>
      <c r="H551" s="168">
        <f t="shared" si="67"/>
        <v>0</v>
      </c>
      <c r="I551" s="168">
        <f t="shared" si="68"/>
        <v>0</v>
      </c>
    </row>
    <row r="552" spans="1:9" ht="153" hidden="1">
      <c r="A552" s="162" t="s">
        <v>454</v>
      </c>
      <c r="B552" s="163" t="s">
        <v>608</v>
      </c>
      <c r="C552" s="163" t="s">
        <v>574</v>
      </c>
      <c r="D552" s="163" t="s">
        <v>326</v>
      </c>
      <c r="E552" s="163" t="s">
        <v>455</v>
      </c>
      <c r="F552" s="163"/>
      <c r="G552" s="164">
        <f>G553</f>
        <v>0</v>
      </c>
      <c r="H552" s="168">
        <f t="shared" si="67"/>
        <v>0</v>
      </c>
      <c r="I552" s="168">
        <f t="shared" si="68"/>
        <v>0</v>
      </c>
    </row>
    <row r="553" spans="1:9" ht="76.5" hidden="1">
      <c r="A553" s="162" t="s">
        <v>396</v>
      </c>
      <c r="B553" s="163" t="s">
        <v>608</v>
      </c>
      <c r="C553" s="163" t="s">
        <v>574</v>
      </c>
      <c r="D553" s="163" t="s">
        <v>326</v>
      </c>
      <c r="E553" s="163" t="s">
        <v>705</v>
      </c>
      <c r="F553" s="163"/>
      <c r="G553" s="164">
        <f>G554</f>
        <v>0</v>
      </c>
      <c r="H553" s="168">
        <f t="shared" si="67"/>
        <v>0</v>
      </c>
      <c r="I553" s="168">
        <f t="shared" si="68"/>
        <v>0</v>
      </c>
    </row>
    <row r="554" spans="1:9" ht="25.5" hidden="1">
      <c r="A554" s="174" t="s">
        <v>392</v>
      </c>
      <c r="B554" s="163" t="s">
        <v>608</v>
      </c>
      <c r="C554" s="163" t="s">
        <v>574</v>
      </c>
      <c r="D554" s="163" t="s">
        <v>326</v>
      </c>
      <c r="E554" s="163" t="s">
        <v>705</v>
      </c>
      <c r="F554" s="163" t="s">
        <v>393</v>
      </c>
      <c r="G554" s="164">
        <f>G555</f>
        <v>0</v>
      </c>
      <c r="H554" s="168">
        <f t="shared" si="67"/>
        <v>0</v>
      </c>
      <c r="I554" s="168">
        <f t="shared" si="68"/>
        <v>0</v>
      </c>
    </row>
    <row r="555" spans="1:9" ht="63.75" hidden="1">
      <c r="A555" s="174" t="s">
        <v>394</v>
      </c>
      <c r="B555" s="163" t="s">
        <v>608</v>
      </c>
      <c r="C555" s="163" t="s">
        <v>574</v>
      </c>
      <c r="D555" s="163" t="s">
        <v>326</v>
      </c>
      <c r="E555" s="163" t="s">
        <v>705</v>
      </c>
      <c r="F555" s="163" t="s">
        <v>395</v>
      </c>
      <c r="G555" s="164"/>
      <c r="H555" s="168">
        <f t="shared" si="67"/>
        <v>0</v>
      </c>
      <c r="I555" s="168">
        <f t="shared" si="68"/>
        <v>0</v>
      </c>
    </row>
    <row r="556" spans="1:9" ht="63.75" hidden="1">
      <c r="A556" s="162" t="s">
        <v>475</v>
      </c>
      <c r="B556" s="163" t="s">
        <v>608</v>
      </c>
      <c r="C556" s="163" t="s">
        <v>574</v>
      </c>
      <c r="D556" s="163" t="s">
        <v>326</v>
      </c>
      <c r="E556" s="163" t="s">
        <v>1026</v>
      </c>
      <c r="F556" s="163"/>
      <c r="G556" s="180">
        <f>G557+G560</f>
        <v>350</v>
      </c>
      <c r="H556" s="180">
        <f>H557+H560</f>
        <v>0</v>
      </c>
      <c r="I556" s="180">
        <f>I557+I560</f>
        <v>0</v>
      </c>
    </row>
    <row r="557" spans="1:9" ht="51" hidden="1">
      <c r="A557" s="162" t="s">
        <v>707</v>
      </c>
      <c r="B557" s="163" t="s">
        <v>608</v>
      </c>
      <c r="C557" s="163" t="s">
        <v>574</v>
      </c>
      <c r="D557" s="163" t="s">
        <v>326</v>
      </c>
      <c r="E557" s="163" t="s">
        <v>706</v>
      </c>
      <c r="F557" s="163"/>
      <c r="G557" s="180">
        <f aca="true" t="shared" si="69" ref="G557:I558">G558</f>
        <v>300</v>
      </c>
      <c r="H557" s="180">
        <f t="shared" si="69"/>
        <v>0</v>
      </c>
      <c r="I557" s="180">
        <f t="shared" si="69"/>
        <v>0</v>
      </c>
    </row>
    <row r="558" spans="1:9" ht="25.5" hidden="1">
      <c r="A558" s="179" t="s">
        <v>708</v>
      </c>
      <c r="B558" s="163" t="s">
        <v>608</v>
      </c>
      <c r="C558" s="163" t="s">
        <v>574</v>
      </c>
      <c r="D558" s="163" t="s">
        <v>326</v>
      </c>
      <c r="E558" s="163" t="s">
        <v>706</v>
      </c>
      <c r="F558" s="163" t="s">
        <v>343</v>
      </c>
      <c r="G558" s="180">
        <f t="shared" si="69"/>
        <v>300</v>
      </c>
      <c r="H558" s="180">
        <f t="shared" si="69"/>
        <v>0</v>
      </c>
      <c r="I558" s="180">
        <f t="shared" si="69"/>
        <v>0</v>
      </c>
    </row>
    <row r="559" spans="1:9" ht="25.5" hidden="1">
      <c r="A559" s="174" t="s">
        <v>709</v>
      </c>
      <c r="B559" s="163" t="s">
        <v>608</v>
      </c>
      <c r="C559" s="163" t="s">
        <v>574</v>
      </c>
      <c r="D559" s="163" t="s">
        <v>326</v>
      </c>
      <c r="E559" s="163" t="s">
        <v>706</v>
      </c>
      <c r="F559" s="163" t="s">
        <v>345</v>
      </c>
      <c r="G559" s="180">
        <v>300</v>
      </c>
      <c r="H559" s="180"/>
      <c r="I559" s="180"/>
    </row>
    <row r="560" spans="1:9" ht="25.5" hidden="1">
      <c r="A560" s="162" t="s">
        <v>710</v>
      </c>
      <c r="B560" s="163" t="s">
        <v>608</v>
      </c>
      <c r="C560" s="163" t="s">
        <v>574</v>
      </c>
      <c r="D560" s="163" t="s">
        <v>326</v>
      </c>
      <c r="E560" s="163" t="s">
        <v>711</v>
      </c>
      <c r="F560" s="163"/>
      <c r="G560" s="180">
        <f aca="true" t="shared" si="70" ref="G560:I561">G561</f>
        <v>50</v>
      </c>
      <c r="H560" s="180">
        <f t="shared" si="70"/>
        <v>0</v>
      </c>
      <c r="I560" s="180">
        <f t="shared" si="70"/>
        <v>0</v>
      </c>
    </row>
    <row r="561" spans="1:9" ht="25.5" hidden="1">
      <c r="A561" s="179" t="s">
        <v>708</v>
      </c>
      <c r="B561" s="163" t="s">
        <v>608</v>
      </c>
      <c r="C561" s="163" t="s">
        <v>574</v>
      </c>
      <c r="D561" s="163" t="s">
        <v>326</v>
      </c>
      <c r="E561" s="163" t="s">
        <v>711</v>
      </c>
      <c r="F561" s="163" t="s">
        <v>343</v>
      </c>
      <c r="G561" s="180">
        <f t="shared" si="70"/>
        <v>50</v>
      </c>
      <c r="H561" s="180">
        <f t="shared" si="70"/>
        <v>0</v>
      </c>
      <c r="I561" s="180">
        <f t="shared" si="70"/>
        <v>0</v>
      </c>
    </row>
    <row r="562" spans="1:9" ht="25.5" hidden="1">
      <c r="A562" s="174" t="s">
        <v>709</v>
      </c>
      <c r="B562" s="163" t="s">
        <v>608</v>
      </c>
      <c r="C562" s="163" t="s">
        <v>574</v>
      </c>
      <c r="D562" s="163" t="s">
        <v>326</v>
      </c>
      <c r="E562" s="163" t="s">
        <v>711</v>
      </c>
      <c r="F562" s="163" t="s">
        <v>345</v>
      </c>
      <c r="G562" s="180">
        <v>50</v>
      </c>
      <c r="H562" s="180"/>
      <c r="I562" s="180"/>
    </row>
    <row r="563" spans="1:9" ht="25.5" hidden="1">
      <c r="A563" s="166" t="s">
        <v>712</v>
      </c>
      <c r="B563" s="167" t="s">
        <v>608</v>
      </c>
      <c r="C563" s="167" t="s">
        <v>445</v>
      </c>
      <c r="D563" s="167"/>
      <c r="E563" s="167"/>
      <c r="F563" s="167"/>
      <c r="G563" s="183">
        <f>G626+G622+G618+G605+G588+G584+G580+G564</f>
        <v>0</v>
      </c>
      <c r="H563" s="168">
        <f aca="true" t="shared" si="71" ref="H563:H594">G563*97.5/100</f>
        <v>0</v>
      </c>
      <c r="I563" s="168">
        <f aca="true" t="shared" si="72" ref="I563:I594">H563*100.9/100</f>
        <v>0</v>
      </c>
    </row>
    <row r="564" spans="1:9" ht="25.5" hidden="1">
      <c r="A564" s="166" t="s">
        <v>713</v>
      </c>
      <c r="B564" s="167" t="s">
        <v>608</v>
      </c>
      <c r="C564" s="167" t="s">
        <v>445</v>
      </c>
      <c r="D564" s="167" t="s">
        <v>326</v>
      </c>
      <c r="E564" s="167"/>
      <c r="F564" s="167"/>
      <c r="G564" s="183">
        <f>G565+G571+G568</f>
        <v>0</v>
      </c>
      <c r="H564" s="168">
        <f t="shared" si="71"/>
        <v>0</v>
      </c>
      <c r="I564" s="168">
        <f t="shared" si="72"/>
        <v>0</v>
      </c>
    </row>
    <row r="565" spans="1:9" ht="25.5" hidden="1">
      <c r="A565" s="162" t="s">
        <v>714</v>
      </c>
      <c r="B565" s="163" t="s">
        <v>608</v>
      </c>
      <c r="C565" s="163" t="s">
        <v>445</v>
      </c>
      <c r="D565" s="163" t="s">
        <v>326</v>
      </c>
      <c r="E565" s="163" t="s">
        <v>715</v>
      </c>
      <c r="F565" s="163"/>
      <c r="G565" s="180">
        <f>G567</f>
        <v>0</v>
      </c>
      <c r="H565" s="168">
        <f t="shared" si="71"/>
        <v>0</v>
      </c>
      <c r="I565" s="168">
        <f t="shared" si="72"/>
        <v>0</v>
      </c>
    </row>
    <row r="566" spans="1:9" ht="51" hidden="1">
      <c r="A566" s="162" t="s">
        <v>716</v>
      </c>
      <c r="B566" s="163" t="s">
        <v>608</v>
      </c>
      <c r="C566" s="163" t="s">
        <v>445</v>
      </c>
      <c r="D566" s="163" t="s">
        <v>326</v>
      </c>
      <c r="E566" s="163" t="s">
        <v>717</v>
      </c>
      <c r="F566" s="163"/>
      <c r="G566" s="180">
        <f>G567</f>
        <v>0</v>
      </c>
      <c r="H566" s="168">
        <f t="shared" si="71"/>
        <v>0</v>
      </c>
      <c r="I566" s="168">
        <f t="shared" si="72"/>
        <v>0</v>
      </c>
    </row>
    <row r="567" spans="1:9" ht="25.5" hidden="1">
      <c r="A567" s="162" t="s">
        <v>718</v>
      </c>
      <c r="B567" s="163" t="s">
        <v>608</v>
      </c>
      <c r="C567" s="163" t="s">
        <v>445</v>
      </c>
      <c r="D567" s="163" t="s">
        <v>326</v>
      </c>
      <c r="E567" s="163" t="s">
        <v>719</v>
      </c>
      <c r="F567" s="163" t="s">
        <v>720</v>
      </c>
      <c r="G567" s="180"/>
      <c r="H567" s="168">
        <f t="shared" si="71"/>
        <v>0</v>
      </c>
      <c r="I567" s="168">
        <f t="shared" si="72"/>
        <v>0</v>
      </c>
    </row>
    <row r="568" spans="1:9" ht="76.5" hidden="1">
      <c r="A568" s="162" t="s">
        <v>721</v>
      </c>
      <c r="B568" s="163" t="s">
        <v>608</v>
      </c>
      <c r="C568" s="163" t="s">
        <v>445</v>
      </c>
      <c r="D568" s="163" t="s">
        <v>326</v>
      </c>
      <c r="E568" s="163" t="s">
        <v>722</v>
      </c>
      <c r="F568" s="163"/>
      <c r="G568" s="180">
        <f>G569+G572+G577</f>
        <v>0</v>
      </c>
      <c r="H568" s="168">
        <f t="shared" si="71"/>
        <v>0</v>
      </c>
      <c r="I568" s="168">
        <f t="shared" si="72"/>
        <v>0</v>
      </c>
    </row>
    <row r="569" spans="1:9" ht="15" hidden="1">
      <c r="A569" s="200"/>
      <c r="B569" s="201"/>
      <c r="C569" s="201"/>
      <c r="D569" s="201"/>
      <c r="E569" s="201"/>
      <c r="F569" s="201"/>
      <c r="G569" s="180"/>
      <c r="H569" s="168">
        <f t="shared" si="71"/>
        <v>0</v>
      </c>
      <c r="I569" s="168">
        <f t="shared" si="72"/>
        <v>0</v>
      </c>
    </row>
    <row r="570" spans="1:9" ht="15" hidden="1">
      <c r="A570" s="200"/>
      <c r="B570" s="201"/>
      <c r="C570" s="201"/>
      <c r="D570" s="201"/>
      <c r="E570" s="201"/>
      <c r="F570" s="201"/>
      <c r="G570" s="180"/>
      <c r="H570" s="168">
        <f t="shared" si="71"/>
        <v>0</v>
      </c>
      <c r="I570" s="168">
        <f t="shared" si="72"/>
        <v>0</v>
      </c>
    </row>
    <row r="571" spans="1:9" ht="15" hidden="1">
      <c r="A571" s="162"/>
      <c r="B571" s="163"/>
      <c r="C571" s="163"/>
      <c r="D571" s="163"/>
      <c r="E571" s="163"/>
      <c r="F571" s="163"/>
      <c r="G571" s="180"/>
      <c r="H571" s="168">
        <f t="shared" si="71"/>
        <v>0</v>
      </c>
      <c r="I571" s="168">
        <f t="shared" si="72"/>
        <v>0</v>
      </c>
    </row>
    <row r="572" spans="1:9" ht="63.75" hidden="1">
      <c r="A572" s="162" t="s">
        <v>723</v>
      </c>
      <c r="B572" s="163" t="s">
        <v>608</v>
      </c>
      <c r="C572" s="163" t="s">
        <v>445</v>
      </c>
      <c r="D572" s="163" t="s">
        <v>326</v>
      </c>
      <c r="E572" s="163" t="s">
        <v>724</v>
      </c>
      <c r="F572" s="163"/>
      <c r="G572" s="180">
        <f>G573+G575</f>
        <v>0</v>
      </c>
      <c r="H572" s="168">
        <f t="shared" si="71"/>
        <v>0</v>
      </c>
      <c r="I572" s="168">
        <f t="shared" si="72"/>
        <v>0</v>
      </c>
    </row>
    <row r="573" spans="1:9" ht="63.75" hidden="1">
      <c r="A573" s="162" t="s">
        <v>725</v>
      </c>
      <c r="B573" s="163" t="s">
        <v>608</v>
      </c>
      <c r="C573" s="163" t="s">
        <v>445</v>
      </c>
      <c r="D573" s="163" t="s">
        <v>326</v>
      </c>
      <c r="E573" s="163" t="s">
        <v>726</v>
      </c>
      <c r="F573" s="163"/>
      <c r="G573" s="180">
        <f>G574</f>
        <v>0</v>
      </c>
      <c r="H573" s="168">
        <f t="shared" si="71"/>
        <v>0</v>
      </c>
      <c r="I573" s="168">
        <f t="shared" si="72"/>
        <v>0</v>
      </c>
    </row>
    <row r="574" spans="1:9" ht="25.5" hidden="1">
      <c r="A574" s="162" t="s">
        <v>718</v>
      </c>
      <c r="B574" s="163" t="s">
        <v>608</v>
      </c>
      <c r="C574" s="163" t="s">
        <v>445</v>
      </c>
      <c r="D574" s="163" t="s">
        <v>326</v>
      </c>
      <c r="E574" s="163" t="s">
        <v>726</v>
      </c>
      <c r="F574" s="163" t="s">
        <v>720</v>
      </c>
      <c r="G574" s="180"/>
      <c r="H574" s="168">
        <f t="shared" si="71"/>
        <v>0</v>
      </c>
      <c r="I574" s="168">
        <f t="shared" si="72"/>
        <v>0</v>
      </c>
    </row>
    <row r="575" spans="1:9" ht="25.5" hidden="1">
      <c r="A575" s="162" t="s">
        <v>727</v>
      </c>
      <c r="B575" s="163" t="s">
        <v>608</v>
      </c>
      <c r="C575" s="163" t="s">
        <v>445</v>
      </c>
      <c r="D575" s="163" t="s">
        <v>326</v>
      </c>
      <c r="E575" s="163" t="s">
        <v>728</v>
      </c>
      <c r="F575" s="163"/>
      <c r="G575" s="180">
        <f>G576</f>
        <v>0</v>
      </c>
      <c r="H575" s="168">
        <f t="shared" si="71"/>
        <v>0</v>
      </c>
      <c r="I575" s="168">
        <f t="shared" si="72"/>
        <v>0</v>
      </c>
    </row>
    <row r="576" spans="1:9" ht="25.5" hidden="1">
      <c r="A576" s="162" t="s">
        <v>718</v>
      </c>
      <c r="B576" s="163" t="s">
        <v>608</v>
      </c>
      <c r="C576" s="163" t="s">
        <v>445</v>
      </c>
      <c r="D576" s="163" t="s">
        <v>326</v>
      </c>
      <c r="E576" s="163" t="s">
        <v>728</v>
      </c>
      <c r="F576" s="163" t="s">
        <v>720</v>
      </c>
      <c r="G576" s="180"/>
      <c r="H576" s="168">
        <f t="shared" si="71"/>
        <v>0</v>
      </c>
      <c r="I576" s="168">
        <f t="shared" si="72"/>
        <v>0</v>
      </c>
    </row>
    <row r="577" spans="1:9" ht="63.75" hidden="1">
      <c r="A577" s="162" t="s">
        <v>729</v>
      </c>
      <c r="B577" s="163" t="s">
        <v>608</v>
      </c>
      <c r="C577" s="163" t="s">
        <v>445</v>
      </c>
      <c r="D577" s="163" t="s">
        <v>326</v>
      </c>
      <c r="E577" s="163" t="s">
        <v>730</v>
      </c>
      <c r="F577" s="163"/>
      <c r="G577" s="180">
        <f>G578</f>
        <v>0</v>
      </c>
      <c r="H577" s="168">
        <f t="shared" si="71"/>
        <v>0</v>
      </c>
      <c r="I577" s="168">
        <f t="shared" si="72"/>
        <v>0</v>
      </c>
    </row>
    <row r="578" spans="1:9" ht="63.75" hidden="1">
      <c r="A578" s="162" t="s">
        <v>731</v>
      </c>
      <c r="B578" s="163" t="s">
        <v>608</v>
      </c>
      <c r="C578" s="163" t="s">
        <v>445</v>
      </c>
      <c r="D578" s="163" t="s">
        <v>326</v>
      </c>
      <c r="E578" s="163" t="s">
        <v>732</v>
      </c>
      <c r="F578" s="163"/>
      <c r="G578" s="180">
        <f>G579</f>
        <v>0</v>
      </c>
      <c r="H578" s="168">
        <f t="shared" si="71"/>
        <v>0</v>
      </c>
      <c r="I578" s="168">
        <f t="shared" si="72"/>
        <v>0</v>
      </c>
    </row>
    <row r="579" spans="1:9" ht="25.5" hidden="1">
      <c r="A579" s="162" t="s">
        <v>718</v>
      </c>
      <c r="B579" s="163" t="s">
        <v>608</v>
      </c>
      <c r="C579" s="163" t="s">
        <v>445</v>
      </c>
      <c r="D579" s="163" t="s">
        <v>326</v>
      </c>
      <c r="E579" s="163" t="s">
        <v>732</v>
      </c>
      <c r="F579" s="163" t="s">
        <v>720</v>
      </c>
      <c r="G579" s="180"/>
      <c r="H579" s="168">
        <f t="shared" si="71"/>
        <v>0</v>
      </c>
      <c r="I579" s="168">
        <f t="shared" si="72"/>
        <v>0</v>
      </c>
    </row>
    <row r="580" spans="1:9" ht="15" hidden="1">
      <c r="A580" s="166" t="s">
        <v>733</v>
      </c>
      <c r="B580" s="167" t="s">
        <v>608</v>
      </c>
      <c r="C580" s="167" t="s">
        <v>445</v>
      </c>
      <c r="D580" s="167" t="s">
        <v>328</v>
      </c>
      <c r="E580" s="167"/>
      <c r="F580" s="167"/>
      <c r="G580" s="183">
        <f>G581</f>
        <v>0</v>
      </c>
      <c r="H580" s="168">
        <f t="shared" si="71"/>
        <v>0</v>
      </c>
      <c r="I580" s="168">
        <f t="shared" si="72"/>
        <v>0</v>
      </c>
    </row>
    <row r="581" spans="1:9" ht="25.5" hidden="1">
      <c r="A581" s="166" t="s">
        <v>734</v>
      </c>
      <c r="B581" s="163" t="s">
        <v>608</v>
      </c>
      <c r="C581" s="163" t="s">
        <v>445</v>
      </c>
      <c r="D581" s="163" t="s">
        <v>328</v>
      </c>
      <c r="E581" s="163" t="s">
        <v>735</v>
      </c>
      <c r="F581" s="163"/>
      <c r="G581" s="180">
        <f>G582</f>
        <v>0</v>
      </c>
      <c r="H581" s="168">
        <f t="shared" si="71"/>
        <v>0</v>
      </c>
      <c r="I581" s="168">
        <f t="shared" si="72"/>
        <v>0</v>
      </c>
    </row>
    <row r="582" spans="1:9" ht="76.5" hidden="1">
      <c r="A582" s="162" t="s">
        <v>736</v>
      </c>
      <c r="B582" s="163" t="s">
        <v>608</v>
      </c>
      <c r="C582" s="163" t="s">
        <v>445</v>
      </c>
      <c r="D582" s="163" t="s">
        <v>328</v>
      </c>
      <c r="E582" s="163" t="s">
        <v>737</v>
      </c>
      <c r="F582" s="163"/>
      <c r="G582" s="180">
        <f>G583</f>
        <v>0</v>
      </c>
      <c r="H582" s="168">
        <f t="shared" si="71"/>
        <v>0</v>
      </c>
      <c r="I582" s="168">
        <f t="shared" si="72"/>
        <v>0</v>
      </c>
    </row>
    <row r="583" spans="1:9" ht="38.25" hidden="1">
      <c r="A583" s="162" t="s">
        <v>738</v>
      </c>
      <c r="B583" s="163" t="s">
        <v>608</v>
      </c>
      <c r="C583" s="163" t="s">
        <v>445</v>
      </c>
      <c r="D583" s="163" t="s">
        <v>328</v>
      </c>
      <c r="E583" s="163" t="s">
        <v>739</v>
      </c>
      <c r="F583" s="163" t="s">
        <v>720</v>
      </c>
      <c r="G583" s="180"/>
      <c r="H583" s="168">
        <f t="shared" si="71"/>
        <v>0</v>
      </c>
      <c r="I583" s="168">
        <f t="shared" si="72"/>
        <v>0</v>
      </c>
    </row>
    <row r="584" spans="1:9" ht="15" hidden="1">
      <c r="A584" s="166" t="s">
        <v>740</v>
      </c>
      <c r="B584" s="167" t="s">
        <v>608</v>
      </c>
      <c r="C584" s="167" t="s">
        <v>445</v>
      </c>
      <c r="D584" s="167" t="s">
        <v>365</v>
      </c>
      <c r="E584" s="167"/>
      <c r="F584" s="167"/>
      <c r="G584" s="183">
        <f>G585</f>
        <v>0</v>
      </c>
      <c r="H584" s="168">
        <f t="shared" si="71"/>
        <v>0</v>
      </c>
      <c r="I584" s="168">
        <f t="shared" si="72"/>
        <v>0</v>
      </c>
    </row>
    <row r="585" spans="1:9" ht="25.5" hidden="1">
      <c r="A585" s="166" t="s">
        <v>734</v>
      </c>
      <c r="B585" s="163" t="s">
        <v>608</v>
      </c>
      <c r="C585" s="163" t="s">
        <v>445</v>
      </c>
      <c r="D585" s="163" t="s">
        <v>365</v>
      </c>
      <c r="E585" s="163" t="s">
        <v>735</v>
      </c>
      <c r="F585" s="163"/>
      <c r="G585" s="180">
        <f>G586</f>
        <v>0</v>
      </c>
      <c r="H585" s="168">
        <f t="shared" si="71"/>
        <v>0</v>
      </c>
      <c r="I585" s="168">
        <f t="shared" si="72"/>
        <v>0</v>
      </c>
    </row>
    <row r="586" spans="1:9" ht="76.5" hidden="1">
      <c r="A586" s="162" t="s">
        <v>736</v>
      </c>
      <c r="B586" s="163" t="s">
        <v>608</v>
      </c>
      <c r="C586" s="163" t="s">
        <v>445</v>
      </c>
      <c r="D586" s="163" t="s">
        <v>365</v>
      </c>
      <c r="E586" s="163" t="s">
        <v>737</v>
      </c>
      <c r="F586" s="163"/>
      <c r="G586" s="180">
        <f>G587</f>
        <v>0</v>
      </c>
      <c r="H586" s="168">
        <f t="shared" si="71"/>
        <v>0</v>
      </c>
      <c r="I586" s="168">
        <f t="shared" si="72"/>
        <v>0</v>
      </c>
    </row>
    <row r="587" spans="1:9" ht="38.25" hidden="1">
      <c r="A587" s="162" t="s">
        <v>738</v>
      </c>
      <c r="B587" s="163" t="s">
        <v>608</v>
      </c>
      <c r="C587" s="163" t="s">
        <v>445</v>
      </c>
      <c r="D587" s="163" t="s">
        <v>365</v>
      </c>
      <c r="E587" s="163" t="s">
        <v>739</v>
      </c>
      <c r="F587" s="163" t="s">
        <v>720</v>
      </c>
      <c r="G587" s="180"/>
      <c r="H587" s="168">
        <f t="shared" si="71"/>
        <v>0</v>
      </c>
      <c r="I587" s="168">
        <f t="shared" si="72"/>
        <v>0</v>
      </c>
    </row>
    <row r="588" spans="1:9" ht="39" hidden="1">
      <c r="A588" s="202" t="s">
        <v>741</v>
      </c>
      <c r="B588" s="163" t="s">
        <v>608</v>
      </c>
      <c r="C588" s="167" t="s">
        <v>445</v>
      </c>
      <c r="D588" s="167" t="s">
        <v>495</v>
      </c>
      <c r="E588" s="167"/>
      <c r="F588" s="167"/>
      <c r="G588" s="183">
        <f>G589+G595+G592+G602</f>
        <v>0</v>
      </c>
      <c r="H588" s="168">
        <f t="shared" si="71"/>
        <v>0</v>
      </c>
      <c r="I588" s="168">
        <f t="shared" si="72"/>
        <v>0</v>
      </c>
    </row>
    <row r="589" spans="1:9" ht="102" hidden="1">
      <c r="A589" s="162" t="s">
        <v>742</v>
      </c>
      <c r="B589" s="163" t="s">
        <v>608</v>
      </c>
      <c r="C589" s="163" t="s">
        <v>445</v>
      </c>
      <c r="D589" s="163" t="s">
        <v>495</v>
      </c>
      <c r="E589" s="163" t="s">
        <v>743</v>
      </c>
      <c r="F589" s="163"/>
      <c r="G589" s="180">
        <f>G590</f>
        <v>0</v>
      </c>
      <c r="H589" s="168">
        <f t="shared" si="71"/>
        <v>0</v>
      </c>
      <c r="I589" s="168">
        <f t="shared" si="72"/>
        <v>0</v>
      </c>
    </row>
    <row r="590" spans="1:9" ht="25.5" hidden="1">
      <c r="A590" s="162" t="s">
        <v>415</v>
      </c>
      <c r="B590" s="163" t="s">
        <v>608</v>
      </c>
      <c r="C590" s="163" t="s">
        <v>445</v>
      </c>
      <c r="D590" s="163" t="s">
        <v>495</v>
      </c>
      <c r="E590" s="163" t="s">
        <v>744</v>
      </c>
      <c r="F590" s="163"/>
      <c r="G590" s="180">
        <f>G591</f>
        <v>0</v>
      </c>
      <c r="H590" s="168">
        <f t="shared" si="71"/>
        <v>0</v>
      </c>
      <c r="I590" s="168">
        <f t="shared" si="72"/>
        <v>0</v>
      </c>
    </row>
    <row r="591" spans="1:9" ht="25.5" hidden="1">
      <c r="A591" s="162" t="s">
        <v>718</v>
      </c>
      <c r="B591" s="163" t="s">
        <v>608</v>
      </c>
      <c r="C591" s="163" t="s">
        <v>445</v>
      </c>
      <c r="D591" s="163" t="s">
        <v>495</v>
      </c>
      <c r="E591" s="163" t="s">
        <v>744</v>
      </c>
      <c r="F591" s="163" t="s">
        <v>720</v>
      </c>
      <c r="G591" s="180"/>
      <c r="H591" s="168">
        <f t="shared" si="71"/>
        <v>0</v>
      </c>
      <c r="I591" s="168">
        <f t="shared" si="72"/>
        <v>0</v>
      </c>
    </row>
    <row r="592" spans="1:9" ht="15" hidden="1">
      <c r="A592" s="162"/>
      <c r="B592" s="163"/>
      <c r="C592" s="163"/>
      <c r="D592" s="163"/>
      <c r="E592" s="163"/>
      <c r="F592" s="163"/>
      <c r="G592" s="180"/>
      <c r="H592" s="168">
        <f t="shared" si="71"/>
        <v>0</v>
      </c>
      <c r="I592" s="168">
        <f t="shared" si="72"/>
        <v>0</v>
      </c>
    </row>
    <row r="593" spans="1:9" ht="15" hidden="1">
      <c r="A593" s="162"/>
      <c r="B593" s="163"/>
      <c r="C593" s="163"/>
      <c r="D593" s="163"/>
      <c r="E593" s="163"/>
      <c r="F593" s="163"/>
      <c r="G593" s="180"/>
      <c r="H593" s="168">
        <f t="shared" si="71"/>
        <v>0</v>
      </c>
      <c r="I593" s="168">
        <f t="shared" si="72"/>
        <v>0</v>
      </c>
    </row>
    <row r="594" spans="1:9" ht="15" hidden="1">
      <c r="A594" s="162"/>
      <c r="B594" s="163"/>
      <c r="C594" s="163"/>
      <c r="D594" s="163"/>
      <c r="E594" s="163"/>
      <c r="F594" s="163"/>
      <c r="G594" s="180"/>
      <c r="H594" s="168">
        <f t="shared" si="71"/>
        <v>0</v>
      </c>
      <c r="I594" s="168">
        <f t="shared" si="72"/>
        <v>0</v>
      </c>
    </row>
    <row r="595" spans="1:9" ht="25.5" hidden="1">
      <c r="A595" s="162" t="s">
        <v>358</v>
      </c>
      <c r="B595" s="163" t="s">
        <v>608</v>
      </c>
      <c r="C595" s="163" t="s">
        <v>445</v>
      </c>
      <c r="D595" s="163" t="s">
        <v>495</v>
      </c>
      <c r="E595" s="163" t="s">
        <v>359</v>
      </c>
      <c r="F595" s="163"/>
      <c r="G595" s="180">
        <f>G596+G598+G600</f>
        <v>0</v>
      </c>
      <c r="H595" s="168">
        <f aca="true" t="shared" si="73" ref="H595:H626">G595*97.5/100</f>
        <v>0</v>
      </c>
      <c r="I595" s="168">
        <f aca="true" t="shared" si="74" ref="I595:I626">H595*100.9/100</f>
        <v>0</v>
      </c>
    </row>
    <row r="596" spans="1:9" ht="89.25" hidden="1">
      <c r="A596" s="162" t="s">
        <v>745</v>
      </c>
      <c r="B596" s="163" t="s">
        <v>608</v>
      </c>
      <c r="C596" s="163" t="s">
        <v>445</v>
      </c>
      <c r="D596" s="163" t="s">
        <v>495</v>
      </c>
      <c r="E596" s="163" t="s">
        <v>746</v>
      </c>
      <c r="F596" s="163"/>
      <c r="G596" s="180">
        <f>G597</f>
        <v>0</v>
      </c>
      <c r="H596" s="168">
        <f t="shared" si="73"/>
        <v>0</v>
      </c>
      <c r="I596" s="168">
        <f t="shared" si="74"/>
        <v>0</v>
      </c>
    </row>
    <row r="597" spans="1:9" ht="39" hidden="1">
      <c r="A597" s="186" t="s">
        <v>747</v>
      </c>
      <c r="B597" s="163" t="s">
        <v>608</v>
      </c>
      <c r="C597" s="163" t="s">
        <v>445</v>
      </c>
      <c r="D597" s="163" t="s">
        <v>495</v>
      </c>
      <c r="E597" s="163" t="s">
        <v>746</v>
      </c>
      <c r="F597" s="163" t="s">
        <v>748</v>
      </c>
      <c r="G597" s="180"/>
      <c r="H597" s="168">
        <f t="shared" si="73"/>
        <v>0</v>
      </c>
      <c r="I597" s="168">
        <f t="shared" si="74"/>
        <v>0</v>
      </c>
    </row>
    <row r="598" spans="1:9" ht="64.5" hidden="1">
      <c r="A598" s="186" t="s">
        <v>749</v>
      </c>
      <c r="B598" s="163" t="s">
        <v>608</v>
      </c>
      <c r="C598" s="163" t="s">
        <v>445</v>
      </c>
      <c r="D598" s="163" t="s">
        <v>495</v>
      </c>
      <c r="E598" s="163" t="s">
        <v>750</v>
      </c>
      <c r="F598" s="163"/>
      <c r="G598" s="180">
        <f>G599</f>
        <v>0</v>
      </c>
      <c r="H598" s="168">
        <f t="shared" si="73"/>
        <v>0</v>
      </c>
      <c r="I598" s="168">
        <f t="shared" si="74"/>
        <v>0</v>
      </c>
    </row>
    <row r="599" spans="1:9" ht="39" hidden="1">
      <c r="A599" s="186" t="s">
        <v>747</v>
      </c>
      <c r="B599" s="163" t="s">
        <v>608</v>
      </c>
      <c r="C599" s="163" t="s">
        <v>445</v>
      </c>
      <c r="D599" s="163" t="s">
        <v>495</v>
      </c>
      <c r="E599" s="163" t="s">
        <v>750</v>
      </c>
      <c r="F599" s="163" t="s">
        <v>748</v>
      </c>
      <c r="G599" s="180"/>
      <c r="H599" s="168">
        <f t="shared" si="73"/>
        <v>0</v>
      </c>
      <c r="I599" s="168">
        <f t="shared" si="74"/>
        <v>0</v>
      </c>
    </row>
    <row r="600" spans="1:9" ht="51.75" hidden="1">
      <c r="A600" s="186" t="s">
        <v>751</v>
      </c>
      <c r="B600" s="163" t="s">
        <v>608</v>
      </c>
      <c r="C600" s="163" t="s">
        <v>445</v>
      </c>
      <c r="D600" s="163" t="s">
        <v>495</v>
      </c>
      <c r="E600" s="163" t="s">
        <v>752</v>
      </c>
      <c r="F600" s="163"/>
      <c r="G600" s="180">
        <f>G601</f>
        <v>0</v>
      </c>
      <c r="H600" s="168">
        <f t="shared" si="73"/>
        <v>0</v>
      </c>
      <c r="I600" s="168">
        <f t="shared" si="74"/>
        <v>0</v>
      </c>
    </row>
    <row r="601" spans="1:9" ht="39" hidden="1">
      <c r="A601" s="186" t="s">
        <v>747</v>
      </c>
      <c r="B601" s="163" t="s">
        <v>608</v>
      </c>
      <c r="C601" s="163" t="s">
        <v>445</v>
      </c>
      <c r="D601" s="163" t="s">
        <v>495</v>
      </c>
      <c r="E601" s="163" t="s">
        <v>752</v>
      </c>
      <c r="F601" s="163" t="s">
        <v>748</v>
      </c>
      <c r="G601" s="180"/>
      <c r="H601" s="168">
        <f t="shared" si="73"/>
        <v>0</v>
      </c>
      <c r="I601" s="168">
        <f t="shared" si="74"/>
        <v>0</v>
      </c>
    </row>
    <row r="602" spans="1:9" ht="26.25" hidden="1">
      <c r="A602" s="186" t="s">
        <v>753</v>
      </c>
      <c r="B602" s="163" t="s">
        <v>720</v>
      </c>
      <c r="C602" s="163" t="s">
        <v>445</v>
      </c>
      <c r="D602" s="163" t="s">
        <v>495</v>
      </c>
      <c r="E602" s="163" t="s">
        <v>754</v>
      </c>
      <c r="F602" s="163"/>
      <c r="G602" s="180">
        <f>G603</f>
        <v>0</v>
      </c>
      <c r="H602" s="168">
        <f t="shared" si="73"/>
        <v>0</v>
      </c>
      <c r="I602" s="168">
        <f t="shared" si="74"/>
        <v>0</v>
      </c>
    </row>
    <row r="603" spans="1:9" ht="51.75" hidden="1">
      <c r="A603" s="186" t="s">
        <v>755</v>
      </c>
      <c r="B603" s="163" t="s">
        <v>720</v>
      </c>
      <c r="C603" s="163" t="s">
        <v>445</v>
      </c>
      <c r="D603" s="163" t="s">
        <v>495</v>
      </c>
      <c r="E603" s="163" t="s">
        <v>756</v>
      </c>
      <c r="F603" s="163"/>
      <c r="G603" s="180">
        <f>G604</f>
        <v>0</v>
      </c>
      <c r="H603" s="168">
        <f t="shared" si="73"/>
        <v>0</v>
      </c>
      <c r="I603" s="168">
        <f t="shared" si="74"/>
        <v>0</v>
      </c>
    </row>
    <row r="604" spans="1:9" ht="39" hidden="1">
      <c r="A604" s="186" t="s">
        <v>747</v>
      </c>
      <c r="B604" s="163" t="s">
        <v>720</v>
      </c>
      <c r="C604" s="163" t="s">
        <v>445</v>
      </c>
      <c r="D604" s="163" t="s">
        <v>495</v>
      </c>
      <c r="E604" s="163" t="s">
        <v>756</v>
      </c>
      <c r="F604" s="163" t="s">
        <v>748</v>
      </c>
      <c r="G604" s="180"/>
      <c r="H604" s="168">
        <f t="shared" si="73"/>
        <v>0</v>
      </c>
      <c r="I604" s="168">
        <f t="shared" si="74"/>
        <v>0</v>
      </c>
    </row>
    <row r="605" spans="1:9" ht="25.5" hidden="1">
      <c r="A605" s="166" t="s">
        <v>713</v>
      </c>
      <c r="B605" s="167" t="s">
        <v>608</v>
      </c>
      <c r="C605" s="167" t="s">
        <v>445</v>
      </c>
      <c r="D605" s="167" t="s">
        <v>326</v>
      </c>
      <c r="E605" s="167"/>
      <c r="F605" s="167"/>
      <c r="G605" s="183">
        <f>G606+G609</f>
        <v>0</v>
      </c>
      <c r="H605" s="168">
        <f t="shared" si="73"/>
        <v>0</v>
      </c>
      <c r="I605" s="168">
        <f t="shared" si="74"/>
        <v>0</v>
      </c>
    </row>
    <row r="606" spans="1:9" ht="25.5" hidden="1">
      <c r="A606" s="162" t="s">
        <v>714</v>
      </c>
      <c r="B606" s="163" t="s">
        <v>608</v>
      </c>
      <c r="C606" s="163" t="s">
        <v>445</v>
      </c>
      <c r="D606" s="163" t="s">
        <v>326</v>
      </c>
      <c r="E606" s="163" t="s">
        <v>715</v>
      </c>
      <c r="F606" s="163"/>
      <c r="G606" s="180">
        <f>G608</f>
        <v>0</v>
      </c>
      <c r="H606" s="168">
        <f t="shared" si="73"/>
        <v>0</v>
      </c>
      <c r="I606" s="168">
        <f t="shared" si="74"/>
        <v>0</v>
      </c>
    </row>
    <row r="607" spans="1:9" ht="51" hidden="1">
      <c r="A607" s="162" t="s">
        <v>757</v>
      </c>
      <c r="B607" s="163" t="s">
        <v>608</v>
      </c>
      <c r="C607" s="163" t="s">
        <v>445</v>
      </c>
      <c r="D607" s="163" t="s">
        <v>326</v>
      </c>
      <c r="E607" s="163" t="s">
        <v>717</v>
      </c>
      <c r="F607" s="163"/>
      <c r="G607" s="180">
        <f>G608</f>
        <v>0</v>
      </c>
      <c r="H607" s="168">
        <f t="shared" si="73"/>
        <v>0</v>
      </c>
      <c r="I607" s="168">
        <f t="shared" si="74"/>
        <v>0</v>
      </c>
    </row>
    <row r="608" spans="1:9" ht="25.5" hidden="1">
      <c r="A608" s="162" t="s">
        <v>718</v>
      </c>
      <c r="B608" s="163" t="s">
        <v>608</v>
      </c>
      <c r="C608" s="163" t="s">
        <v>445</v>
      </c>
      <c r="D608" s="163" t="s">
        <v>326</v>
      </c>
      <c r="E608" s="163" t="s">
        <v>758</v>
      </c>
      <c r="F608" s="163" t="s">
        <v>720</v>
      </c>
      <c r="G608" s="180"/>
      <c r="H608" s="168">
        <f t="shared" si="73"/>
        <v>0</v>
      </c>
      <c r="I608" s="168">
        <f t="shared" si="74"/>
        <v>0</v>
      </c>
    </row>
    <row r="609" spans="1:9" ht="76.5" hidden="1">
      <c r="A609" s="162" t="s">
        <v>721</v>
      </c>
      <c r="B609" s="163" t="s">
        <v>608</v>
      </c>
      <c r="C609" s="163" t="s">
        <v>445</v>
      </c>
      <c r="D609" s="163" t="s">
        <v>326</v>
      </c>
      <c r="E609" s="163" t="s">
        <v>722</v>
      </c>
      <c r="F609" s="163"/>
      <c r="G609" s="180">
        <f>G610+G615</f>
        <v>0</v>
      </c>
      <c r="H609" s="168">
        <f t="shared" si="73"/>
        <v>0</v>
      </c>
      <c r="I609" s="168">
        <f t="shared" si="74"/>
        <v>0</v>
      </c>
    </row>
    <row r="610" spans="1:9" ht="63.75" hidden="1">
      <c r="A610" s="162" t="s">
        <v>723</v>
      </c>
      <c r="B610" s="163" t="s">
        <v>608</v>
      </c>
      <c r="C610" s="163" t="s">
        <v>445</v>
      </c>
      <c r="D610" s="163" t="s">
        <v>326</v>
      </c>
      <c r="E610" s="163" t="s">
        <v>724</v>
      </c>
      <c r="F610" s="163"/>
      <c r="G610" s="180">
        <f>G611+G613</f>
        <v>0</v>
      </c>
      <c r="H610" s="168">
        <f t="shared" si="73"/>
        <v>0</v>
      </c>
      <c r="I610" s="168">
        <f t="shared" si="74"/>
        <v>0</v>
      </c>
    </row>
    <row r="611" spans="1:9" ht="63.75" hidden="1">
      <c r="A611" s="162" t="s">
        <v>725</v>
      </c>
      <c r="B611" s="163" t="s">
        <v>608</v>
      </c>
      <c r="C611" s="163" t="s">
        <v>445</v>
      </c>
      <c r="D611" s="163" t="s">
        <v>326</v>
      </c>
      <c r="E611" s="163" t="s">
        <v>726</v>
      </c>
      <c r="F611" s="163"/>
      <c r="G611" s="180">
        <f>G612</f>
        <v>0</v>
      </c>
      <c r="H611" s="168">
        <f t="shared" si="73"/>
        <v>0</v>
      </c>
      <c r="I611" s="168">
        <f t="shared" si="74"/>
        <v>0</v>
      </c>
    </row>
    <row r="612" spans="1:9" ht="25.5" hidden="1">
      <c r="A612" s="162" t="s">
        <v>718</v>
      </c>
      <c r="B612" s="163" t="s">
        <v>608</v>
      </c>
      <c r="C612" s="163" t="s">
        <v>445</v>
      </c>
      <c r="D612" s="163" t="s">
        <v>326</v>
      </c>
      <c r="E612" s="163" t="s">
        <v>726</v>
      </c>
      <c r="F612" s="163" t="s">
        <v>720</v>
      </c>
      <c r="G612" s="180"/>
      <c r="H612" s="168">
        <f t="shared" si="73"/>
        <v>0</v>
      </c>
      <c r="I612" s="168">
        <f t="shared" si="74"/>
        <v>0</v>
      </c>
    </row>
    <row r="613" spans="1:9" ht="25.5" hidden="1">
      <c r="A613" s="162" t="s">
        <v>727</v>
      </c>
      <c r="B613" s="163" t="s">
        <v>608</v>
      </c>
      <c r="C613" s="163" t="s">
        <v>445</v>
      </c>
      <c r="D613" s="163" t="s">
        <v>326</v>
      </c>
      <c r="E613" s="163" t="s">
        <v>728</v>
      </c>
      <c r="F613" s="163"/>
      <c r="G613" s="180">
        <f>G614</f>
        <v>0</v>
      </c>
      <c r="H613" s="168">
        <f t="shared" si="73"/>
        <v>0</v>
      </c>
      <c r="I613" s="168">
        <f t="shared" si="74"/>
        <v>0</v>
      </c>
    </row>
    <row r="614" spans="1:9" ht="25.5" hidden="1">
      <c r="A614" s="162" t="s">
        <v>718</v>
      </c>
      <c r="B614" s="163" t="s">
        <v>608</v>
      </c>
      <c r="C614" s="163" t="s">
        <v>445</v>
      </c>
      <c r="D614" s="163" t="s">
        <v>326</v>
      </c>
      <c r="E614" s="163" t="s">
        <v>728</v>
      </c>
      <c r="F614" s="163" t="s">
        <v>720</v>
      </c>
      <c r="G614" s="180"/>
      <c r="H614" s="168">
        <f t="shared" si="73"/>
        <v>0</v>
      </c>
      <c r="I614" s="168">
        <f t="shared" si="74"/>
        <v>0</v>
      </c>
    </row>
    <row r="615" spans="1:9" ht="63.75" hidden="1">
      <c r="A615" s="162" t="s">
        <v>729</v>
      </c>
      <c r="B615" s="163" t="s">
        <v>608</v>
      </c>
      <c r="C615" s="163" t="s">
        <v>445</v>
      </c>
      <c r="D615" s="163" t="s">
        <v>326</v>
      </c>
      <c r="E615" s="163" t="s">
        <v>730</v>
      </c>
      <c r="F615" s="163"/>
      <c r="G615" s="180">
        <f>G616</f>
        <v>0</v>
      </c>
      <c r="H615" s="168">
        <f t="shared" si="73"/>
        <v>0</v>
      </c>
      <c r="I615" s="168">
        <f t="shared" si="74"/>
        <v>0</v>
      </c>
    </row>
    <row r="616" spans="1:9" ht="63.75" hidden="1">
      <c r="A616" s="162" t="s">
        <v>731</v>
      </c>
      <c r="B616" s="163" t="s">
        <v>608</v>
      </c>
      <c r="C616" s="163" t="s">
        <v>445</v>
      </c>
      <c r="D616" s="163" t="s">
        <v>326</v>
      </c>
      <c r="E616" s="163" t="s">
        <v>732</v>
      </c>
      <c r="F616" s="163"/>
      <c r="G616" s="180">
        <f>G617</f>
        <v>0</v>
      </c>
      <c r="H616" s="168">
        <f t="shared" si="73"/>
        <v>0</v>
      </c>
      <c r="I616" s="168">
        <f t="shared" si="74"/>
        <v>0</v>
      </c>
    </row>
    <row r="617" spans="1:9" ht="25.5" hidden="1">
      <c r="A617" s="162" t="s">
        <v>718</v>
      </c>
      <c r="B617" s="163" t="s">
        <v>608</v>
      </c>
      <c r="C617" s="163" t="s">
        <v>445</v>
      </c>
      <c r="D617" s="163" t="s">
        <v>326</v>
      </c>
      <c r="E617" s="163" t="s">
        <v>732</v>
      </c>
      <c r="F617" s="163" t="s">
        <v>720</v>
      </c>
      <c r="G617" s="180"/>
      <c r="H617" s="168">
        <f t="shared" si="73"/>
        <v>0</v>
      </c>
      <c r="I617" s="168">
        <f t="shared" si="74"/>
        <v>0</v>
      </c>
    </row>
    <row r="618" spans="1:9" ht="15" hidden="1">
      <c r="A618" s="166" t="s">
        <v>740</v>
      </c>
      <c r="B618" s="167" t="s">
        <v>608</v>
      </c>
      <c r="C618" s="167" t="s">
        <v>445</v>
      </c>
      <c r="D618" s="167" t="s">
        <v>365</v>
      </c>
      <c r="E618" s="167"/>
      <c r="F618" s="167"/>
      <c r="G618" s="183">
        <f>G619</f>
        <v>0</v>
      </c>
      <c r="H618" s="168">
        <f t="shared" si="73"/>
        <v>0</v>
      </c>
      <c r="I618" s="168">
        <f t="shared" si="74"/>
        <v>0</v>
      </c>
    </row>
    <row r="619" spans="1:9" ht="25.5" hidden="1">
      <c r="A619" s="166" t="s">
        <v>734</v>
      </c>
      <c r="B619" s="163" t="s">
        <v>608</v>
      </c>
      <c r="C619" s="163" t="s">
        <v>445</v>
      </c>
      <c r="D619" s="163" t="s">
        <v>365</v>
      </c>
      <c r="E619" s="163" t="s">
        <v>735</v>
      </c>
      <c r="F619" s="163"/>
      <c r="G619" s="180">
        <f>G620</f>
        <v>0</v>
      </c>
      <c r="H619" s="168">
        <f t="shared" si="73"/>
        <v>0</v>
      </c>
      <c r="I619" s="168">
        <f t="shared" si="74"/>
        <v>0</v>
      </c>
    </row>
    <row r="620" spans="1:9" ht="76.5" hidden="1">
      <c r="A620" s="162" t="s">
        <v>736</v>
      </c>
      <c r="B620" s="163" t="s">
        <v>608</v>
      </c>
      <c r="C620" s="163" t="s">
        <v>445</v>
      </c>
      <c r="D620" s="163" t="s">
        <v>365</v>
      </c>
      <c r="E620" s="163" t="s">
        <v>737</v>
      </c>
      <c r="F620" s="163"/>
      <c r="G620" s="180">
        <f>G621</f>
        <v>0</v>
      </c>
      <c r="H620" s="168">
        <f t="shared" si="73"/>
        <v>0</v>
      </c>
      <c r="I620" s="168">
        <f t="shared" si="74"/>
        <v>0</v>
      </c>
    </row>
    <row r="621" spans="1:9" ht="38.25" hidden="1">
      <c r="A621" s="162" t="s">
        <v>759</v>
      </c>
      <c r="B621" s="163" t="s">
        <v>608</v>
      </c>
      <c r="C621" s="163" t="s">
        <v>445</v>
      </c>
      <c r="D621" s="163" t="s">
        <v>365</v>
      </c>
      <c r="E621" s="163" t="s">
        <v>760</v>
      </c>
      <c r="F621" s="163" t="s">
        <v>720</v>
      </c>
      <c r="G621" s="180"/>
      <c r="H621" s="168">
        <f t="shared" si="73"/>
        <v>0</v>
      </c>
      <c r="I621" s="168">
        <f t="shared" si="74"/>
        <v>0</v>
      </c>
    </row>
    <row r="622" spans="1:9" ht="15" hidden="1">
      <c r="A622" s="202"/>
      <c r="B622" s="167"/>
      <c r="C622" s="167"/>
      <c r="D622" s="167"/>
      <c r="E622" s="167"/>
      <c r="F622" s="167"/>
      <c r="G622" s="183"/>
      <c r="H622" s="168">
        <f t="shared" si="73"/>
        <v>0</v>
      </c>
      <c r="I622" s="168">
        <f t="shared" si="74"/>
        <v>0</v>
      </c>
    </row>
    <row r="623" spans="1:9" ht="15" hidden="1">
      <c r="A623" s="162"/>
      <c r="B623" s="163"/>
      <c r="C623" s="163"/>
      <c r="D623" s="163"/>
      <c r="E623" s="163"/>
      <c r="F623" s="163"/>
      <c r="G623" s="180"/>
      <c r="H623" s="168">
        <f t="shared" si="73"/>
        <v>0</v>
      </c>
      <c r="I623" s="168">
        <f t="shared" si="74"/>
        <v>0</v>
      </c>
    </row>
    <row r="624" spans="1:9" ht="15" hidden="1">
      <c r="A624" s="162"/>
      <c r="B624" s="163"/>
      <c r="C624" s="163"/>
      <c r="D624" s="163"/>
      <c r="E624" s="163"/>
      <c r="F624" s="163"/>
      <c r="G624" s="180"/>
      <c r="H624" s="168">
        <f t="shared" si="73"/>
        <v>0</v>
      </c>
      <c r="I624" s="168">
        <f t="shared" si="74"/>
        <v>0</v>
      </c>
    </row>
    <row r="625" spans="1:9" ht="15" hidden="1">
      <c r="A625" s="186"/>
      <c r="B625" s="163"/>
      <c r="C625" s="163"/>
      <c r="D625" s="163"/>
      <c r="E625" s="163"/>
      <c r="F625" s="163"/>
      <c r="G625" s="180"/>
      <c r="H625" s="168">
        <f t="shared" si="73"/>
        <v>0</v>
      </c>
      <c r="I625" s="168">
        <f t="shared" si="74"/>
        <v>0</v>
      </c>
    </row>
    <row r="626" spans="1:9" ht="15" hidden="1">
      <c r="A626" s="203"/>
      <c r="B626" s="204"/>
      <c r="C626" s="204"/>
      <c r="D626" s="204"/>
      <c r="E626" s="204"/>
      <c r="F626" s="204"/>
      <c r="G626" s="183"/>
      <c r="H626" s="168">
        <f t="shared" si="73"/>
        <v>0</v>
      </c>
      <c r="I626" s="168">
        <f t="shared" si="74"/>
        <v>0</v>
      </c>
    </row>
    <row r="627" spans="1:9" ht="15" hidden="1">
      <c r="A627" s="205"/>
      <c r="B627" s="206"/>
      <c r="C627" s="206"/>
      <c r="D627" s="206"/>
      <c r="E627" s="206"/>
      <c r="F627" s="206"/>
      <c r="G627" s="180"/>
      <c r="H627" s="168">
        <f>G627*97.5/100</f>
        <v>0</v>
      </c>
      <c r="I627" s="168">
        <f>H627*100.9/100</f>
        <v>0</v>
      </c>
    </row>
    <row r="628" spans="1:9" ht="15" hidden="1">
      <c r="A628" s="205"/>
      <c r="B628" s="206"/>
      <c r="C628" s="206"/>
      <c r="D628" s="206"/>
      <c r="E628" s="206"/>
      <c r="F628" s="206"/>
      <c r="G628" s="180"/>
      <c r="H628" s="168">
        <f>G628*97.5/100</f>
        <v>0</v>
      </c>
      <c r="I628" s="168">
        <f>H628*100.9/100</f>
        <v>0</v>
      </c>
    </row>
    <row r="629" spans="1:9" ht="15" hidden="1">
      <c r="A629" s="207"/>
      <c r="B629" s="206"/>
      <c r="C629" s="206"/>
      <c r="D629" s="206"/>
      <c r="E629" s="206"/>
      <c r="F629" s="206"/>
      <c r="G629" s="180"/>
      <c r="H629" s="168">
        <f>G629*97.5/100</f>
        <v>0</v>
      </c>
      <c r="I629" s="168">
        <f>H629*100.9/100</f>
        <v>0</v>
      </c>
    </row>
    <row r="630" spans="1:9" ht="15" hidden="1">
      <c r="A630" s="166" t="s">
        <v>494</v>
      </c>
      <c r="B630" s="167" t="s">
        <v>608</v>
      </c>
      <c r="C630" s="167" t="s">
        <v>495</v>
      </c>
      <c r="D630" s="167"/>
      <c r="E630" s="167"/>
      <c r="F630" s="167"/>
      <c r="G630" s="183">
        <f>G631+G637+G651+G676</f>
        <v>23312</v>
      </c>
      <c r="H630" s="183">
        <f>H631+H637+H651+H676</f>
        <v>0</v>
      </c>
      <c r="I630" s="183">
        <f>I631+I637+I651+I676</f>
        <v>0</v>
      </c>
    </row>
    <row r="631" spans="1:9" ht="15" hidden="1">
      <c r="A631" s="166" t="s">
        <v>761</v>
      </c>
      <c r="B631" s="167" t="s">
        <v>608</v>
      </c>
      <c r="C631" s="167" t="s">
        <v>495</v>
      </c>
      <c r="D631" s="167" t="s">
        <v>326</v>
      </c>
      <c r="E631" s="167"/>
      <c r="F631" s="167"/>
      <c r="G631" s="164">
        <f aca="true" t="shared" si="75" ref="G631:I635">G632</f>
        <v>4500</v>
      </c>
      <c r="H631" s="164">
        <f t="shared" si="75"/>
        <v>0</v>
      </c>
      <c r="I631" s="164">
        <f t="shared" si="75"/>
        <v>0</v>
      </c>
    </row>
    <row r="632" spans="1:9" ht="38.25" hidden="1">
      <c r="A632" s="162" t="s">
        <v>762</v>
      </c>
      <c r="B632" s="163" t="s">
        <v>608</v>
      </c>
      <c r="C632" s="163" t="s">
        <v>495</v>
      </c>
      <c r="D632" s="163" t="s">
        <v>326</v>
      </c>
      <c r="E632" s="163" t="s">
        <v>763</v>
      </c>
      <c r="F632" s="163"/>
      <c r="G632" s="164">
        <f t="shared" si="75"/>
        <v>4500</v>
      </c>
      <c r="H632" s="164">
        <f t="shared" si="75"/>
        <v>0</v>
      </c>
      <c r="I632" s="164">
        <f t="shared" si="75"/>
        <v>0</v>
      </c>
    </row>
    <row r="633" spans="1:9" ht="63.75" hidden="1">
      <c r="A633" s="162" t="s">
        <v>764</v>
      </c>
      <c r="B633" s="163" t="s">
        <v>608</v>
      </c>
      <c r="C633" s="163" t="s">
        <v>495</v>
      </c>
      <c r="D633" s="163" t="s">
        <v>326</v>
      </c>
      <c r="E633" s="163" t="s">
        <v>765</v>
      </c>
      <c r="F633" s="163"/>
      <c r="G633" s="164">
        <f t="shared" si="75"/>
        <v>4500</v>
      </c>
      <c r="H633" s="164">
        <f t="shared" si="75"/>
        <v>0</v>
      </c>
      <c r="I633" s="164">
        <f t="shared" si="75"/>
        <v>0</v>
      </c>
    </row>
    <row r="634" spans="1:9" ht="63.75" hidden="1">
      <c r="A634" s="162" t="s">
        <v>764</v>
      </c>
      <c r="B634" s="163" t="s">
        <v>608</v>
      </c>
      <c r="C634" s="163" t="s">
        <v>495</v>
      </c>
      <c r="D634" s="163" t="s">
        <v>326</v>
      </c>
      <c r="E634" s="163" t="s">
        <v>765</v>
      </c>
      <c r="F634" s="163"/>
      <c r="G634" s="164">
        <f t="shared" si="75"/>
        <v>4500</v>
      </c>
      <c r="H634" s="164">
        <f t="shared" si="75"/>
        <v>0</v>
      </c>
      <c r="I634" s="164">
        <f t="shared" si="75"/>
        <v>0</v>
      </c>
    </row>
    <row r="635" spans="1:9" ht="25.5" hidden="1">
      <c r="A635" s="162" t="s">
        <v>503</v>
      </c>
      <c r="B635" s="163" t="s">
        <v>608</v>
      </c>
      <c r="C635" s="163" t="s">
        <v>495</v>
      </c>
      <c r="D635" s="163" t="s">
        <v>326</v>
      </c>
      <c r="E635" s="163" t="s">
        <v>765</v>
      </c>
      <c r="F635" s="163" t="s">
        <v>393</v>
      </c>
      <c r="G635" s="164">
        <f t="shared" si="75"/>
        <v>4500</v>
      </c>
      <c r="H635" s="164">
        <f t="shared" si="75"/>
        <v>0</v>
      </c>
      <c r="I635" s="164">
        <f t="shared" si="75"/>
        <v>0</v>
      </c>
    </row>
    <row r="636" spans="1:9" ht="38.25" hidden="1">
      <c r="A636" s="162" t="s">
        <v>766</v>
      </c>
      <c r="B636" s="163" t="s">
        <v>608</v>
      </c>
      <c r="C636" s="163" t="s">
        <v>495</v>
      </c>
      <c r="D636" s="163" t="s">
        <v>326</v>
      </c>
      <c r="E636" s="163" t="s">
        <v>765</v>
      </c>
      <c r="F636" s="163" t="s">
        <v>767</v>
      </c>
      <c r="G636" s="164">
        <v>4500</v>
      </c>
      <c r="H636" s="164"/>
      <c r="I636" s="164"/>
    </row>
    <row r="637" spans="1:9" ht="25.5" hidden="1">
      <c r="A637" s="166" t="s">
        <v>496</v>
      </c>
      <c r="B637" s="167" t="s">
        <v>608</v>
      </c>
      <c r="C637" s="167" t="s">
        <v>495</v>
      </c>
      <c r="D637" s="167" t="s">
        <v>338</v>
      </c>
      <c r="E637" s="167"/>
      <c r="F637" s="167"/>
      <c r="G637" s="168">
        <f>G638+G643+G646</f>
        <v>636.5</v>
      </c>
      <c r="H637" s="168">
        <f>H638+H643+H646</f>
        <v>0</v>
      </c>
      <c r="I637" s="168">
        <f>I638+I643+I646</f>
        <v>0</v>
      </c>
    </row>
    <row r="638" spans="1:9" ht="15" hidden="1">
      <c r="A638" s="166" t="s">
        <v>497</v>
      </c>
      <c r="B638" s="167" t="s">
        <v>608</v>
      </c>
      <c r="C638" s="167" t="s">
        <v>495</v>
      </c>
      <c r="D638" s="167" t="s">
        <v>338</v>
      </c>
      <c r="E638" s="167" t="s">
        <v>772</v>
      </c>
      <c r="F638" s="167"/>
      <c r="G638" s="168">
        <f>G640</f>
        <v>163.5</v>
      </c>
      <c r="H638" s="168">
        <f>H640</f>
        <v>0</v>
      </c>
      <c r="I638" s="168">
        <f>I640</f>
        <v>0</v>
      </c>
    </row>
    <row r="639" spans="1:9" ht="102" hidden="1">
      <c r="A639" s="162" t="s">
        <v>499</v>
      </c>
      <c r="B639" s="163" t="s">
        <v>608</v>
      </c>
      <c r="C639" s="163" t="s">
        <v>495</v>
      </c>
      <c r="D639" s="163" t="s">
        <v>338</v>
      </c>
      <c r="E639" s="163" t="s">
        <v>772</v>
      </c>
      <c r="F639" s="163"/>
      <c r="G639" s="164">
        <f aca="true" t="shared" si="76" ref="G639:I641">G640</f>
        <v>163.5</v>
      </c>
      <c r="H639" s="164">
        <f t="shared" si="76"/>
        <v>0</v>
      </c>
      <c r="I639" s="164">
        <f t="shared" si="76"/>
        <v>0</v>
      </c>
    </row>
    <row r="640" spans="1:9" ht="76.5" hidden="1">
      <c r="A640" s="162" t="s">
        <v>501</v>
      </c>
      <c r="B640" s="163" t="s">
        <v>608</v>
      </c>
      <c r="C640" s="163" t="s">
        <v>495</v>
      </c>
      <c r="D640" s="163" t="s">
        <v>338</v>
      </c>
      <c r="E640" s="163" t="s">
        <v>772</v>
      </c>
      <c r="F640" s="163"/>
      <c r="G640" s="164">
        <f t="shared" si="76"/>
        <v>163.5</v>
      </c>
      <c r="H640" s="164">
        <f t="shared" si="76"/>
        <v>0</v>
      </c>
      <c r="I640" s="164">
        <f t="shared" si="76"/>
        <v>0</v>
      </c>
    </row>
    <row r="641" spans="1:9" ht="25.5" hidden="1">
      <c r="A641" s="162" t="s">
        <v>503</v>
      </c>
      <c r="B641" s="163" t="s">
        <v>608</v>
      </c>
      <c r="C641" s="163" t="s">
        <v>495</v>
      </c>
      <c r="D641" s="163" t="s">
        <v>338</v>
      </c>
      <c r="E641" s="163" t="s">
        <v>772</v>
      </c>
      <c r="F641" s="163" t="s">
        <v>393</v>
      </c>
      <c r="G641" s="164">
        <f t="shared" si="76"/>
        <v>163.5</v>
      </c>
      <c r="H641" s="164">
        <f t="shared" si="76"/>
        <v>0</v>
      </c>
      <c r="I641" s="164">
        <f t="shared" si="76"/>
        <v>0</v>
      </c>
    </row>
    <row r="642" spans="1:9" ht="25.5" hidden="1">
      <c r="A642" s="162" t="s">
        <v>770</v>
      </c>
      <c r="B642" s="163" t="s">
        <v>608</v>
      </c>
      <c r="C642" s="163" t="s">
        <v>495</v>
      </c>
      <c r="D642" s="163" t="s">
        <v>338</v>
      </c>
      <c r="E642" s="163" t="s">
        <v>772</v>
      </c>
      <c r="F642" s="163" t="s">
        <v>771</v>
      </c>
      <c r="G642" s="164">
        <v>163.5</v>
      </c>
      <c r="H642" s="164"/>
      <c r="I642" s="164"/>
    </row>
    <row r="643" spans="1:9" ht="38.25" hidden="1">
      <c r="A643" s="162" t="s">
        <v>773</v>
      </c>
      <c r="B643" s="163" t="s">
        <v>608</v>
      </c>
      <c r="C643" s="163" t="s">
        <v>495</v>
      </c>
      <c r="D643" s="163" t="s">
        <v>338</v>
      </c>
      <c r="E643" s="163" t="s">
        <v>774</v>
      </c>
      <c r="F643" s="163"/>
      <c r="G643" s="164">
        <f aca="true" t="shared" si="77" ref="G643:I644">G644</f>
        <v>143</v>
      </c>
      <c r="H643" s="164">
        <f t="shared" si="77"/>
        <v>0</v>
      </c>
      <c r="I643" s="164">
        <f t="shared" si="77"/>
        <v>0</v>
      </c>
    </row>
    <row r="644" spans="1:9" ht="25.5" hidden="1">
      <c r="A644" s="179" t="s">
        <v>708</v>
      </c>
      <c r="B644" s="163" t="s">
        <v>608</v>
      </c>
      <c r="C644" s="163" t="s">
        <v>495</v>
      </c>
      <c r="D644" s="163" t="s">
        <v>338</v>
      </c>
      <c r="E644" s="163" t="s">
        <v>774</v>
      </c>
      <c r="F644" s="163" t="s">
        <v>343</v>
      </c>
      <c r="G644" s="164">
        <f t="shared" si="77"/>
        <v>143</v>
      </c>
      <c r="H644" s="164">
        <f t="shared" si="77"/>
        <v>0</v>
      </c>
      <c r="I644" s="164">
        <f t="shared" si="77"/>
        <v>0</v>
      </c>
    </row>
    <row r="645" spans="1:9" ht="25.5" hidden="1">
      <c r="A645" s="174" t="s">
        <v>709</v>
      </c>
      <c r="B645" s="163" t="s">
        <v>608</v>
      </c>
      <c r="C645" s="163" t="s">
        <v>495</v>
      </c>
      <c r="D645" s="163" t="s">
        <v>338</v>
      </c>
      <c r="E645" s="163" t="s">
        <v>774</v>
      </c>
      <c r="F645" s="163" t="s">
        <v>345</v>
      </c>
      <c r="G645" s="164">
        <v>143</v>
      </c>
      <c r="H645" s="164"/>
      <c r="I645" s="164"/>
    </row>
    <row r="646" spans="1:9" ht="63.75" hidden="1">
      <c r="A646" s="166" t="s">
        <v>475</v>
      </c>
      <c r="B646" s="167" t="s">
        <v>608</v>
      </c>
      <c r="C646" s="167" t="s">
        <v>495</v>
      </c>
      <c r="D646" s="167" t="s">
        <v>338</v>
      </c>
      <c r="E646" s="167" t="s">
        <v>648</v>
      </c>
      <c r="F646" s="167"/>
      <c r="G646" s="168">
        <f>G647+G650</f>
        <v>330</v>
      </c>
      <c r="H646" s="168">
        <f>H647+H650</f>
        <v>0</v>
      </c>
      <c r="I646" s="168">
        <f>I647+I650</f>
        <v>0</v>
      </c>
    </row>
    <row r="647" spans="1:9" ht="25.5" hidden="1">
      <c r="A647" s="162" t="s">
        <v>775</v>
      </c>
      <c r="B647" s="163" t="s">
        <v>608</v>
      </c>
      <c r="C647" s="163" t="s">
        <v>495</v>
      </c>
      <c r="D647" s="163" t="s">
        <v>338</v>
      </c>
      <c r="E647" s="163" t="s">
        <v>776</v>
      </c>
      <c r="F647" s="163"/>
      <c r="G647" s="164">
        <f aca="true" t="shared" si="78" ref="G647:I648">G648</f>
        <v>330</v>
      </c>
      <c r="H647" s="164">
        <f t="shared" si="78"/>
        <v>0</v>
      </c>
      <c r="I647" s="164">
        <f t="shared" si="78"/>
        <v>0</v>
      </c>
    </row>
    <row r="648" spans="1:9" ht="25.5" hidden="1">
      <c r="A648" s="162" t="s">
        <v>509</v>
      </c>
      <c r="B648" s="163" t="s">
        <v>608</v>
      </c>
      <c r="C648" s="163" t="s">
        <v>495</v>
      </c>
      <c r="D648" s="163" t="s">
        <v>338</v>
      </c>
      <c r="E648" s="163" t="s">
        <v>777</v>
      </c>
      <c r="F648" s="163" t="s">
        <v>393</v>
      </c>
      <c r="G648" s="164">
        <f t="shared" si="78"/>
        <v>330</v>
      </c>
      <c r="H648" s="164">
        <f t="shared" si="78"/>
        <v>0</v>
      </c>
      <c r="I648" s="164">
        <f t="shared" si="78"/>
        <v>0</v>
      </c>
    </row>
    <row r="649" spans="1:9" ht="25.5" hidden="1">
      <c r="A649" s="162" t="s">
        <v>778</v>
      </c>
      <c r="B649" s="163" t="s">
        <v>608</v>
      </c>
      <c r="C649" s="163" t="s">
        <v>495</v>
      </c>
      <c r="D649" s="163" t="s">
        <v>338</v>
      </c>
      <c r="E649" s="163" t="s">
        <v>777</v>
      </c>
      <c r="F649" s="163" t="s">
        <v>779</v>
      </c>
      <c r="G649" s="164">
        <v>330</v>
      </c>
      <c r="H649" s="164"/>
      <c r="I649" s="164"/>
    </row>
    <row r="650" spans="1:9" ht="38.25" hidden="1">
      <c r="A650" s="162" t="s">
        <v>780</v>
      </c>
      <c r="B650" s="163" t="s">
        <v>608</v>
      </c>
      <c r="C650" s="163" t="s">
        <v>495</v>
      </c>
      <c r="D650" s="163" t="s">
        <v>338</v>
      </c>
      <c r="E650" s="163" t="s">
        <v>781</v>
      </c>
      <c r="F650" s="163"/>
      <c r="G650" s="164">
        <f>G675</f>
        <v>0</v>
      </c>
      <c r="H650" s="168">
        <f>G650*97.5/100</f>
        <v>0</v>
      </c>
      <c r="I650" s="168">
        <f>H650*100.9/100</f>
        <v>0</v>
      </c>
    </row>
    <row r="651" spans="1:9" ht="15" hidden="1">
      <c r="A651" s="166" t="s">
        <v>506</v>
      </c>
      <c r="B651" s="167" t="s">
        <v>608</v>
      </c>
      <c r="C651" s="167" t="s">
        <v>495</v>
      </c>
      <c r="D651" s="167" t="s">
        <v>365</v>
      </c>
      <c r="E651" s="167" t="s">
        <v>782</v>
      </c>
      <c r="F651" s="167"/>
      <c r="G651" s="168">
        <f>G652+G658+G655</f>
        <v>17477.5</v>
      </c>
      <c r="H651" s="168">
        <f>H652+H658+H655</f>
        <v>0</v>
      </c>
      <c r="I651" s="168">
        <f>I652+I658+I655</f>
        <v>0</v>
      </c>
    </row>
    <row r="652" spans="1:9" ht="63.75" hidden="1">
      <c r="A652" s="162" t="s">
        <v>507</v>
      </c>
      <c r="B652" s="163" t="s">
        <v>608</v>
      </c>
      <c r="C652" s="163" t="s">
        <v>495</v>
      </c>
      <c r="D652" s="163" t="s">
        <v>365</v>
      </c>
      <c r="E652" s="163" t="s">
        <v>782</v>
      </c>
      <c r="F652" s="163"/>
      <c r="G652" s="164">
        <f>G654</f>
        <v>187.452</v>
      </c>
      <c r="H652" s="164">
        <f>H654</f>
        <v>0</v>
      </c>
      <c r="I652" s="164">
        <f>I654</f>
        <v>0</v>
      </c>
    </row>
    <row r="653" spans="1:9" ht="25.5" hidden="1">
      <c r="A653" s="162" t="s">
        <v>509</v>
      </c>
      <c r="B653" s="163" t="s">
        <v>608</v>
      </c>
      <c r="C653" s="163" t="s">
        <v>495</v>
      </c>
      <c r="D653" s="163" t="s">
        <v>365</v>
      </c>
      <c r="E653" s="163" t="s">
        <v>782</v>
      </c>
      <c r="F653" s="163" t="s">
        <v>393</v>
      </c>
      <c r="G653" s="164">
        <f>G654</f>
        <v>187.452</v>
      </c>
      <c r="H653" s="164">
        <f>H654</f>
        <v>0</v>
      </c>
      <c r="I653" s="164">
        <f>I654</f>
        <v>0</v>
      </c>
    </row>
    <row r="654" spans="1:9" ht="38.25" hidden="1">
      <c r="A654" s="162" t="s">
        <v>510</v>
      </c>
      <c r="B654" s="163" t="s">
        <v>608</v>
      </c>
      <c r="C654" s="163" t="s">
        <v>495</v>
      </c>
      <c r="D654" s="163" t="s">
        <v>365</v>
      </c>
      <c r="E654" s="163" t="s">
        <v>782</v>
      </c>
      <c r="F654" s="163" t="s">
        <v>511</v>
      </c>
      <c r="G654" s="164">
        <v>187.452</v>
      </c>
      <c r="H654" s="164"/>
      <c r="I654" s="164"/>
    </row>
    <row r="655" spans="1:9" ht="89.25" hidden="1">
      <c r="A655" s="162" t="s">
        <v>783</v>
      </c>
      <c r="B655" s="163" t="s">
        <v>608</v>
      </c>
      <c r="C655" s="163" t="s">
        <v>495</v>
      </c>
      <c r="D655" s="163" t="s">
        <v>365</v>
      </c>
      <c r="E655" s="163" t="s">
        <v>784</v>
      </c>
      <c r="F655" s="163"/>
      <c r="G655" s="164">
        <f aca="true" t="shared" si="79" ref="G655:I656">G656</f>
        <v>6202.35</v>
      </c>
      <c r="H655" s="164">
        <f t="shared" si="79"/>
        <v>0</v>
      </c>
      <c r="I655" s="164">
        <f t="shared" si="79"/>
        <v>0</v>
      </c>
    </row>
    <row r="656" spans="1:9" ht="25.5" hidden="1">
      <c r="A656" s="162" t="s">
        <v>509</v>
      </c>
      <c r="B656" s="163" t="s">
        <v>608</v>
      </c>
      <c r="C656" s="163" t="s">
        <v>495</v>
      </c>
      <c r="D656" s="163" t="s">
        <v>365</v>
      </c>
      <c r="E656" s="163" t="s">
        <v>784</v>
      </c>
      <c r="F656" s="163" t="s">
        <v>393</v>
      </c>
      <c r="G656" s="164">
        <f t="shared" si="79"/>
        <v>6202.35</v>
      </c>
      <c r="H656" s="164">
        <f t="shared" si="79"/>
        <v>0</v>
      </c>
      <c r="I656" s="164">
        <f t="shared" si="79"/>
        <v>0</v>
      </c>
    </row>
    <row r="657" spans="1:9" ht="38.25" hidden="1">
      <c r="A657" s="162" t="s">
        <v>785</v>
      </c>
      <c r="B657" s="163" t="s">
        <v>608</v>
      </c>
      <c r="C657" s="163" t="s">
        <v>495</v>
      </c>
      <c r="D657" s="163" t="s">
        <v>365</v>
      </c>
      <c r="E657" s="163" t="s">
        <v>784</v>
      </c>
      <c r="F657" s="163" t="s">
        <v>771</v>
      </c>
      <c r="G657" s="164">
        <v>6202.35</v>
      </c>
      <c r="H657" s="164"/>
      <c r="I657" s="164"/>
    </row>
    <row r="658" spans="1:9" ht="25.5" hidden="1">
      <c r="A658" s="166" t="s">
        <v>734</v>
      </c>
      <c r="B658" s="167" t="s">
        <v>608</v>
      </c>
      <c r="C658" s="167" t="s">
        <v>495</v>
      </c>
      <c r="D658" s="167" t="s">
        <v>365</v>
      </c>
      <c r="E658" s="167" t="s">
        <v>786</v>
      </c>
      <c r="F658" s="167"/>
      <c r="G658" s="168">
        <f>G659+G662</f>
        <v>11087.698</v>
      </c>
      <c r="H658" s="168">
        <f>H659+H662</f>
        <v>0</v>
      </c>
      <c r="I658" s="168">
        <f>I659+I662</f>
        <v>0</v>
      </c>
    </row>
    <row r="659" spans="1:9" ht="114.75" hidden="1">
      <c r="A659" s="175" t="s">
        <v>513</v>
      </c>
      <c r="B659" s="167" t="s">
        <v>608</v>
      </c>
      <c r="C659" s="185" t="s">
        <v>495</v>
      </c>
      <c r="D659" s="185" t="s">
        <v>365</v>
      </c>
      <c r="E659" s="185" t="s">
        <v>787</v>
      </c>
      <c r="F659" s="185"/>
      <c r="G659" s="168">
        <f>G660</f>
        <v>0</v>
      </c>
      <c r="H659" s="168">
        <f>G659*97.5/100</f>
        <v>0</v>
      </c>
      <c r="I659" s="168">
        <f>H659*100.9/100</f>
        <v>0</v>
      </c>
    </row>
    <row r="660" spans="1:9" ht="25.5" hidden="1">
      <c r="A660" s="166" t="s">
        <v>509</v>
      </c>
      <c r="B660" s="167" t="s">
        <v>608</v>
      </c>
      <c r="C660" s="167" t="s">
        <v>495</v>
      </c>
      <c r="D660" s="167" t="s">
        <v>365</v>
      </c>
      <c r="E660" s="167" t="s">
        <v>787</v>
      </c>
      <c r="F660" s="167" t="s">
        <v>393</v>
      </c>
      <c r="G660" s="168">
        <f>G661</f>
        <v>0</v>
      </c>
      <c r="H660" s="168">
        <f>G660*97.5/100</f>
        <v>0</v>
      </c>
      <c r="I660" s="168">
        <f>H660*100.9/100</f>
        <v>0</v>
      </c>
    </row>
    <row r="661" spans="1:9" ht="38.25" hidden="1">
      <c r="A661" s="166" t="s">
        <v>510</v>
      </c>
      <c r="B661" s="167" t="s">
        <v>608</v>
      </c>
      <c r="C661" s="167" t="s">
        <v>495</v>
      </c>
      <c r="D661" s="167" t="s">
        <v>365</v>
      </c>
      <c r="E661" s="167" t="s">
        <v>787</v>
      </c>
      <c r="F661" s="167" t="s">
        <v>511</v>
      </c>
      <c r="G661" s="168">
        <v>0</v>
      </c>
      <c r="H661" s="168">
        <f>G661*97.5/100</f>
        <v>0</v>
      </c>
      <c r="I661" s="168">
        <f>H661*100.9/100</f>
        <v>0</v>
      </c>
    </row>
    <row r="662" spans="1:9" ht="102" hidden="1">
      <c r="A662" s="166" t="s">
        <v>788</v>
      </c>
      <c r="B662" s="167" t="s">
        <v>608</v>
      </c>
      <c r="C662" s="167" t="s">
        <v>495</v>
      </c>
      <c r="D662" s="167" t="s">
        <v>365</v>
      </c>
      <c r="E662" s="167" t="s">
        <v>786</v>
      </c>
      <c r="F662" s="167"/>
      <c r="G662" s="168">
        <f>G663+G667</f>
        <v>11087.698</v>
      </c>
      <c r="H662" s="168">
        <f>H663+H667</f>
        <v>0</v>
      </c>
      <c r="I662" s="168">
        <f>I663+I667</f>
        <v>0</v>
      </c>
    </row>
    <row r="663" spans="1:9" ht="76.5" hidden="1">
      <c r="A663" s="162" t="s">
        <v>519</v>
      </c>
      <c r="B663" s="163" t="s">
        <v>608</v>
      </c>
      <c r="C663" s="163" t="s">
        <v>495</v>
      </c>
      <c r="D663" s="163" t="s">
        <v>365</v>
      </c>
      <c r="E663" s="163" t="s">
        <v>786</v>
      </c>
      <c r="F663" s="163"/>
      <c r="G663" s="164">
        <f>G664</f>
        <v>11087.698</v>
      </c>
      <c r="H663" s="164">
        <f>H664</f>
        <v>0</v>
      </c>
      <c r="I663" s="164">
        <f>I664</f>
        <v>0</v>
      </c>
    </row>
    <row r="664" spans="1:9" ht="25.5" hidden="1">
      <c r="A664" s="162" t="s">
        <v>509</v>
      </c>
      <c r="B664" s="163" t="s">
        <v>608</v>
      </c>
      <c r="C664" s="163" t="s">
        <v>495</v>
      </c>
      <c r="D664" s="163" t="s">
        <v>365</v>
      </c>
      <c r="E664" s="163" t="s">
        <v>786</v>
      </c>
      <c r="F664" s="163" t="s">
        <v>393</v>
      </c>
      <c r="G664" s="180">
        <f>G665+G666</f>
        <v>11087.698</v>
      </c>
      <c r="H664" s="180">
        <f>H665+H666</f>
        <v>0</v>
      </c>
      <c r="I664" s="180">
        <f>I665+I666</f>
        <v>0</v>
      </c>
    </row>
    <row r="665" spans="1:9" ht="38.25" hidden="1">
      <c r="A665" s="162" t="s">
        <v>510</v>
      </c>
      <c r="B665" s="163" t="s">
        <v>608</v>
      </c>
      <c r="C665" s="163" t="s">
        <v>495</v>
      </c>
      <c r="D665" s="163" t="s">
        <v>365</v>
      </c>
      <c r="E665" s="163" t="s">
        <v>786</v>
      </c>
      <c r="F665" s="163" t="s">
        <v>511</v>
      </c>
      <c r="G665" s="164">
        <v>8709.744</v>
      </c>
      <c r="H665" s="164"/>
      <c r="I665" s="164"/>
    </row>
    <row r="666" spans="1:9" ht="51" hidden="1">
      <c r="A666" s="162" t="s">
        <v>520</v>
      </c>
      <c r="B666" s="163" t="s">
        <v>608</v>
      </c>
      <c r="C666" s="163" t="s">
        <v>495</v>
      </c>
      <c r="D666" s="163" t="s">
        <v>365</v>
      </c>
      <c r="E666" s="163" t="s">
        <v>786</v>
      </c>
      <c r="F666" s="163" t="s">
        <v>395</v>
      </c>
      <c r="G666" s="180">
        <v>2377.954</v>
      </c>
      <c r="H666" s="164"/>
      <c r="I666" s="164"/>
    </row>
    <row r="667" spans="1:9" ht="15" hidden="1">
      <c r="A667" s="162"/>
      <c r="B667" s="163"/>
      <c r="C667" s="163"/>
      <c r="D667" s="163"/>
      <c r="E667" s="163"/>
      <c r="F667" s="163"/>
      <c r="G667" s="164"/>
      <c r="H667" s="168">
        <f aca="true" t="shared" si="80" ref="H667:H675">G667*97.5/100</f>
        <v>0</v>
      </c>
      <c r="I667" s="168">
        <f aca="true" t="shared" si="81" ref="I667:I675">H667*100.9/100</f>
        <v>0</v>
      </c>
    </row>
    <row r="668" spans="1:9" ht="25.5" hidden="1">
      <c r="A668" s="162" t="s">
        <v>358</v>
      </c>
      <c r="B668" s="163"/>
      <c r="C668" s="163"/>
      <c r="D668" s="163"/>
      <c r="E668" s="163"/>
      <c r="F668" s="163"/>
      <c r="G668" s="164"/>
      <c r="H668" s="168">
        <f t="shared" si="80"/>
        <v>0</v>
      </c>
      <c r="I668" s="168">
        <f t="shared" si="81"/>
        <v>0</v>
      </c>
    </row>
    <row r="669" spans="1:9" ht="51" hidden="1">
      <c r="A669" s="162" t="s">
        <v>789</v>
      </c>
      <c r="B669" s="163"/>
      <c r="C669" s="163"/>
      <c r="D669" s="163"/>
      <c r="E669" s="163"/>
      <c r="F669" s="163"/>
      <c r="G669" s="164"/>
      <c r="H669" s="168">
        <f t="shared" si="80"/>
        <v>0</v>
      </c>
      <c r="I669" s="168">
        <f t="shared" si="81"/>
        <v>0</v>
      </c>
    </row>
    <row r="670" spans="1:9" ht="38.25" hidden="1">
      <c r="A670" s="170" t="s">
        <v>342</v>
      </c>
      <c r="B670" s="163"/>
      <c r="C670" s="163"/>
      <c r="D670" s="163"/>
      <c r="E670" s="163"/>
      <c r="F670" s="163"/>
      <c r="G670" s="164"/>
      <c r="H670" s="168">
        <f t="shared" si="80"/>
        <v>0</v>
      </c>
      <c r="I670" s="168">
        <f t="shared" si="81"/>
        <v>0</v>
      </c>
    </row>
    <row r="671" spans="1:9" ht="38.25" hidden="1">
      <c r="A671" s="170" t="s">
        <v>344</v>
      </c>
      <c r="B671" s="163"/>
      <c r="C671" s="163"/>
      <c r="D671" s="163"/>
      <c r="E671" s="163"/>
      <c r="F671" s="163"/>
      <c r="G671" s="164"/>
      <c r="H671" s="168">
        <f t="shared" si="80"/>
        <v>0</v>
      </c>
      <c r="I671" s="168">
        <f t="shared" si="81"/>
        <v>0</v>
      </c>
    </row>
    <row r="672" spans="1:9" ht="15" hidden="1">
      <c r="A672" s="162"/>
      <c r="B672" s="163"/>
      <c r="C672" s="163"/>
      <c r="D672" s="163"/>
      <c r="E672" s="163"/>
      <c r="F672" s="163"/>
      <c r="G672" s="164"/>
      <c r="H672" s="168">
        <f t="shared" si="80"/>
        <v>0</v>
      </c>
      <c r="I672" s="168">
        <f t="shared" si="81"/>
        <v>0</v>
      </c>
    </row>
    <row r="673" spans="1:9" ht="15" hidden="1">
      <c r="A673" s="162"/>
      <c r="B673" s="163"/>
      <c r="C673" s="163"/>
      <c r="D673" s="163"/>
      <c r="E673" s="163"/>
      <c r="F673" s="163"/>
      <c r="G673" s="164"/>
      <c r="H673" s="168">
        <f t="shared" si="80"/>
        <v>0</v>
      </c>
      <c r="I673" s="168">
        <f t="shared" si="81"/>
        <v>0</v>
      </c>
    </row>
    <row r="674" spans="1:9" ht="15" hidden="1">
      <c r="A674" s="162"/>
      <c r="B674" s="163"/>
      <c r="C674" s="163"/>
      <c r="D674" s="163"/>
      <c r="E674" s="163"/>
      <c r="F674" s="163"/>
      <c r="G674" s="164"/>
      <c r="H674" s="168">
        <f t="shared" si="80"/>
        <v>0</v>
      </c>
      <c r="I674" s="168">
        <f t="shared" si="81"/>
        <v>0</v>
      </c>
    </row>
    <row r="675" spans="1:9" ht="15" hidden="1">
      <c r="A675" s="162"/>
      <c r="B675" s="163"/>
      <c r="C675" s="163"/>
      <c r="D675" s="163"/>
      <c r="E675" s="163"/>
      <c r="F675" s="163"/>
      <c r="G675" s="164"/>
      <c r="H675" s="168">
        <f t="shared" si="80"/>
        <v>0</v>
      </c>
      <c r="I675" s="168">
        <f t="shared" si="81"/>
        <v>0</v>
      </c>
    </row>
    <row r="676" spans="1:9" ht="25.5" hidden="1">
      <c r="A676" s="166" t="s">
        <v>790</v>
      </c>
      <c r="B676" s="167" t="s">
        <v>608</v>
      </c>
      <c r="C676" s="167" t="s">
        <v>495</v>
      </c>
      <c r="D676" s="167" t="s">
        <v>524</v>
      </c>
      <c r="E676" s="167"/>
      <c r="F676" s="167"/>
      <c r="G676" s="168">
        <f>G677+G691</f>
        <v>698</v>
      </c>
      <c r="H676" s="168">
        <f>H677+H691</f>
        <v>0</v>
      </c>
      <c r="I676" s="168">
        <f>I677+I691</f>
        <v>0</v>
      </c>
    </row>
    <row r="677" spans="1:9" ht="15" hidden="1">
      <c r="A677" s="162" t="s">
        <v>385</v>
      </c>
      <c r="B677" s="163" t="s">
        <v>608</v>
      </c>
      <c r="C677" s="163" t="s">
        <v>495</v>
      </c>
      <c r="D677" s="163" t="s">
        <v>524</v>
      </c>
      <c r="E677" s="163" t="s">
        <v>786</v>
      </c>
      <c r="F677" s="163"/>
      <c r="G677" s="164">
        <f>G678</f>
        <v>658</v>
      </c>
      <c r="H677" s="164">
        <f>H678</f>
        <v>0</v>
      </c>
      <c r="I677" s="164">
        <f>I678</f>
        <v>0</v>
      </c>
    </row>
    <row r="678" spans="1:9" ht="153" hidden="1">
      <c r="A678" s="162" t="s">
        <v>454</v>
      </c>
      <c r="B678" s="163" t="s">
        <v>608</v>
      </c>
      <c r="C678" s="163" t="s">
        <v>495</v>
      </c>
      <c r="D678" s="163" t="s">
        <v>524</v>
      </c>
      <c r="E678" s="163" t="s">
        <v>786</v>
      </c>
      <c r="F678" s="163"/>
      <c r="G678" s="164">
        <f>G679+G684</f>
        <v>658</v>
      </c>
      <c r="H678" s="164">
        <f>H679+H684</f>
        <v>0</v>
      </c>
      <c r="I678" s="164">
        <f>I679+I684</f>
        <v>0</v>
      </c>
    </row>
    <row r="679" spans="1:9" ht="63.75" hidden="1">
      <c r="A679" s="162" t="s">
        <v>791</v>
      </c>
      <c r="B679" s="163" t="s">
        <v>608</v>
      </c>
      <c r="C679" s="163" t="s">
        <v>495</v>
      </c>
      <c r="D679" s="163" t="s">
        <v>524</v>
      </c>
      <c r="E679" s="163" t="s">
        <v>792</v>
      </c>
      <c r="F679" s="163"/>
      <c r="G679" s="164">
        <f>G680+G682</f>
        <v>0</v>
      </c>
      <c r="H679" s="168">
        <f>G679*97.5/100</f>
        <v>0</v>
      </c>
      <c r="I679" s="168">
        <f>H679*100.9/100</f>
        <v>0</v>
      </c>
    </row>
    <row r="680" spans="1:9" ht="114.75" hidden="1">
      <c r="A680" s="170" t="s">
        <v>333</v>
      </c>
      <c r="B680" s="163" t="s">
        <v>608</v>
      </c>
      <c r="C680" s="163" t="s">
        <v>495</v>
      </c>
      <c r="D680" s="163" t="s">
        <v>524</v>
      </c>
      <c r="E680" s="163" t="s">
        <v>792</v>
      </c>
      <c r="F680" s="163" t="s">
        <v>334</v>
      </c>
      <c r="G680" s="164">
        <f>G681</f>
        <v>0</v>
      </c>
      <c r="H680" s="168">
        <f>G680*97.5/100</f>
        <v>0</v>
      </c>
      <c r="I680" s="168">
        <f>H680*100.9/100</f>
        <v>0</v>
      </c>
    </row>
    <row r="681" spans="1:9" ht="63.75" hidden="1">
      <c r="A681" s="170" t="s">
        <v>543</v>
      </c>
      <c r="B681" s="163" t="s">
        <v>608</v>
      </c>
      <c r="C681" s="163" t="s">
        <v>495</v>
      </c>
      <c r="D681" s="163" t="s">
        <v>524</v>
      </c>
      <c r="E681" s="163" t="s">
        <v>792</v>
      </c>
      <c r="F681" s="163" t="s">
        <v>336</v>
      </c>
      <c r="G681" s="164"/>
      <c r="H681" s="168">
        <f>G681*97.5/100</f>
        <v>0</v>
      </c>
      <c r="I681" s="168">
        <f>H681*100.9/100</f>
        <v>0</v>
      </c>
    </row>
    <row r="682" spans="1:9" ht="38.25" hidden="1">
      <c r="A682" s="170" t="s">
        <v>342</v>
      </c>
      <c r="B682" s="163" t="s">
        <v>608</v>
      </c>
      <c r="C682" s="163" t="s">
        <v>495</v>
      </c>
      <c r="D682" s="163" t="s">
        <v>524</v>
      </c>
      <c r="E682" s="163" t="s">
        <v>792</v>
      </c>
      <c r="F682" s="163" t="s">
        <v>343</v>
      </c>
      <c r="G682" s="164">
        <f>G683</f>
        <v>0</v>
      </c>
      <c r="H682" s="168">
        <f>G682*97.5/100</f>
        <v>0</v>
      </c>
      <c r="I682" s="168">
        <f>H682*100.9/100</f>
        <v>0</v>
      </c>
    </row>
    <row r="683" spans="1:9" ht="38.25" hidden="1">
      <c r="A683" s="170" t="s">
        <v>344</v>
      </c>
      <c r="B683" s="163" t="s">
        <v>608</v>
      </c>
      <c r="C683" s="163" t="s">
        <v>495</v>
      </c>
      <c r="D683" s="163" t="s">
        <v>524</v>
      </c>
      <c r="E683" s="163" t="s">
        <v>792</v>
      </c>
      <c r="F683" s="163" t="s">
        <v>345</v>
      </c>
      <c r="G683" s="180"/>
      <c r="H683" s="168">
        <f>G683*97.5/100</f>
        <v>0</v>
      </c>
      <c r="I683" s="168">
        <f>H683*100.9/100</f>
        <v>0</v>
      </c>
    </row>
    <row r="684" spans="1:9" ht="38.25" hidden="1">
      <c r="A684" s="162" t="s">
        <v>793</v>
      </c>
      <c r="B684" s="163" t="s">
        <v>608</v>
      </c>
      <c r="C684" s="163" t="s">
        <v>495</v>
      </c>
      <c r="D684" s="163" t="s">
        <v>524</v>
      </c>
      <c r="E684" s="163" t="s">
        <v>786</v>
      </c>
      <c r="F684" s="163"/>
      <c r="G684" s="164">
        <f>G685+G687</f>
        <v>658</v>
      </c>
      <c r="H684" s="164">
        <f>H685+H687</f>
        <v>0</v>
      </c>
      <c r="I684" s="164">
        <f>I685+I687</f>
        <v>0</v>
      </c>
    </row>
    <row r="685" spans="1:9" ht="114.75" hidden="1">
      <c r="A685" s="170" t="s">
        <v>333</v>
      </c>
      <c r="B685" s="163" t="s">
        <v>608</v>
      </c>
      <c r="C685" s="163" t="s">
        <v>495</v>
      </c>
      <c r="D685" s="163" t="s">
        <v>524</v>
      </c>
      <c r="E685" s="163" t="s">
        <v>786</v>
      </c>
      <c r="F685" s="163" t="s">
        <v>334</v>
      </c>
      <c r="G685" s="164">
        <f>G686</f>
        <v>642.7</v>
      </c>
      <c r="H685" s="164">
        <f>H686</f>
        <v>0</v>
      </c>
      <c r="I685" s="164">
        <f>I686</f>
        <v>0</v>
      </c>
    </row>
    <row r="686" spans="1:9" ht="63.75" hidden="1">
      <c r="A686" s="170" t="s">
        <v>543</v>
      </c>
      <c r="B686" s="163" t="s">
        <v>608</v>
      </c>
      <c r="C686" s="163" t="s">
        <v>495</v>
      </c>
      <c r="D686" s="163" t="s">
        <v>524</v>
      </c>
      <c r="E686" s="163" t="s">
        <v>786</v>
      </c>
      <c r="F686" s="163" t="s">
        <v>336</v>
      </c>
      <c r="G686" s="164">
        <v>642.7</v>
      </c>
      <c r="H686" s="164"/>
      <c r="I686" s="164"/>
    </row>
    <row r="687" spans="1:9" ht="38.25" hidden="1">
      <c r="A687" s="170" t="s">
        <v>342</v>
      </c>
      <c r="B687" s="163" t="s">
        <v>608</v>
      </c>
      <c r="C687" s="163" t="s">
        <v>495</v>
      </c>
      <c r="D687" s="163" t="s">
        <v>524</v>
      </c>
      <c r="E687" s="163" t="s">
        <v>786</v>
      </c>
      <c r="F687" s="163" t="s">
        <v>343</v>
      </c>
      <c r="G687" s="164">
        <f>G688</f>
        <v>15.3</v>
      </c>
      <c r="H687" s="164">
        <f>H688</f>
        <v>0</v>
      </c>
      <c r="I687" s="164">
        <f>I688</f>
        <v>0</v>
      </c>
    </row>
    <row r="688" spans="1:9" ht="38.25" hidden="1">
      <c r="A688" s="170" t="s">
        <v>344</v>
      </c>
      <c r="B688" s="163" t="s">
        <v>608</v>
      </c>
      <c r="C688" s="163" t="s">
        <v>495</v>
      </c>
      <c r="D688" s="163" t="s">
        <v>524</v>
      </c>
      <c r="E688" s="163" t="s">
        <v>786</v>
      </c>
      <c r="F688" s="163" t="s">
        <v>345</v>
      </c>
      <c r="G688" s="164">
        <v>15.3</v>
      </c>
      <c r="H688" s="164"/>
      <c r="I688" s="164"/>
    </row>
    <row r="689" spans="1:9" ht="15" hidden="1">
      <c r="A689" s="162"/>
      <c r="B689" s="163"/>
      <c r="C689" s="163"/>
      <c r="D689" s="163"/>
      <c r="E689" s="163"/>
      <c r="F689" s="163"/>
      <c r="G689" s="164"/>
      <c r="H689" s="168">
        <f>G689*97.5/100</f>
        <v>0</v>
      </c>
      <c r="I689" s="168">
        <f>H689*100.9/100</f>
        <v>0</v>
      </c>
    </row>
    <row r="690" spans="1:9" ht="15" hidden="1">
      <c r="A690" s="162"/>
      <c r="B690" s="163"/>
      <c r="C690" s="163"/>
      <c r="D690" s="163"/>
      <c r="E690" s="163"/>
      <c r="F690" s="163"/>
      <c r="G690" s="164"/>
      <c r="H690" s="168">
        <f>G690*97.5/100</f>
        <v>0</v>
      </c>
      <c r="I690" s="168">
        <f>H690*100.9/100</f>
        <v>0</v>
      </c>
    </row>
    <row r="691" spans="1:9" ht="63.75" hidden="1">
      <c r="A691" s="166" t="s">
        <v>475</v>
      </c>
      <c r="B691" s="167" t="s">
        <v>608</v>
      </c>
      <c r="C691" s="167" t="s">
        <v>495</v>
      </c>
      <c r="D691" s="167" t="s">
        <v>524</v>
      </c>
      <c r="E691" s="167" t="s">
        <v>648</v>
      </c>
      <c r="F691" s="167"/>
      <c r="G691" s="208">
        <f>G695+G692</f>
        <v>40</v>
      </c>
      <c r="H691" s="208">
        <f>H695+H692</f>
        <v>0</v>
      </c>
      <c r="I691" s="208">
        <f>I695+I692</f>
        <v>0</v>
      </c>
    </row>
    <row r="692" spans="1:9" ht="25.5" hidden="1">
      <c r="A692" s="162" t="s">
        <v>483</v>
      </c>
      <c r="B692" s="163" t="s">
        <v>608</v>
      </c>
      <c r="C692" s="163" t="s">
        <v>495</v>
      </c>
      <c r="D692" s="163" t="s">
        <v>524</v>
      </c>
      <c r="E692" s="163" t="s">
        <v>794</v>
      </c>
      <c r="F692" s="163"/>
      <c r="G692" s="197">
        <f aca="true" t="shared" si="82" ref="G692:I693">G693</f>
        <v>20</v>
      </c>
      <c r="H692" s="197">
        <f t="shared" si="82"/>
        <v>0</v>
      </c>
      <c r="I692" s="197">
        <f t="shared" si="82"/>
        <v>0</v>
      </c>
    </row>
    <row r="693" spans="1:9" ht="38.25" hidden="1">
      <c r="A693" s="170" t="s">
        <v>342</v>
      </c>
      <c r="B693" s="163" t="s">
        <v>608</v>
      </c>
      <c r="C693" s="163" t="s">
        <v>495</v>
      </c>
      <c r="D693" s="163" t="s">
        <v>524</v>
      </c>
      <c r="E693" s="163" t="s">
        <v>794</v>
      </c>
      <c r="F693" s="163" t="s">
        <v>343</v>
      </c>
      <c r="G693" s="197">
        <f t="shared" si="82"/>
        <v>20</v>
      </c>
      <c r="H693" s="197">
        <f t="shared" si="82"/>
        <v>0</v>
      </c>
      <c r="I693" s="197">
        <f t="shared" si="82"/>
        <v>0</v>
      </c>
    </row>
    <row r="694" spans="1:9" ht="38.25" hidden="1">
      <c r="A694" s="170" t="s">
        <v>344</v>
      </c>
      <c r="B694" s="163" t="s">
        <v>608</v>
      </c>
      <c r="C694" s="163" t="s">
        <v>495</v>
      </c>
      <c r="D694" s="163" t="s">
        <v>524</v>
      </c>
      <c r="E694" s="163" t="s">
        <v>794</v>
      </c>
      <c r="F694" s="163" t="s">
        <v>345</v>
      </c>
      <c r="G694" s="197">
        <v>20</v>
      </c>
      <c r="H694" s="164"/>
      <c r="I694" s="164"/>
    </row>
    <row r="695" spans="1:9" ht="51" hidden="1">
      <c r="A695" s="162" t="s">
        <v>795</v>
      </c>
      <c r="B695" s="163" t="s">
        <v>608</v>
      </c>
      <c r="C695" s="163" t="s">
        <v>495</v>
      </c>
      <c r="D695" s="163" t="s">
        <v>524</v>
      </c>
      <c r="E695" s="163" t="s">
        <v>796</v>
      </c>
      <c r="F695" s="163"/>
      <c r="G695" s="197">
        <f aca="true" t="shared" si="83" ref="G695:I696">G696</f>
        <v>20</v>
      </c>
      <c r="H695" s="197">
        <f t="shared" si="83"/>
        <v>0</v>
      </c>
      <c r="I695" s="197">
        <f t="shared" si="83"/>
        <v>0</v>
      </c>
    </row>
    <row r="696" spans="1:9" ht="38.25" hidden="1">
      <c r="A696" s="170" t="s">
        <v>342</v>
      </c>
      <c r="B696" s="163" t="s">
        <v>608</v>
      </c>
      <c r="C696" s="163" t="s">
        <v>495</v>
      </c>
      <c r="D696" s="163" t="s">
        <v>524</v>
      </c>
      <c r="E696" s="163" t="s">
        <v>796</v>
      </c>
      <c r="F696" s="163" t="s">
        <v>343</v>
      </c>
      <c r="G696" s="197">
        <f t="shared" si="83"/>
        <v>20</v>
      </c>
      <c r="H696" s="197">
        <f t="shared" si="83"/>
        <v>0</v>
      </c>
      <c r="I696" s="197">
        <f t="shared" si="83"/>
        <v>0</v>
      </c>
    </row>
    <row r="697" spans="1:9" ht="38.25" hidden="1">
      <c r="A697" s="170" t="s">
        <v>344</v>
      </c>
      <c r="B697" s="177" t="s">
        <v>608</v>
      </c>
      <c r="C697" s="163" t="s">
        <v>495</v>
      </c>
      <c r="D697" s="163" t="s">
        <v>524</v>
      </c>
      <c r="E697" s="163" t="s">
        <v>796</v>
      </c>
      <c r="F697" s="163" t="s">
        <v>345</v>
      </c>
      <c r="G697" s="197">
        <v>20</v>
      </c>
      <c r="H697" s="164"/>
      <c r="I697" s="164"/>
    </row>
    <row r="698" spans="1:9" ht="15" hidden="1">
      <c r="A698" s="172" t="s">
        <v>797</v>
      </c>
      <c r="B698" s="185" t="s">
        <v>608</v>
      </c>
      <c r="C698" s="167" t="s">
        <v>551</v>
      </c>
      <c r="D698" s="167"/>
      <c r="E698" s="167"/>
      <c r="F698" s="167"/>
      <c r="G698" s="208">
        <f>G704+G699</f>
        <v>8950</v>
      </c>
      <c r="H698" s="208">
        <f>H704+H699</f>
        <v>0</v>
      </c>
      <c r="I698" s="208">
        <f>I704+I699</f>
        <v>0</v>
      </c>
    </row>
    <row r="699" spans="1:9" ht="15" hidden="1">
      <c r="A699" s="172" t="s">
        <v>798</v>
      </c>
      <c r="B699" s="185" t="s">
        <v>608</v>
      </c>
      <c r="C699" s="167" t="s">
        <v>551</v>
      </c>
      <c r="D699" s="167" t="s">
        <v>326</v>
      </c>
      <c r="E699" s="167"/>
      <c r="F699" s="167"/>
      <c r="G699" s="208">
        <f aca="true" t="shared" si="84" ref="G699:I702">G700</f>
        <v>8500</v>
      </c>
      <c r="H699" s="208">
        <f t="shared" si="84"/>
        <v>0</v>
      </c>
      <c r="I699" s="208">
        <f t="shared" si="84"/>
        <v>0</v>
      </c>
    </row>
    <row r="700" spans="1:9" ht="25.5" hidden="1">
      <c r="A700" s="170" t="s">
        <v>799</v>
      </c>
      <c r="B700" s="177" t="s">
        <v>608</v>
      </c>
      <c r="C700" s="163" t="s">
        <v>551</v>
      </c>
      <c r="D700" s="163" t="s">
        <v>326</v>
      </c>
      <c r="E700" s="163" t="s">
        <v>800</v>
      </c>
      <c r="F700" s="163"/>
      <c r="G700" s="197">
        <f t="shared" si="84"/>
        <v>8500</v>
      </c>
      <c r="H700" s="197">
        <f t="shared" si="84"/>
        <v>0</v>
      </c>
      <c r="I700" s="197">
        <f t="shared" si="84"/>
        <v>0</v>
      </c>
    </row>
    <row r="701" spans="1:9" ht="25.5" hidden="1">
      <c r="A701" s="170" t="s">
        <v>801</v>
      </c>
      <c r="B701" s="177" t="s">
        <v>608</v>
      </c>
      <c r="C701" s="163" t="s">
        <v>551</v>
      </c>
      <c r="D701" s="163" t="s">
        <v>326</v>
      </c>
      <c r="E701" s="163" t="s">
        <v>800</v>
      </c>
      <c r="F701" s="163"/>
      <c r="G701" s="197">
        <f t="shared" si="84"/>
        <v>8500</v>
      </c>
      <c r="H701" s="197">
        <f t="shared" si="84"/>
        <v>0</v>
      </c>
      <c r="I701" s="197">
        <f t="shared" si="84"/>
        <v>0</v>
      </c>
    </row>
    <row r="702" spans="1:9" ht="63.75" hidden="1">
      <c r="A702" s="170" t="s">
        <v>802</v>
      </c>
      <c r="B702" s="177" t="s">
        <v>608</v>
      </c>
      <c r="C702" s="163" t="s">
        <v>551</v>
      </c>
      <c r="D702" s="163" t="s">
        <v>326</v>
      </c>
      <c r="E702" s="163" t="s">
        <v>800</v>
      </c>
      <c r="F702" s="163" t="s">
        <v>380</v>
      </c>
      <c r="G702" s="197">
        <f t="shared" si="84"/>
        <v>8500</v>
      </c>
      <c r="H702" s="197">
        <f t="shared" si="84"/>
        <v>0</v>
      </c>
      <c r="I702" s="197">
        <f t="shared" si="84"/>
        <v>0</v>
      </c>
    </row>
    <row r="703" spans="1:9" ht="76.5" hidden="1">
      <c r="A703" s="170" t="s">
        <v>803</v>
      </c>
      <c r="B703" s="177" t="s">
        <v>608</v>
      </c>
      <c r="C703" s="163" t="s">
        <v>551</v>
      </c>
      <c r="D703" s="163" t="s">
        <v>326</v>
      </c>
      <c r="E703" s="163" t="s">
        <v>800</v>
      </c>
      <c r="F703" s="163" t="s">
        <v>804</v>
      </c>
      <c r="G703" s="197">
        <v>8500</v>
      </c>
      <c r="H703" s="164"/>
      <c r="I703" s="164"/>
    </row>
    <row r="704" spans="1:9" ht="15" hidden="1">
      <c r="A704" s="172" t="s">
        <v>805</v>
      </c>
      <c r="B704" s="185" t="s">
        <v>608</v>
      </c>
      <c r="C704" s="167" t="s">
        <v>551</v>
      </c>
      <c r="D704" s="167" t="s">
        <v>328</v>
      </c>
      <c r="E704" s="167"/>
      <c r="F704" s="167"/>
      <c r="G704" s="208">
        <f aca="true" t="shared" si="85" ref="G704:I707">G705</f>
        <v>450</v>
      </c>
      <c r="H704" s="208">
        <f t="shared" si="85"/>
        <v>0</v>
      </c>
      <c r="I704" s="208">
        <f t="shared" si="85"/>
        <v>0</v>
      </c>
    </row>
    <row r="705" spans="1:9" ht="63.75" hidden="1">
      <c r="A705" s="162" t="s">
        <v>475</v>
      </c>
      <c r="B705" s="177" t="s">
        <v>608</v>
      </c>
      <c r="C705" s="177" t="s">
        <v>551</v>
      </c>
      <c r="D705" s="177" t="s">
        <v>328</v>
      </c>
      <c r="E705" s="177" t="s">
        <v>806</v>
      </c>
      <c r="F705" s="177"/>
      <c r="G705" s="180">
        <f t="shared" si="85"/>
        <v>450</v>
      </c>
      <c r="H705" s="180">
        <f t="shared" si="85"/>
        <v>0</v>
      </c>
      <c r="I705" s="180">
        <f t="shared" si="85"/>
        <v>0</v>
      </c>
    </row>
    <row r="706" spans="1:9" ht="51" hidden="1">
      <c r="A706" s="174" t="s">
        <v>807</v>
      </c>
      <c r="B706" s="177" t="s">
        <v>608</v>
      </c>
      <c r="C706" s="177" t="s">
        <v>551</v>
      </c>
      <c r="D706" s="177" t="s">
        <v>328</v>
      </c>
      <c r="E706" s="177" t="s">
        <v>808</v>
      </c>
      <c r="F706" s="177"/>
      <c r="G706" s="180">
        <f t="shared" si="85"/>
        <v>450</v>
      </c>
      <c r="H706" s="180">
        <f t="shared" si="85"/>
        <v>0</v>
      </c>
      <c r="I706" s="180">
        <f t="shared" si="85"/>
        <v>0</v>
      </c>
    </row>
    <row r="707" spans="1:9" ht="38.25" hidden="1">
      <c r="A707" s="170" t="s">
        <v>342</v>
      </c>
      <c r="B707" s="163" t="s">
        <v>608</v>
      </c>
      <c r="C707" s="163" t="s">
        <v>551</v>
      </c>
      <c r="D707" s="163" t="s">
        <v>328</v>
      </c>
      <c r="E707" s="163" t="s">
        <v>808</v>
      </c>
      <c r="F707" s="163" t="s">
        <v>343</v>
      </c>
      <c r="G707" s="180">
        <f t="shared" si="85"/>
        <v>450</v>
      </c>
      <c r="H707" s="180">
        <f t="shared" si="85"/>
        <v>0</v>
      </c>
      <c r="I707" s="180">
        <f t="shared" si="85"/>
        <v>0</v>
      </c>
    </row>
    <row r="708" spans="1:9" ht="38.25" hidden="1">
      <c r="A708" s="170" t="s">
        <v>344</v>
      </c>
      <c r="B708" s="163" t="s">
        <v>608</v>
      </c>
      <c r="C708" s="163" t="s">
        <v>551</v>
      </c>
      <c r="D708" s="163" t="s">
        <v>328</v>
      </c>
      <c r="E708" s="163" t="s">
        <v>808</v>
      </c>
      <c r="F708" s="163" t="s">
        <v>345</v>
      </c>
      <c r="G708" s="180">
        <v>450</v>
      </c>
      <c r="H708" s="164"/>
      <c r="I708" s="164"/>
    </row>
    <row r="709" spans="1:9" ht="15" hidden="1">
      <c r="A709" s="170"/>
      <c r="B709" s="163"/>
      <c r="C709" s="163"/>
      <c r="D709" s="163"/>
      <c r="E709" s="163"/>
      <c r="F709" s="163"/>
      <c r="G709" s="180"/>
      <c r="H709" s="168">
        <f>G709*97.5/100</f>
        <v>0</v>
      </c>
      <c r="I709" s="168">
        <f>H709*100.9/100</f>
        <v>0</v>
      </c>
    </row>
    <row r="710" spans="1:9" ht="15" hidden="1">
      <c r="A710" s="170"/>
      <c r="B710" s="163"/>
      <c r="C710" s="163"/>
      <c r="D710" s="163"/>
      <c r="E710" s="163"/>
      <c r="F710" s="163"/>
      <c r="G710" s="180"/>
      <c r="H710" s="168">
        <f>G710*97.5/100</f>
        <v>0</v>
      </c>
      <c r="I710" s="168">
        <f>H710*100.9/100</f>
        <v>0</v>
      </c>
    </row>
    <row r="711" spans="1:9" ht="25.5" hidden="1">
      <c r="A711" s="172" t="s">
        <v>809</v>
      </c>
      <c r="B711" s="167" t="s">
        <v>810</v>
      </c>
      <c r="C711" s="167"/>
      <c r="D711" s="167"/>
      <c r="E711" s="167"/>
      <c r="F711" s="167"/>
      <c r="G711" s="183">
        <f aca="true" t="shared" si="86" ref="G711:I713">G712</f>
        <v>1100</v>
      </c>
      <c r="H711" s="183">
        <f t="shared" si="86"/>
        <v>0</v>
      </c>
      <c r="I711" s="183">
        <f t="shared" si="86"/>
        <v>0</v>
      </c>
    </row>
    <row r="712" spans="1:9" ht="25.5" hidden="1">
      <c r="A712" s="166" t="s">
        <v>325</v>
      </c>
      <c r="B712" s="167" t="s">
        <v>810</v>
      </c>
      <c r="C712" s="167" t="s">
        <v>326</v>
      </c>
      <c r="D712" s="167" t="s">
        <v>811</v>
      </c>
      <c r="E712" s="167"/>
      <c r="F712" s="167"/>
      <c r="G712" s="183">
        <f t="shared" si="86"/>
        <v>1100</v>
      </c>
      <c r="H712" s="183">
        <f t="shared" si="86"/>
        <v>0</v>
      </c>
      <c r="I712" s="183">
        <f t="shared" si="86"/>
        <v>0</v>
      </c>
    </row>
    <row r="713" spans="1:9" ht="63.75" hidden="1">
      <c r="A713" s="166" t="s">
        <v>540</v>
      </c>
      <c r="B713" s="163" t="s">
        <v>810</v>
      </c>
      <c r="C713" s="163" t="s">
        <v>326</v>
      </c>
      <c r="D713" s="163" t="s">
        <v>524</v>
      </c>
      <c r="E713" s="163"/>
      <c r="F713" s="163"/>
      <c r="G713" s="164">
        <f t="shared" si="86"/>
        <v>1100</v>
      </c>
      <c r="H713" s="164">
        <f t="shared" si="86"/>
        <v>0</v>
      </c>
      <c r="I713" s="164">
        <f t="shared" si="86"/>
        <v>0</v>
      </c>
    </row>
    <row r="714" spans="1:9" ht="25.5" hidden="1">
      <c r="A714" s="162" t="s">
        <v>812</v>
      </c>
      <c r="B714" s="163" t="s">
        <v>810</v>
      </c>
      <c r="C714" s="163" t="s">
        <v>326</v>
      </c>
      <c r="D714" s="163" t="s">
        <v>524</v>
      </c>
      <c r="E714" s="163" t="s">
        <v>813</v>
      </c>
      <c r="F714" s="163"/>
      <c r="G714" s="164">
        <f>G715+G717</f>
        <v>1100</v>
      </c>
      <c r="H714" s="164">
        <f>H715+H717</f>
        <v>0</v>
      </c>
      <c r="I714" s="164">
        <f>I715+I717</f>
        <v>0</v>
      </c>
    </row>
    <row r="715" spans="1:9" ht="114.75" hidden="1">
      <c r="A715" s="170" t="s">
        <v>333</v>
      </c>
      <c r="B715" s="163" t="s">
        <v>810</v>
      </c>
      <c r="C715" s="163" t="s">
        <v>326</v>
      </c>
      <c r="D715" s="163" t="s">
        <v>524</v>
      </c>
      <c r="E715" s="163" t="s">
        <v>813</v>
      </c>
      <c r="F715" s="163" t="s">
        <v>334</v>
      </c>
      <c r="G715" s="164">
        <f>G716</f>
        <v>974</v>
      </c>
      <c r="H715" s="164">
        <f>H716</f>
        <v>0</v>
      </c>
      <c r="I715" s="164">
        <f>I716</f>
        <v>0</v>
      </c>
    </row>
    <row r="716" spans="1:9" ht="63.75" hidden="1">
      <c r="A716" s="170" t="s">
        <v>543</v>
      </c>
      <c r="B716" s="163" t="s">
        <v>810</v>
      </c>
      <c r="C716" s="163" t="s">
        <v>326</v>
      </c>
      <c r="D716" s="163" t="s">
        <v>524</v>
      </c>
      <c r="E716" s="163" t="s">
        <v>813</v>
      </c>
      <c r="F716" s="163" t="s">
        <v>336</v>
      </c>
      <c r="G716" s="164">
        <v>974</v>
      </c>
      <c r="H716" s="164"/>
      <c r="I716" s="164"/>
    </row>
    <row r="717" spans="1:9" ht="38.25" hidden="1">
      <c r="A717" s="170" t="s">
        <v>342</v>
      </c>
      <c r="B717" s="163" t="s">
        <v>810</v>
      </c>
      <c r="C717" s="163" t="s">
        <v>326</v>
      </c>
      <c r="D717" s="163" t="s">
        <v>524</v>
      </c>
      <c r="E717" s="163" t="s">
        <v>813</v>
      </c>
      <c r="F717" s="163" t="s">
        <v>343</v>
      </c>
      <c r="G717" s="164">
        <f>G718</f>
        <v>126</v>
      </c>
      <c r="H717" s="164">
        <f>H718</f>
        <v>0</v>
      </c>
      <c r="I717" s="164">
        <f>I718</f>
        <v>0</v>
      </c>
    </row>
    <row r="718" spans="1:9" ht="38.25" hidden="1">
      <c r="A718" s="170" t="s">
        <v>344</v>
      </c>
      <c r="B718" s="163" t="s">
        <v>810</v>
      </c>
      <c r="C718" s="163" t="s">
        <v>326</v>
      </c>
      <c r="D718" s="163" t="s">
        <v>524</v>
      </c>
      <c r="E718" s="163" t="s">
        <v>813</v>
      </c>
      <c r="F718" s="163" t="s">
        <v>345</v>
      </c>
      <c r="G718" s="164">
        <v>126</v>
      </c>
      <c r="H718" s="164"/>
      <c r="I718" s="164"/>
    </row>
    <row r="719" spans="1:9" ht="25.5" hidden="1">
      <c r="A719" s="172" t="s">
        <v>814</v>
      </c>
      <c r="B719" s="167" t="s">
        <v>815</v>
      </c>
      <c r="C719" s="167"/>
      <c r="D719" s="167"/>
      <c r="E719" s="167"/>
      <c r="F719" s="167"/>
      <c r="G719" s="168">
        <f aca="true" t="shared" si="87" ref="G719:I721">G720</f>
        <v>1000</v>
      </c>
      <c r="H719" s="168">
        <f t="shared" si="87"/>
        <v>0</v>
      </c>
      <c r="I719" s="168">
        <f t="shared" si="87"/>
        <v>0</v>
      </c>
    </row>
    <row r="720" spans="1:9" ht="38.25" hidden="1">
      <c r="A720" s="162" t="s">
        <v>356</v>
      </c>
      <c r="B720" s="163" t="s">
        <v>815</v>
      </c>
      <c r="C720" s="163" t="s">
        <v>338</v>
      </c>
      <c r="D720" s="163"/>
      <c r="E720" s="163"/>
      <c r="F720" s="163"/>
      <c r="G720" s="180">
        <f t="shared" si="87"/>
        <v>1000</v>
      </c>
      <c r="H720" s="180">
        <f t="shared" si="87"/>
        <v>0</v>
      </c>
      <c r="I720" s="180">
        <f t="shared" si="87"/>
        <v>0</v>
      </c>
    </row>
    <row r="721" spans="1:9" ht="63.75" hidden="1">
      <c r="A721" s="174" t="s">
        <v>630</v>
      </c>
      <c r="B721" s="163" t="s">
        <v>815</v>
      </c>
      <c r="C721" s="163" t="s">
        <v>338</v>
      </c>
      <c r="D721" s="163" t="s">
        <v>445</v>
      </c>
      <c r="E721" s="163"/>
      <c r="F721" s="163"/>
      <c r="G721" s="164">
        <f t="shared" si="87"/>
        <v>1000</v>
      </c>
      <c r="H721" s="164">
        <f t="shared" si="87"/>
        <v>0</v>
      </c>
      <c r="I721" s="164">
        <f t="shared" si="87"/>
        <v>0</v>
      </c>
    </row>
    <row r="722" spans="1:9" ht="25.5" hidden="1">
      <c r="A722" s="162" t="s">
        <v>631</v>
      </c>
      <c r="B722" s="163" t="s">
        <v>815</v>
      </c>
      <c r="C722" s="163" t="s">
        <v>338</v>
      </c>
      <c r="D722" s="163" t="s">
        <v>445</v>
      </c>
      <c r="E722" s="163" t="s">
        <v>816</v>
      </c>
      <c r="F722" s="163"/>
      <c r="G722" s="164">
        <f>G723+G725</f>
        <v>1000</v>
      </c>
      <c r="H722" s="164">
        <f>H723+H725</f>
        <v>0</v>
      </c>
      <c r="I722" s="164">
        <f>I723+I725</f>
        <v>0</v>
      </c>
    </row>
    <row r="723" spans="1:9" ht="63.75" hidden="1">
      <c r="A723" s="174" t="s">
        <v>625</v>
      </c>
      <c r="B723" s="163" t="s">
        <v>815</v>
      </c>
      <c r="C723" s="163" t="s">
        <v>338</v>
      </c>
      <c r="D723" s="163" t="s">
        <v>445</v>
      </c>
      <c r="E723" s="163" t="s">
        <v>816</v>
      </c>
      <c r="F723" s="163" t="s">
        <v>334</v>
      </c>
      <c r="G723" s="164">
        <f>G724</f>
        <v>910.4</v>
      </c>
      <c r="H723" s="164">
        <f>H724</f>
        <v>0</v>
      </c>
      <c r="I723" s="164">
        <f>I724</f>
        <v>0</v>
      </c>
    </row>
    <row r="724" spans="1:9" ht="25.5" hidden="1">
      <c r="A724" s="179" t="s">
        <v>817</v>
      </c>
      <c r="B724" s="163" t="s">
        <v>815</v>
      </c>
      <c r="C724" s="163" t="s">
        <v>338</v>
      </c>
      <c r="D724" s="163" t="s">
        <v>445</v>
      </c>
      <c r="E724" s="163" t="s">
        <v>816</v>
      </c>
      <c r="F724" s="163" t="s">
        <v>818</v>
      </c>
      <c r="G724" s="164">
        <v>910.4</v>
      </c>
      <c r="H724" s="164"/>
      <c r="I724" s="164"/>
    </row>
    <row r="725" spans="1:9" ht="38.25" hidden="1">
      <c r="A725" s="170" t="s">
        <v>342</v>
      </c>
      <c r="B725" s="163" t="s">
        <v>815</v>
      </c>
      <c r="C725" s="163" t="s">
        <v>338</v>
      </c>
      <c r="D725" s="163" t="s">
        <v>445</v>
      </c>
      <c r="E725" s="163" t="s">
        <v>816</v>
      </c>
      <c r="F725" s="163" t="s">
        <v>343</v>
      </c>
      <c r="G725" s="164">
        <f>G726</f>
        <v>89.6</v>
      </c>
      <c r="H725" s="164">
        <f>H726</f>
        <v>0</v>
      </c>
      <c r="I725" s="164">
        <f>I726</f>
        <v>0</v>
      </c>
    </row>
    <row r="726" spans="1:9" ht="38.25" hidden="1">
      <c r="A726" s="170" t="s">
        <v>344</v>
      </c>
      <c r="B726" s="163" t="s">
        <v>815</v>
      </c>
      <c r="C726" s="163" t="s">
        <v>338</v>
      </c>
      <c r="D726" s="163" t="s">
        <v>445</v>
      </c>
      <c r="E726" s="163" t="s">
        <v>816</v>
      </c>
      <c r="F726" s="163" t="s">
        <v>345</v>
      </c>
      <c r="G726" s="164">
        <v>89.6</v>
      </c>
      <c r="H726" s="164"/>
      <c r="I726" s="164"/>
    </row>
    <row r="727" spans="1:9" ht="15" hidden="1">
      <c r="A727" s="170"/>
      <c r="B727" s="163"/>
      <c r="C727" s="163"/>
      <c r="D727" s="163"/>
      <c r="E727" s="163"/>
      <c r="F727" s="163"/>
      <c r="G727" s="180"/>
      <c r="H727" s="168">
        <f>G727*97.5/100</f>
        <v>0</v>
      </c>
      <c r="I727" s="168">
        <f>H727*100.9/100</f>
        <v>0</v>
      </c>
    </row>
    <row r="728" spans="1:9" ht="15">
      <c r="A728" s="209" t="s">
        <v>819</v>
      </c>
      <c r="B728" s="209"/>
      <c r="C728" s="209"/>
      <c r="D728" s="209"/>
      <c r="E728" s="209"/>
      <c r="F728" s="209"/>
      <c r="G728" s="194">
        <f>G30+G54+G308+G326+G410+G711+G719</f>
        <v>379039.2459999999</v>
      </c>
      <c r="H728" s="194">
        <f>H30+H54+H308+H326+H410+H711+H719</f>
        <v>0</v>
      </c>
      <c r="I728" s="194">
        <f>I30+I54+I308+I326+I410+I711+I719</f>
        <v>0</v>
      </c>
    </row>
  </sheetData>
  <sheetProtection/>
  <mergeCells count="29">
    <mergeCell ref="A1:I1"/>
    <mergeCell ref="B2:I2"/>
    <mergeCell ref="B4:I4"/>
    <mergeCell ref="B5:I5"/>
    <mergeCell ref="B6:I6"/>
    <mergeCell ref="B7:I7"/>
    <mergeCell ref="A3:I3"/>
    <mergeCell ref="B8:I8"/>
    <mergeCell ref="B9:I9"/>
    <mergeCell ref="B10:I10"/>
    <mergeCell ref="B11:I11"/>
    <mergeCell ref="B13:I13"/>
    <mergeCell ref="B14:I14"/>
    <mergeCell ref="B15:I15"/>
    <mergeCell ref="B16:I16"/>
    <mergeCell ref="B17:I17"/>
    <mergeCell ref="B18:I18"/>
    <mergeCell ref="B19:G19"/>
    <mergeCell ref="A21:I21"/>
    <mergeCell ref="G22:I22"/>
    <mergeCell ref="A23:A27"/>
    <mergeCell ref="B23:B27"/>
    <mergeCell ref="C23:C27"/>
    <mergeCell ref="D23:D27"/>
    <mergeCell ref="E23:E27"/>
    <mergeCell ref="F23:F27"/>
    <mergeCell ref="G23:G27"/>
    <mergeCell ref="H23:H27"/>
    <mergeCell ref="I23:I27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4"/>
  <sheetViews>
    <sheetView showGridLines="0" showZeros="0" zoomScalePageLayoutView="0" workbookViewId="0" topLeftCell="B15">
      <selection activeCell="L24" sqref="L24"/>
    </sheetView>
  </sheetViews>
  <sheetFormatPr defaultColWidth="9.140625" defaultRowHeight="15"/>
  <cols>
    <col min="1" max="1" width="0.2890625" style="4" hidden="1" customWidth="1"/>
    <col min="2" max="2" width="45.421875" style="4" bestFit="1" customWidth="1"/>
    <col min="3" max="3" width="4.421875" style="4" bestFit="1" customWidth="1"/>
    <col min="4" max="4" width="6.421875" style="4" bestFit="1" customWidth="1"/>
    <col min="5" max="5" width="6.28125" style="4" bestFit="1" customWidth="1"/>
    <col min="6" max="7" width="5.7109375" style="4" hidden="1" customWidth="1"/>
    <col min="8" max="8" width="7.7109375" style="4" bestFit="1" customWidth="1"/>
    <col min="9" max="9" width="5.421875" style="4" bestFit="1" customWidth="1"/>
    <col min="10" max="10" width="14.421875" style="4" customWidth="1"/>
    <col min="11" max="11" width="11.28125" style="4" hidden="1" customWidth="1"/>
    <col min="12" max="16384" width="9.140625" style="4" customWidth="1"/>
  </cols>
  <sheetData>
    <row r="1" spans="2:10" ht="42" customHeight="1">
      <c r="B1" s="379" t="s">
        <v>1109</v>
      </c>
      <c r="C1" s="379"/>
      <c r="D1" s="379"/>
      <c r="E1" s="379"/>
      <c r="F1" s="379"/>
      <c r="G1" s="379"/>
      <c r="H1" s="379"/>
      <c r="I1" s="379"/>
      <c r="J1" s="379"/>
    </row>
    <row r="2" spans="2:10" ht="9" customHeight="1">
      <c r="B2" s="3"/>
      <c r="C2" s="3"/>
      <c r="D2" s="3"/>
      <c r="E2" s="3"/>
      <c r="F2" s="3"/>
      <c r="G2" s="3"/>
      <c r="H2" s="3"/>
      <c r="I2" s="3"/>
      <c r="J2" s="3"/>
    </row>
    <row r="3" spans="3:8" ht="12.75">
      <c r="C3" s="380" t="s">
        <v>1007</v>
      </c>
      <c r="D3" s="380"/>
      <c r="E3" s="380"/>
      <c r="F3" s="380"/>
      <c r="G3" s="380"/>
      <c r="H3" s="380"/>
    </row>
    <row r="4" spans="3:10" ht="12.75">
      <c r="C4" s="380" t="s">
        <v>307</v>
      </c>
      <c r="D4" s="380"/>
      <c r="E4" s="380"/>
      <c r="F4" s="380"/>
      <c r="G4" s="380"/>
      <c r="H4" s="380"/>
      <c r="I4" s="380"/>
      <c r="J4" s="380"/>
    </row>
    <row r="5" spans="3:10" ht="12.75">
      <c r="C5" s="380" t="s">
        <v>308</v>
      </c>
      <c r="D5" s="380"/>
      <c r="E5" s="380"/>
      <c r="F5" s="380"/>
      <c r="G5" s="380"/>
      <c r="H5" s="380"/>
      <c r="I5" s="380"/>
      <c r="J5" s="380"/>
    </row>
    <row r="6" spans="3:10" ht="12.75">
      <c r="C6" s="380" t="s">
        <v>1110</v>
      </c>
      <c r="D6" s="380"/>
      <c r="E6" s="380"/>
      <c r="F6" s="380"/>
      <c r="G6" s="380"/>
      <c r="H6" s="380"/>
      <c r="I6" s="380"/>
      <c r="J6" s="380"/>
    </row>
    <row r="7" spans="3:10" ht="12.75">
      <c r="C7" s="380" t="s">
        <v>6</v>
      </c>
      <c r="D7" s="380"/>
      <c r="E7" s="380"/>
      <c r="F7" s="380"/>
      <c r="G7" s="380"/>
      <c r="H7" s="380"/>
      <c r="I7" s="380"/>
      <c r="J7" s="380"/>
    </row>
    <row r="8" spans="3:10" ht="12.75">
      <c r="C8" s="380" t="s">
        <v>309</v>
      </c>
      <c r="D8" s="380"/>
      <c r="E8" s="380"/>
      <c r="F8" s="380"/>
      <c r="G8" s="380"/>
      <c r="H8" s="380"/>
      <c r="I8" s="380"/>
      <c r="J8" s="380"/>
    </row>
    <row r="9" spans="3:10" ht="12.75">
      <c r="C9" s="380" t="s">
        <v>308</v>
      </c>
      <c r="D9" s="380"/>
      <c r="E9" s="380"/>
      <c r="F9" s="380"/>
      <c r="G9" s="380"/>
      <c r="H9" s="380"/>
      <c r="I9" s="380"/>
      <c r="J9" s="380"/>
    </row>
    <row r="10" spans="3:10" ht="12.75">
      <c r="C10" s="380" t="s">
        <v>310</v>
      </c>
      <c r="D10" s="380"/>
      <c r="E10" s="380"/>
      <c r="F10" s="380"/>
      <c r="G10" s="380"/>
      <c r="H10" s="380"/>
      <c r="I10" s="380"/>
      <c r="J10" s="380"/>
    </row>
    <row r="11" spans="3:10" ht="12.75">
      <c r="C11" s="6" t="s">
        <v>311</v>
      </c>
      <c r="D11" s="6"/>
      <c r="E11" s="6"/>
      <c r="F11" s="6"/>
      <c r="G11" s="6"/>
      <c r="H11" s="6"/>
      <c r="I11" s="6"/>
      <c r="J11" s="6"/>
    </row>
    <row r="12" spans="3:10" ht="12.75">
      <c r="C12" s="6" t="s">
        <v>312</v>
      </c>
      <c r="D12" s="6"/>
      <c r="E12" s="6"/>
      <c r="F12" s="6"/>
      <c r="G12" s="6"/>
      <c r="H12" s="6"/>
      <c r="I12" s="6"/>
      <c r="J12" s="6"/>
    </row>
    <row r="13" ht="10.5" customHeight="1"/>
    <row r="14" spans="2:10" ht="12.75" customHeight="1">
      <c r="B14" s="380" t="s">
        <v>1006</v>
      </c>
      <c r="C14" s="380"/>
      <c r="D14" s="380"/>
      <c r="E14" s="380"/>
      <c r="F14" s="380"/>
      <c r="G14" s="380"/>
      <c r="H14" s="380"/>
      <c r="I14" s="380"/>
      <c r="J14" s="380"/>
    </row>
    <row r="15" spans="2:10" ht="12.75" customHeight="1">
      <c r="B15" s="380" t="s">
        <v>821</v>
      </c>
      <c r="C15" s="380"/>
      <c r="D15" s="380"/>
      <c r="E15" s="380"/>
      <c r="F15" s="380"/>
      <c r="G15" s="380"/>
      <c r="H15" s="380"/>
      <c r="I15" s="380"/>
      <c r="J15" s="380"/>
    </row>
    <row r="16" spans="2:10" ht="12.75" customHeight="1">
      <c r="B16" s="380" t="s">
        <v>822</v>
      </c>
      <c r="C16" s="380"/>
      <c r="D16" s="380"/>
      <c r="E16" s="380"/>
      <c r="F16" s="380"/>
      <c r="G16" s="380"/>
      <c r="H16" s="380"/>
      <c r="I16" s="380"/>
      <c r="J16" s="380"/>
    </row>
    <row r="17" spans="1:10" ht="12.75">
      <c r="A17" s="7"/>
      <c r="B17" s="385" t="s">
        <v>823</v>
      </c>
      <c r="C17" s="385"/>
      <c r="D17" s="385"/>
      <c r="E17" s="385"/>
      <c r="F17" s="385"/>
      <c r="G17" s="385"/>
      <c r="H17" s="385"/>
      <c r="I17" s="385"/>
      <c r="J17" s="385"/>
    </row>
    <row r="18" spans="1:10" ht="13.5" customHeight="1">
      <c r="A18" s="7"/>
      <c r="B18" s="385" t="s">
        <v>824</v>
      </c>
      <c r="C18" s="385"/>
      <c r="D18" s="385"/>
      <c r="E18" s="385"/>
      <c r="F18" s="385"/>
      <c r="G18" s="385"/>
      <c r="H18" s="385"/>
      <c r="I18" s="385"/>
      <c r="J18" s="385"/>
    </row>
    <row r="19" spans="1:10" ht="12.75" customHeight="1">
      <c r="A19" s="7"/>
      <c r="B19" s="385" t="s">
        <v>825</v>
      </c>
      <c r="C19" s="385"/>
      <c r="D19" s="385"/>
      <c r="E19" s="385"/>
      <c r="F19" s="385"/>
      <c r="G19" s="385"/>
      <c r="H19" s="385"/>
      <c r="I19" s="385"/>
      <c r="J19" s="385"/>
    </row>
    <row r="20" ht="9" customHeight="1">
      <c r="A20" s="7"/>
    </row>
    <row r="21" ht="33" customHeight="1" hidden="1">
      <c r="A21" s="7"/>
    </row>
    <row r="22" spans="1:10" ht="78" customHeight="1">
      <c r="A22" s="7"/>
      <c r="B22" s="416" t="s">
        <v>826</v>
      </c>
      <c r="C22" s="416"/>
      <c r="D22" s="416"/>
      <c r="E22" s="416"/>
      <c r="F22" s="416"/>
      <c r="G22" s="416"/>
      <c r="H22" s="416"/>
      <c r="I22" s="416"/>
      <c r="J22" s="416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8" t="s">
        <v>317</v>
      </c>
    </row>
    <row r="25" spans="1:10" ht="10.5" customHeight="1">
      <c r="A25" s="7"/>
      <c r="B25" s="417" t="s">
        <v>77</v>
      </c>
      <c r="C25" s="417" t="s">
        <v>827</v>
      </c>
      <c r="D25" s="417" t="s">
        <v>828</v>
      </c>
      <c r="E25" s="418" t="s">
        <v>318</v>
      </c>
      <c r="F25" s="418" t="s">
        <v>319</v>
      </c>
      <c r="G25" s="418" t="s">
        <v>320</v>
      </c>
      <c r="H25" s="418" t="s">
        <v>829</v>
      </c>
      <c r="I25" s="418" t="s">
        <v>322</v>
      </c>
      <c r="J25" s="419" t="s">
        <v>78</v>
      </c>
    </row>
    <row r="26" spans="1:10" ht="9" customHeight="1">
      <c r="A26" s="7"/>
      <c r="B26" s="417"/>
      <c r="C26" s="417"/>
      <c r="D26" s="417"/>
      <c r="E26" s="418"/>
      <c r="F26" s="418"/>
      <c r="G26" s="418"/>
      <c r="H26" s="418"/>
      <c r="I26" s="418"/>
      <c r="J26" s="419"/>
    </row>
    <row r="27" spans="1:10" ht="4.5" customHeight="1">
      <c r="A27" s="7"/>
      <c r="B27" s="417"/>
      <c r="C27" s="417"/>
      <c r="D27" s="417"/>
      <c r="E27" s="418"/>
      <c r="F27" s="418"/>
      <c r="G27" s="418"/>
      <c r="H27" s="418"/>
      <c r="I27" s="418"/>
      <c r="J27" s="419"/>
    </row>
    <row r="28" spans="1:10" ht="12.75" hidden="1">
      <c r="A28" s="7"/>
      <c r="B28" s="9"/>
      <c r="C28" s="9"/>
      <c r="D28" s="9"/>
      <c r="E28" s="10"/>
      <c r="F28" s="10"/>
      <c r="G28" s="10"/>
      <c r="H28" s="10"/>
      <c r="I28" s="10"/>
      <c r="J28" s="11"/>
    </row>
    <row r="29" spans="1:10" ht="12.75" hidden="1">
      <c r="A29" s="7"/>
      <c r="B29" s="9"/>
      <c r="C29" s="9"/>
      <c r="D29" s="9"/>
      <c r="E29" s="10"/>
      <c r="F29" s="10"/>
      <c r="G29" s="10"/>
      <c r="H29" s="10"/>
      <c r="I29" s="10"/>
      <c r="J29" s="11"/>
    </row>
    <row r="30" spans="1:10" ht="43.5" customHeight="1">
      <c r="A30" s="7"/>
      <c r="B30" s="12" t="s">
        <v>830</v>
      </c>
      <c r="C30" s="13" t="s">
        <v>328</v>
      </c>
      <c r="D30" s="13" t="s">
        <v>831</v>
      </c>
      <c r="E30" s="14"/>
      <c r="F30" s="14"/>
      <c r="G30" s="14"/>
      <c r="H30" s="14"/>
      <c r="I30" s="14"/>
      <c r="J30" s="15">
        <f>J68+J86+J415</f>
        <v>-1915.0609599999998</v>
      </c>
    </row>
    <row r="31" spans="1:10" ht="28.5" customHeight="1" hidden="1">
      <c r="A31" s="7"/>
      <c r="B31" s="9"/>
      <c r="C31" s="16"/>
      <c r="D31" s="16"/>
      <c r="E31" s="17"/>
      <c r="F31" s="17"/>
      <c r="G31" s="17"/>
      <c r="H31" s="17"/>
      <c r="I31" s="17"/>
      <c r="J31" s="18"/>
    </row>
    <row r="32" spans="1:10" ht="22.5" customHeight="1" hidden="1">
      <c r="A32" s="7"/>
      <c r="B32" s="9"/>
      <c r="C32" s="16"/>
      <c r="D32" s="16"/>
      <c r="E32" s="17"/>
      <c r="F32" s="17"/>
      <c r="G32" s="17"/>
      <c r="H32" s="17"/>
      <c r="I32" s="17"/>
      <c r="J32" s="18"/>
    </row>
    <row r="33" spans="1:10" ht="12.75" hidden="1">
      <c r="A33" s="7"/>
      <c r="B33" s="19" t="s">
        <v>494</v>
      </c>
      <c r="C33" s="20"/>
      <c r="D33" s="20"/>
      <c r="E33" s="21" t="s">
        <v>355</v>
      </c>
      <c r="F33" s="21" t="s">
        <v>495</v>
      </c>
      <c r="G33" s="21"/>
      <c r="H33" s="21"/>
      <c r="I33" s="21"/>
      <c r="J33" s="22">
        <f>J34+J41+J61</f>
        <v>0</v>
      </c>
    </row>
    <row r="34" spans="1:10" ht="12.75" hidden="1">
      <c r="A34" s="7"/>
      <c r="B34" s="19" t="s">
        <v>496</v>
      </c>
      <c r="C34" s="20"/>
      <c r="D34" s="20"/>
      <c r="E34" s="17" t="s">
        <v>355</v>
      </c>
      <c r="F34" s="21" t="s">
        <v>495</v>
      </c>
      <c r="G34" s="21" t="s">
        <v>338</v>
      </c>
      <c r="H34" s="21"/>
      <c r="I34" s="21"/>
      <c r="J34" s="22">
        <f>J35</f>
        <v>0</v>
      </c>
    </row>
    <row r="35" spans="1:10" ht="12.75" hidden="1">
      <c r="A35" s="7"/>
      <c r="B35" s="19" t="s">
        <v>497</v>
      </c>
      <c r="C35" s="20"/>
      <c r="D35" s="20"/>
      <c r="E35" s="17" t="s">
        <v>355</v>
      </c>
      <c r="F35" s="21" t="s">
        <v>495</v>
      </c>
      <c r="G35" s="21" t="s">
        <v>338</v>
      </c>
      <c r="H35" s="21" t="s">
        <v>498</v>
      </c>
      <c r="I35" s="21"/>
      <c r="J35" s="22">
        <f>J36</f>
        <v>0</v>
      </c>
    </row>
    <row r="36" spans="1:10" ht="63.75" hidden="1">
      <c r="A36" s="7"/>
      <c r="B36" s="9" t="s">
        <v>499</v>
      </c>
      <c r="C36" s="16"/>
      <c r="D36" s="16"/>
      <c r="E36" s="17" t="s">
        <v>355</v>
      </c>
      <c r="F36" s="17" t="s">
        <v>495</v>
      </c>
      <c r="G36" s="17" t="s">
        <v>338</v>
      </c>
      <c r="H36" s="17" t="s">
        <v>500</v>
      </c>
      <c r="I36" s="17"/>
      <c r="J36" s="18">
        <f>J37</f>
        <v>0</v>
      </c>
    </row>
    <row r="37" spans="1:10" ht="42" customHeight="1" hidden="1">
      <c r="A37" s="7"/>
      <c r="B37" s="9" t="s">
        <v>501</v>
      </c>
      <c r="C37" s="16"/>
      <c r="D37" s="16"/>
      <c r="E37" s="17" t="s">
        <v>355</v>
      </c>
      <c r="F37" s="17" t="s">
        <v>495</v>
      </c>
      <c r="G37" s="17" t="s">
        <v>338</v>
      </c>
      <c r="H37" s="17" t="s">
        <v>502</v>
      </c>
      <c r="I37" s="17"/>
      <c r="J37" s="18">
        <f>J38</f>
        <v>0</v>
      </c>
    </row>
    <row r="38" spans="1:10" ht="15.75" customHeight="1" hidden="1">
      <c r="A38" s="7"/>
      <c r="B38" s="9" t="s">
        <v>503</v>
      </c>
      <c r="C38" s="16"/>
      <c r="D38" s="16"/>
      <c r="E38" s="17" t="s">
        <v>355</v>
      </c>
      <c r="F38" s="17" t="s">
        <v>495</v>
      </c>
      <c r="G38" s="17" t="s">
        <v>338</v>
      </c>
      <c r="H38" s="17" t="s">
        <v>502</v>
      </c>
      <c r="I38" s="17" t="s">
        <v>393</v>
      </c>
      <c r="J38" s="18">
        <f>J39</f>
        <v>0</v>
      </c>
    </row>
    <row r="39" spans="1:10" ht="12" customHeight="1" hidden="1">
      <c r="A39" s="7"/>
      <c r="B39" s="9" t="s">
        <v>504</v>
      </c>
      <c r="C39" s="16"/>
      <c r="D39" s="16"/>
      <c r="E39" s="17" t="s">
        <v>355</v>
      </c>
      <c r="F39" s="17" t="s">
        <v>495</v>
      </c>
      <c r="G39" s="17" t="s">
        <v>338</v>
      </c>
      <c r="H39" s="17" t="s">
        <v>502</v>
      </c>
      <c r="I39" s="17" t="s">
        <v>399</v>
      </c>
      <c r="J39" s="18"/>
    </row>
    <row r="40" spans="1:10" ht="12.75" hidden="1">
      <c r="A40" s="7"/>
      <c r="B40" s="19"/>
      <c r="C40" s="20"/>
      <c r="D40" s="20"/>
      <c r="E40" s="21"/>
      <c r="F40" s="21"/>
      <c r="G40" s="21"/>
      <c r="H40" s="21"/>
      <c r="I40" s="21"/>
      <c r="J40" s="22"/>
    </row>
    <row r="41" spans="1:10" ht="12.75" hidden="1">
      <c r="A41" s="7"/>
      <c r="B41" s="19" t="s">
        <v>505</v>
      </c>
      <c r="C41" s="20"/>
      <c r="D41" s="20"/>
      <c r="E41" s="21" t="s">
        <v>355</v>
      </c>
      <c r="F41" s="21" t="s">
        <v>495</v>
      </c>
      <c r="G41" s="21" t="s">
        <v>365</v>
      </c>
      <c r="H41" s="21"/>
      <c r="I41" s="21"/>
      <c r="J41" s="22">
        <f>J42+J46</f>
        <v>0</v>
      </c>
    </row>
    <row r="42" spans="1:10" ht="12.75" hidden="1">
      <c r="A42" s="7"/>
      <c r="B42" s="9" t="s">
        <v>506</v>
      </c>
      <c r="C42" s="16"/>
      <c r="D42" s="16"/>
      <c r="E42" s="17" t="s">
        <v>355</v>
      </c>
      <c r="F42" s="17" t="s">
        <v>495</v>
      </c>
      <c r="G42" s="17" t="s">
        <v>365</v>
      </c>
      <c r="H42" s="17" t="s">
        <v>498</v>
      </c>
      <c r="I42" s="17"/>
      <c r="J42" s="18">
        <f>J43</f>
        <v>0</v>
      </c>
    </row>
    <row r="43" spans="1:10" ht="38.25" hidden="1">
      <c r="A43" s="7"/>
      <c r="B43" s="9" t="s">
        <v>507</v>
      </c>
      <c r="C43" s="16"/>
      <c r="D43" s="16"/>
      <c r="E43" s="17" t="s">
        <v>355</v>
      </c>
      <c r="F43" s="17" t="s">
        <v>495</v>
      </c>
      <c r="G43" s="17" t="s">
        <v>365</v>
      </c>
      <c r="H43" s="17" t="s">
        <v>508</v>
      </c>
      <c r="I43" s="17"/>
      <c r="J43" s="18">
        <f>J44</f>
        <v>0</v>
      </c>
    </row>
    <row r="44" spans="1:10" ht="25.5" hidden="1">
      <c r="A44" s="7"/>
      <c r="B44" s="9" t="s">
        <v>509</v>
      </c>
      <c r="C44" s="16"/>
      <c r="D44" s="16"/>
      <c r="E44" s="17" t="s">
        <v>355</v>
      </c>
      <c r="F44" s="17" t="s">
        <v>495</v>
      </c>
      <c r="G44" s="17" t="s">
        <v>365</v>
      </c>
      <c r="H44" s="17" t="s">
        <v>508</v>
      </c>
      <c r="I44" s="17" t="s">
        <v>393</v>
      </c>
      <c r="J44" s="18">
        <f>J45</f>
        <v>0</v>
      </c>
    </row>
    <row r="45" spans="1:10" ht="28.5" customHeight="1" hidden="1">
      <c r="A45" s="7"/>
      <c r="B45" s="9" t="s">
        <v>510</v>
      </c>
      <c r="C45" s="16"/>
      <c r="D45" s="16"/>
      <c r="E45" s="17" t="s">
        <v>355</v>
      </c>
      <c r="F45" s="17" t="s">
        <v>495</v>
      </c>
      <c r="G45" s="17" t="s">
        <v>365</v>
      </c>
      <c r="H45" s="17" t="s">
        <v>508</v>
      </c>
      <c r="I45" s="17" t="s">
        <v>511</v>
      </c>
      <c r="J45" s="18"/>
    </row>
    <row r="46" spans="1:10" ht="15.75" customHeight="1" hidden="1">
      <c r="A46" s="7"/>
      <c r="B46" s="9" t="s">
        <v>512</v>
      </c>
      <c r="C46" s="16"/>
      <c r="D46" s="16"/>
      <c r="E46" s="17" t="s">
        <v>355</v>
      </c>
      <c r="F46" s="17" t="s">
        <v>495</v>
      </c>
      <c r="G46" s="17" t="s">
        <v>365</v>
      </c>
      <c r="H46" s="17" t="s">
        <v>421</v>
      </c>
      <c r="I46" s="17"/>
      <c r="J46" s="18">
        <f>J47+J50+J55</f>
        <v>0</v>
      </c>
    </row>
    <row r="47" spans="1:10" ht="63.75" hidden="1">
      <c r="A47" s="7"/>
      <c r="B47" s="23" t="s">
        <v>513</v>
      </c>
      <c r="C47" s="24"/>
      <c r="D47" s="24"/>
      <c r="E47" s="17" t="s">
        <v>355</v>
      </c>
      <c r="F47" s="25" t="s">
        <v>495</v>
      </c>
      <c r="G47" s="25" t="s">
        <v>365</v>
      </c>
      <c r="H47" s="25" t="s">
        <v>787</v>
      </c>
      <c r="I47" s="25"/>
      <c r="J47" s="18">
        <f>J48</f>
        <v>0</v>
      </c>
    </row>
    <row r="48" spans="1:10" ht="25.5" hidden="1">
      <c r="A48" s="7"/>
      <c r="B48" s="9" t="s">
        <v>509</v>
      </c>
      <c r="C48" s="16"/>
      <c r="D48" s="16"/>
      <c r="E48" s="17" t="s">
        <v>355</v>
      </c>
      <c r="F48" s="17" t="s">
        <v>495</v>
      </c>
      <c r="G48" s="17" t="s">
        <v>365</v>
      </c>
      <c r="H48" s="17" t="s">
        <v>787</v>
      </c>
      <c r="I48" s="17" t="s">
        <v>393</v>
      </c>
      <c r="J48" s="18">
        <f>J49</f>
        <v>0</v>
      </c>
    </row>
    <row r="49" spans="1:10" ht="30.75" customHeight="1" hidden="1">
      <c r="A49" s="7"/>
      <c r="B49" s="9" t="s">
        <v>510</v>
      </c>
      <c r="C49" s="16"/>
      <c r="D49" s="16"/>
      <c r="E49" s="17" t="s">
        <v>355</v>
      </c>
      <c r="F49" s="17" t="s">
        <v>495</v>
      </c>
      <c r="G49" s="17" t="s">
        <v>365</v>
      </c>
      <c r="H49" s="17" t="s">
        <v>787</v>
      </c>
      <c r="I49" s="17" t="s">
        <v>511</v>
      </c>
      <c r="J49" s="18"/>
    </row>
    <row r="50" spans="1:10" ht="40.5" customHeight="1" hidden="1">
      <c r="A50" s="7"/>
      <c r="B50" s="9" t="s">
        <v>517</v>
      </c>
      <c r="C50" s="16"/>
      <c r="D50" s="16"/>
      <c r="E50" s="17" t="s">
        <v>355</v>
      </c>
      <c r="F50" s="17" t="s">
        <v>495</v>
      </c>
      <c r="G50" s="17" t="s">
        <v>365</v>
      </c>
      <c r="H50" s="17" t="s">
        <v>518</v>
      </c>
      <c r="I50" s="17"/>
      <c r="J50" s="18">
        <f>J51</f>
        <v>0</v>
      </c>
    </row>
    <row r="51" spans="1:10" ht="51" hidden="1">
      <c r="A51" s="7"/>
      <c r="B51" s="9" t="s">
        <v>519</v>
      </c>
      <c r="C51" s="16"/>
      <c r="D51" s="16"/>
      <c r="E51" s="17" t="s">
        <v>355</v>
      </c>
      <c r="F51" s="17" t="s">
        <v>495</v>
      </c>
      <c r="G51" s="17" t="s">
        <v>365</v>
      </c>
      <c r="H51" s="17" t="s">
        <v>518</v>
      </c>
      <c r="I51" s="17"/>
      <c r="J51" s="18">
        <f>J52</f>
        <v>0</v>
      </c>
    </row>
    <row r="52" spans="1:10" ht="25.5" hidden="1">
      <c r="A52" s="7"/>
      <c r="B52" s="9" t="s">
        <v>509</v>
      </c>
      <c r="C52" s="16"/>
      <c r="D52" s="16"/>
      <c r="E52" s="17" t="s">
        <v>355</v>
      </c>
      <c r="F52" s="17" t="s">
        <v>495</v>
      </c>
      <c r="G52" s="17" t="s">
        <v>365</v>
      </c>
      <c r="H52" s="17" t="s">
        <v>518</v>
      </c>
      <c r="I52" s="17" t="s">
        <v>393</v>
      </c>
      <c r="J52" s="18">
        <f>J53+J54</f>
        <v>0</v>
      </c>
    </row>
    <row r="53" spans="1:10" ht="25.5" hidden="1">
      <c r="A53" s="7"/>
      <c r="B53" s="9" t="s">
        <v>510</v>
      </c>
      <c r="C53" s="16"/>
      <c r="D53" s="16"/>
      <c r="E53" s="17" t="s">
        <v>355</v>
      </c>
      <c r="F53" s="17" t="s">
        <v>495</v>
      </c>
      <c r="G53" s="17" t="s">
        <v>365</v>
      </c>
      <c r="H53" s="17" t="s">
        <v>518</v>
      </c>
      <c r="I53" s="17" t="s">
        <v>511</v>
      </c>
      <c r="J53" s="18"/>
    </row>
    <row r="54" spans="1:10" ht="38.25" hidden="1">
      <c r="A54" s="7"/>
      <c r="B54" s="9" t="s">
        <v>520</v>
      </c>
      <c r="C54" s="16"/>
      <c r="D54" s="16"/>
      <c r="E54" s="17" t="s">
        <v>355</v>
      </c>
      <c r="F54" s="17" t="s">
        <v>495</v>
      </c>
      <c r="G54" s="17" t="s">
        <v>365</v>
      </c>
      <c r="H54" s="17" t="s">
        <v>518</v>
      </c>
      <c r="I54" s="17" t="s">
        <v>395</v>
      </c>
      <c r="J54" s="18"/>
    </row>
    <row r="55" spans="1:10" ht="12.75" hidden="1">
      <c r="A55" s="7"/>
      <c r="B55" s="9" t="s">
        <v>521</v>
      </c>
      <c r="C55" s="16"/>
      <c r="D55" s="16"/>
      <c r="E55" s="17" t="s">
        <v>355</v>
      </c>
      <c r="F55" s="17" t="s">
        <v>495</v>
      </c>
      <c r="G55" s="17" t="s">
        <v>365</v>
      </c>
      <c r="H55" s="17" t="s">
        <v>522</v>
      </c>
      <c r="I55" s="17"/>
      <c r="J55" s="18">
        <f>J56</f>
        <v>0</v>
      </c>
    </row>
    <row r="56" spans="1:10" ht="19.5" customHeight="1" hidden="1">
      <c r="A56" s="7"/>
      <c r="B56" s="9" t="s">
        <v>509</v>
      </c>
      <c r="C56" s="16"/>
      <c r="D56" s="16"/>
      <c r="E56" s="17" t="s">
        <v>355</v>
      </c>
      <c r="F56" s="17" t="s">
        <v>495</v>
      </c>
      <c r="G56" s="17" t="s">
        <v>365</v>
      </c>
      <c r="H56" s="17" t="s">
        <v>522</v>
      </c>
      <c r="I56" s="17" t="s">
        <v>393</v>
      </c>
      <c r="J56" s="18">
        <f>J57</f>
        <v>0</v>
      </c>
    </row>
    <row r="57" spans="1:10" ht="24" customHeight="1" hidden="1">
      <c r="A57" s="7"/>
      <c r="B57" s="9" t="s">
        <v>510</v>
      </c>
      <c r="C57" s="16"/>
      <c r="D57" s="16"/>
      <c r="E57" s="17" t="s">
        <v>355</v>
      </c>
      <c r="F57" s="17" t="s">
        <v>495</v>
      </c>
      <c r="G57" s="17" t="s">
        <v>365</v>
      </c>
      <c r="H57" s="17" t="s">
        <v>522</v>
      </c>
      <c r="I57" s="17" t="s">
        <v>511</v>
      </c>
      <c r="J57" s="18"/>
    </row>
    <row r="58" spans="1:10" ht="12.75" hidden="1">
      <c r="A58" s="7"/>
      <c r="B58" s="9"/>
      <c r="C58" s="16"/>
      <c r="D58" s="16"/>
      <c r="E58" s="17"/>
      <c r="F58" s="17"/>
      <c r="G58" s="17"/>
      <c r="H58" s="17"/>
      <c r="I58" s="17"/>
      <c r="J58" s="18"/>
    </row>
    <row r="59" spans="1:10" ht="12.75" hidden="1">
      <c r="A59" s="7"/>
      <c r="B59" s="9"/>
      <c r="C59" s="16"/>
      <c r="D59" s="16"/>
      <c r="E59" s="17"/>
      <c r="F59" s="17"/>
      <c r="G59" s="17"/>
      <c r="H59" s="17"/>
      <c r="I59" s="17"/>
      <c r="J59" s="18"/>
    </row>
    <row r="60" spans="1:10" ht="12.75" hidden="1">
      <c r="A60" s="7"/>
      <c r="B60" s="9"/>
      <c r="C60" s="16"/>
      <c r="D60" s="16"/>
      <c r="E60" s="17"/>
      <c r="F60" s="17"/>
      <c r="G60" s="17"/>
      <c r="H60" s="17"/>
      <c r="I60" s="17"/>
      <c r="J60" s="18"/>
    </row>
    <row r="61" spans="1:10" ht="18.75" customHeight="1" hidden="1">
      <c r="A61" s="7"/>
      <c r="B61" s="19" t="s">
        <v>523</v>
      </c>
      <c r="C61" s="20"/>
      <c r="D61" s="20"/>
      <c r="E61" s="21" t="s">
        <v>355</v>
      </c>
      <c r="F61" s="21" t="s">
        <v>495</v>
      </c>
      <c r="G61" s="21" t="s">
        <v>524</v>
      </c>
      <c r="H61" s="21"/>
      <c r="I61" s="21"/>
      <c r="J61" s="22">
        <f>J62</f>
        <v>0</v>
      </c>
    </row>
    <row r="62" spans="1:10" ht="16.5" customHeight="1" hidden="1">
      <c r="A62" s="7"/>
      <c r="B62" s="9" t="s">
        <v>358</v>
      </c>
      <c r="C62" s="16"/>
      <c r="D62" s="16"/>
      <c r="E62" s="17" t="s">
        <v>355</v>
      </c>
      <c r="F62" s="17" t="s">
        <v>495</v>
      </c>
      <c r="G62" s="17" t="s">
        <v>524</v>
      </c>
      <c r="H62" s="17" t="s">
        <v>359</v>
      </c>
      <c r="I62" s="17"/>
      <c r="J62" s="18">
        <f>J63+J66</f>
        <v>0</v>
      </c>
    </row>
    <row r="63" spans="1:10" ht="27" customHeight="1" hidden="1">
      <c r="A63" s="7"/>
      <c r="B63" s="9" t="s">
        <v>525</v>
      </c>
      <c r="C63" s="16"/>
      <c r="D63" s="16"/>
      <c r="E63" s="17" t="s">
        <v>355</v>
      </c>
      <c r="F63" s="17" t="s">
        <v>495</v>
      </c>
      <c r="G63" s="17" t="s">
        <v>524</v>
      </c>
      <c r="H63" s="17" t="s">
        <v>526</v>
      </c>
      <c r="I63" s="17"/>
      <c r="J63" s="18">
        <f>J65</f>
        <v>0</v>
      </c>
    </row>
    <row r="64" spans="1:10" ht="26.25" customHeight="1" hidden="1">
      <c r="A64" s="7"/>
      <c r="B64" s="26" t="s">
        <v>342</v>
      </c>
      <c r="C64" s="24"/>
      <c r="D64" s="24"/>
      <c r="E64" s="17" t="s">
        <v>355</v>
      </c>
      <c r="F64" s="17" t="s">
        <v>495</v>
      </c>
      <c r="G64" s="17" t="s">
        <v>524</v>
      </c>
      <c r="H64" s="17" t="s">
        <v>526</v>
      </c>
      <c r="I64" s="17" t="s">
        <v>343</v>
      </c>
      <c r="J64" s="18">
        <f>J65</f>
        <v>0</v>
      </c>
    </row>
    <row r="65" spans="1:10" ht="24.75" customHeight="1" hidden="1">
      <c r="A65" s="7"/>
      <c r="B65" s="26" t="s">
        <v>344</v>
      </c>
      <c r="C65" s="24"/>
      <c r="D65" s="24"/>
      <c r="E65" s="17" t="s">
        <v>355</v>
      </c>
      <c r="F65" s="17" t="s">
        <v>495</v>
      </c>
      <c r="G65" s="17" t="s">
        <v>524</v>
      </c>
      <c r="H65" s="17" t="s">
        <v>526</v>
      </c>
      <c r="I65" s="17" t="s">
        <v>345</v>
      </c>
      <c r="J65" s="18"/>
    </row>
    <row r="66" spans="1:10" ht="0.75" customHeight="1" hidden="1">
      <c r="A66" s="7"/>
      <c r="B66" s="9"/>
      <c r="C66" s="16"/>
      <c r="D66" s="16"/>
      <c r="E66" s="17"/>
      <c r="F66" s="17"/>
      <c r="G66" s="17"/>
      <c r="H66" s="17"/>
      <c r="I66" s="17"/>
      <c r="J66" s="18"/>
    </row>
    <row r="67" spans="1:10" ht="17.25" customHeight="1" hidden="1">
      <c r="A67" s="7"/>
      <c r="B67" s="9"/>
      <c r="C67" s="16"/>
      <c r="D67" s="16"/>
      <c r="E67" s="17"/>
      <c r="F67" s="17"/>
      <c r="G67" s="17"/>
      <c r="H67" s="17"/>
      <c r="I67" s="17"/>
      <c r="J67" s="18"/>
    </row>
    <row r="68" spans="1:10" ht="30.75" customHeight="1">
      <c r="A68" s="7"/>
      <c r="B68" s="19" t="s">
        <v>527</v>
      </c>
      <c r="C68" s="20" t="s">
        <v>328</v>
      </c>
      <c r="D68" s="20" t="s">
        <v>831</v>
      </c>
      <c r="E68" s="21" t="s">
        <v>528</v>
      </c>
      <c r="F68" s="21"/>
      <c r="G68" s="21"/>
      <c r="H68" s="21"/>
      <c r="I68" s="21"/>
      <c r="J68" s="22">
        <f>J69+J80+J83</f>
        <v>-465.9</v>
      </c>
    </row>
    <row r="69" spans="1:10" ht="18" customHeight="1" hidden="1">
      <c r="A69" s="7"/>
      <c r="B69" s="19" t="s">
        <v>325</v>
      </c>
      <c r="C69" s="20" t="s">
        <v>328</v>
      </c>
      <c r="D69" s="20" t="s">
        <v>831</v>
      </c>
      <c r="E69" s="21" t="s">
        <v>528</v>
      </c>
      <c r="F69" s="21" t="s">
        <v>326</v>
      </c>
      <c r="G69" s="21"/>
      <c r="H69" s="21"/>
      <c r="I69" s="21"/>
      <c r="J69" s="22">
        <f>J70</f>
        <v>-165.9</v>
      </c>
    </row>
    <row r="70" spans="1:10" ht="12.75" hidden="1">
      <c r="A70" s="7"/>
      <c r="B70" s="19" t="s">
        <v>529</v>
      </c>
      <c r="C70" s="20" t="s">
        <v>328</v>
      </c>
      <c r="D70" s="20" t="s">
        <v>831</v>
      </c>
      <c r="E70" s="21" t="s">
        <v>528</v>
      </c>
      <c r="F70" s="21" t="s">
        <v>326</v>
      </c>
      <c r="G70" s="21" t="s">
        <v>530</v>
      </c>
      <c r="H70" s="21"/>
      <c r="I70" s="21"/>
      <c r="J70" s="22">
        <f>J71</f>
        <v>-165.9</v>
      </c>
    </row>
    <row r="71" spans="1:10" ht="25.5" customHeight="1">
      <c r="A71" s="7"/>
      <c r="B71" s="19" t="s">
        <v>832</v>
      </c>
      <c r="C71" s="20" t="s">
        <v>328</v>
      </c>
      <c r="D71" s="20" t="s">
        <v>831</v>
      </c>
      <c r="E71" s="21" t="s">
        <v>528</v>
      </c>
      <c r="F71" s="21" t="s">
        <v>326</v>
      </c>
      <c r="G71" s="21" t="s">
        <v>530</v>
      </c>
      <c r="H71" s="21" t="s">
        <v>833</v>
      </c>
      <c r="I71" s="21"/>
      <c r="J71" s="22">
        <f>J72</f>
        <v>-165.9</v>
      </c>
    </row>
    <row r="72" spans="1:10" ht="15" customHeight="1" hidden="1">
      <c r="A72" s="7" t="s">
        <v>533</v>
      </c>
      <c r="B72" s="9" t="s">
        <v>341</v>
      </c>
      <c r="C72" s="16" t="s">
        <v>328</v>
      </c>
      <c r="D72" s="16" t="s">
        <v>831</v>
      </c>
      <c r="E72" s="17" t="s">
        <v>528</v>
      </c>
      <c r="F72" s="17" t="s">
        <v>326</v>
      </c>
      <c r="G72" s="17" t="s">
        <v>530</v>
      </c>
      <c r="H72" s="17"/>
      <c r="I72" s="17"/>
      <c r="J72" s="18">
        <f>J73+J75+J77</f>
        <v>-165.9</v>
      </c>
    </row>
    <row r="73" spans="1:10" ht="67.5" customHeight="1">
      <c r="A73" s="7"/>
      <c r="B73" s="26" t="s">
        <v>333</v>
      </c>
      <c r="C73" s="24" t="s">
        <v>834</v>
      </c>
      <c r="D73" s="16" t="s">
        <v>831</v>
      </c>
      <c r="E73" s="17" t="s">
        <v>528</v>
      </c>
      <c r="F73" s="17" t="s">
        <v>326</v>
      </c>
      <c r="G73" s="17" t="s">
        <v>530</v>
      </c>
      <c r="H73" s="17" t="s">
        <v>833</v>
      </c>
      <c r="I73" s="17" t="s">
        <v>334</v>
      </c>
      <c r="J73" s="18">
        <f>J74</f>
        <v>-105.6</v>
      </c>
    </row>
    <row r="74" spans="1:10" ht="27" customHeight="1">
      <c r="A74" s="7"/>
      <c r="B74" s="26" t="s">
        <v>835</v>
      </c>
      <c r="C74" s="24" t="s">
        <v>328</v>
      </c>
      <c r="D74" s="16" t="s">
        <v>831</v>
      </c>
      <c r="E74" s="17" t="s">
        <v>528</v>
      </c>
      <c r="F74" s="17" t="s">
        <v>326</v>
      </c>
      <c r="G74" s="17" t="s">
        <v>530</v>
      </c>
      <c r="H74" s="17" t="s">
        <v>833</v>
      </c>
      <c r="I74" s="17" t="s">
        <v>336</v>
      </c>
      <c r="J74" s="18">
        <f>-105.6</f>
        <v>-105.6</v>
      </c>
    </row>
    <row r="75" spans="1:10" ht="25.5" customHeight="1">
      <c r="A75" s="7"/>
      <c r="B75" s="26" t="s">
        <v>342</v>
      </c>
      <c r="C75" s="24" t="s">
        <v>328</v>
      </c>
      <c r="D75" s="16" t="s">
        <v>831</v>
      </c>
      <c r="E75" s="17" t="s">
        <v>528</v>
      </c>
      <c r="F75" s="17" t="s">
        <v>326</v>
      </c>
      <c r="G75" s="17" t="s">
        <v>530</v>
      </c>
      <c r="H75" s="17" t="s">
        <v>833</v>
      </c>
      <c r="I75" s="17" t="s">
        <v>343</v>
      </c>
      <c r="J75" s="18">
        <f>J76</f>
        <v>-44.4</v>
      </c>
    </row>
    <row r="76" spans="1:10" ht="27.75" customHeight="1">
      <c r="A76" s="7"/>
      <c r="B76" s="26" t="s">
        <v>836</v>
      </c>
      <c r="C76" s="24" t="s">
        <v>328</v>
      </c>
      <c r="D76" s="16" t="s">
        <v>831</v>
      </c>
      <c r="E76" s="17" t="s">
        <v>528</v>
      </c>
      <c r="F76" s="17" t="s">
        <v>326</v>
      </c>
      <c r="G76" s="17" t="s">
        <v>530</v>
      </c>
      <c r="H76" s="17" t="s">
        <v>833</v>
      </c>
      <c r="I76" s="17" t="s">
        <v>345</v>
      </c>
      <c r="J76" s="18">
        <f>-44.4</f>
        <v>-44.4</v>
      </c>
    </row>
    <row r="77" spans="1:10" ht="12.75">
      <c r="A77" s="7"/>
      <c r="B77" s="26" t="s">
        <v>346</v>
      </c>
      <c r="C77" s="24" t="s">
        <v>328</v>
      </c>
      <c r="D77" s="16" t="s">
        <v>831</v>
      </c>
      <c r="E77" s="17" t="s">
        <v>528</v>
      </c>
      <c r="F77" s="17" t="s">
        <v>326</v>
      </c>
      <c r="G77" s="17" t="s">
        <v>530</v>
      </c>
      <c r="H77" s="17" t="s">
        <v>833</v>
      </c>
      <c r="I77" s="17" t="s">
        <v>347</v>
      </c>
      <c r="J77" s="18">
        <f>J78+J79</f>
        <v>-15.9</v>
      </c>
    </row>
    <row r="78" spans="2:10" ht="27.75" customHeight="1">
      <c r="B78" s="26" t="s">
        <v>837</v>
      </c>
      <c r="C78" s="24" t="s">
        <v>328</v>
      </c>
      <c r="D78" s="16" t="s">
        <v>831</v>
      </c>
      <c r="E78" s="17" t="s">
        <v>528</v>
      </c>
      <c r="F78" s="17" t="s">
        <v>326</v>
      </c>
      <c r="G78" s="17" t="s">
        <v>530</v>
      </c>
      <c r="H78" s="17" t="s">
        <v>833</v>
      </c>
      <c r="I78" s="17" t="s">
        <v>349</v>
      </c>
      <c r="J78" s="18">
        <v>-5.5</v>
      </c>
    </row>
    <row r="79" spans="2:10" ht="19.5" customHeight="1">
      <c r="B79" s="26" t="s">
        <v>350</v>
      </c>
      <c r="C79" s="24" t="s">
        <v>328</v>
      </c>
      <c r="D79" s="16" t="s">
        <v>831</v>
      </c>
      <c r="E79" s="17" t="s">
        <v>528</v>
      </c>
      <c r="F79" s="17" t="s">
        <v>326</v>
      </c>
      <c r="G79" s="17" t="s">
        <v>530</v>
      </c>
      <c r="H79" s="17" t="s">
        <v>833</v>
      </c>
      <c r="I79" s="17" t="s">
        <v>352</v>
      </c>
      <c r="J79" s="18">
        <f>-10.4</f>
        <v>-10.4</v>
      </c>
    </row>
    <row r="80" spans="2:10" ht="33" customHeight="1">
      <c r="B80" s="26" t="s">
        <v>534</v>
      </c>
      <c r="C80" s="24" t="s">
        <v>328</v>
      </c>
      <c r="D80" s="16" t="s">
        <v>831</v>
      </c>
      <c r="E80" s="17" t="s">
        <v>528</v>
      </c>
      <c r="F80" s="17"/>
      <c r="G80" s="17"/>
      <c r="H80" s="17" t="s">
        <v>838</v>
      </c>
      <c r="I80" s="17"/>
      <c r="J80" s="18">
        <f>J81</f>
        <v>-250</v>
      </c>
    </row>
    <row r="81" spans="2:10" ht="29.25" customHeight="1">
      <c r="B81" s="26" t="s">
        <v>342</v>
      </c>
      <c r="C81" s="24" t="s">
        <v>328</v>
      </c>
      <c r="D81" s="16" t="s">
        <v>831</v>
      </c>
      <c r="E81" s="17" t="s">
        <v>528</v>
      </c>
      <c r="F81" s="17"/>
      <c r="G81" s="17"/>
      <c r="H81" s="17" t="s">
        <v>838</v>
      </c>
      <c r="I81" s="17" t="s">
        <v>343</v>
      </c>
      <c r="J81" s="18">
        <f>J82</f>
        <v>-250</v>
      </c>
    </row>
    <row r="82" spans="2:10" ht="30.75" customHeight="1">
      <c r="B82" s="26" t="s">
        <v>344</v>
      </c>
      <c r="C82" s="24" t="s">
        <v>328</v>
      </c>
      <c r="D82" s="16" t="s">
        <v>831</v>
      </c>
      <c r="E82" s="17" t="s">
        <v>528</v>
      </c>
      <c r="F82" s="17"/>
      <c r="G82" s="17"/>
      <c r="H82" s="17" t="s">
        <v>838</v>
      </c>
      <c r="I82" s="17" t="s">
        <v>345</v>
      </c>
      <c r="J82" s="18">
        <f>-120-130</f>
        <v>-250</v>
      </c>
    </row>
    <row r="83" spans="2:10" ht="41.25" customHeight="1">
      <c r="B83" s="26" t="s">
        <v>536</v>
      </c>
      <c r="C83" s="24" t="s">
        <v>328</v>
      </c>
      <c r="D83" s="16" t="s">
        <v>831</v>
      </c>
      <c r="E83" s="17" t="s">
        <v>528</v>
      </c>
      <c r="F83" s="17"/>
      <c r="G83" s="17"/>
      <c r="H83" s="17" t="s">
        <v>839</v>
      </c>
      <c r="I83" s="17"/>
      <c r="J83" s="18">
        <f>J84</f>
        <v>-50</v>
      </c>
    </row>
    <row r="84" spans="2:10" ht="27.75" customHeight="1">
      <c r="B84" s="26" t="s">
        <v>342</v>
      </c>
      <c r="C84" s="24" t="s">
        <v>328</v>
      </c>
      <c r="D84" s="16" t="s">
        <v>831</v>
      </c>
      <c r="E84" s="17" t="s">
        <v>528</v>
      </c>
      <c r="F84" s="17"/>
      <c r="G84" s="17"/>
      <c r="H84" s="17" t="s">
        <v>839</v>
      </c>
      <c r="I84" s="17" t="s">
        <v>343</v>
      </c>
      <c r="J84" s="18">
        <f>J85</f>
        <v>-50</v>
      </c>
    </row>
    <row r="85" spans="2:10" ht="32.25" customHeight="1">
      <c r="B85" s="26" t="s">
        <v>344</v>
      </c>
      <c r="C85" s="24" t="s">
        <v>328</v>
      </c>
      <c r="D85" s="16" t="s">
        <v>831</v>
      </c>
      <c r="E85" s="17" t="s">
        <v>528</v>
      </c>
      <c r="F85" s="17"/>
      <c r="G85" s="17"/>
      <c r="H85" s="17" t="s">
        <v>839</v>
      </c>
      <c r="I85" s="17" t="s">
        <v>345</v>
      </c>
      <c r="J85" s="18">
        <v>-50</v>
      </c>
    </row>
    <row r="86" spans="2:10" ht="25.5">
      <c r="B86" s="19" t="s">
        <v>607</v>
      </c>
      <c r="C86" s="20" t="s">
        <v>328</v>
      </c>
      <c r="D86" s="20" t="s">
        <v>831</v>
      </c>
      <c r="E86" s="21" t="s">
        <v>608</v>
      </c>
      <c r="F86" s="21"/>
      <c r="G86" s="21"/>
      <c r="H86" s="21"/>
      <c r="I86" s="21"/>
      <c r="J86" s="22">
        <f>J89+J92+J115+J118+J124+J159+J168+J171+J174+J182+J188+J199+J202+J121+J165+J185+J194+J191+J162</f>
        <v>-1398.9649599999998</v>
      </c>
    </row>
    <row r="87" spans="2:10" ht="12" customHeight="1" hidden="1">
      <c r="B87" s="19" t="s">
        <v>325</v>
      </c>
      <c r="C87" s="20" t="s">
        <v>328</v>
      </c>
      <c r="D87" s="16" t="s">
        <v>831</v>
      </c>
      <c r="E87" s="21" t="s">
        <v>608</v>
      </c>
      <c r="F87" s="21" t="s">
        <v>326</v>
      </c>
      <c r="G87" s="21"/>
      <c r="H87" s="21"/>
      <c r="I87" s="21"/>
      <c r="J87" s="22">
        <f>J88+J104+J109</f>
        <v>1458.5100000000002</v>
      </c>
    </row>
    <row r="88" spans="2:10" ht="51" hidden="1">
      <c r="B88" s="19" t="s">
        <v>446</v>
      </c>
      <c r="C88" s="20" t="s">
        <v>328</v>
      </c>
      <c r="D88" s="16" t="s">
        <v>831</v>
      </c>
      <c r="E88" s="21" t="s">
        <v>608</v>
      </c>
      <c r="F88" s="21" t="s">
        <v>326</v>
      </c>
      <c r="G88" s="21" t="s">
        <v>365</v>
      </c>
      <c r="H88" s="21"/>
      <c r="I88" s="21"/>
      <c r="J88" s="22">
        <f>J92+J101</f>
        <v>1458.5100000000002</v>
      </c>
    </row>
    <row r="89" spans="2:10" ht="38.25">
      <c r="B89" s="19" t="s">
        <v>840</v>
      </c>
      <c r="C89" s="20" t="s">
        <v>328</v>
      </c>
      <c r="D89" s="20" t="s">
        <v>831</v>
      </c>
      <c r="E89" s="21" t="s">
        <v>608</v>
      </c>
      <c r="F89" s="21" t="s">
        <v>326</v>
      </c>
      <c r="G89" s="21" t="s">
        <v>365</v>
      </c>
      <c r="H89" s="21" t="s">
        <v>841</v>
      </c>
      <c r="I89" s="21"/>
      <c r="J89" s="22">
        <f>J90</f>
        <v>-2.601</v>
      </c>
    </row>
    <row r="90" spans="2:10" ht="63.75">
      <c r="B90" s="26" t="s">
        <v>333</v>
      </c>
      <c r="C90" s="24" t="s">
        <v>328</v>
      </c>
      <c r="D90" s="16" t="s">
        <v>831</v>
      </c>
      <c r="E90" s="17" t="s">
        <v>608</v>
      </c>
      <c r="F90" s="17" t="s">
        <v>326</v>
      </c>
      <c r="G90" s="17" t="s">
        <v>365</v>
      </c>
      <c r="H90" s="17" t="s">
        <v>841</v>
      </c>
      <c r="I90" s="17" t="s">
        <v>334</v>
      </c>
      <c r="J90" s="18">
        <f>J91</f>
        <v>-2.601</v>
      </c>
    </row>
    <row r="91" spans="2:10" ht="25.5">
      <c r="B91" s="26" t="s">
        <v>835</v>
      </c>
      <c r="C91" s="24" t="s">
        <v>328</v>
      </c>
      <c r="D91" s="16" t="s">
        <v>831</v>
      </c>
      <c r="E91" s="17" t="s">
        <v>608</v>
      </c>
      <c r="F91" s="17" t="s">
        <v>326</v>
      </c>
      <c r="G91" s="17" t="s">
        <v>365</v>
      </c>
      <c r="H91" s="17" t="s">
        <v>841</v>
      </c>
      <c r="I91" s="17" t="s">
        <v>336</v>
      </c>
      <c r="J91" s="18">
        <v>-2.601</v>
      </c>
    </row>
    <row r="92" spans="2:10" ht="27.75" customHeight="1">
      <c r="B92" s="19" t="s">
        <v>832</v>
      </c>
      <c r="C92" s="20" t="s">
        <v>328</v>
      </c>
      <c r="D92" s="20" t="s">
        <v>831</v>
      </c>
      <c r="E92" s="21" t="s">
        <v>608</v>
      </c>
      <c r="F92" s="21" t="s">
        <v>326</v>
      </c>
      <c r="G92" s="21" t="s">
        <v>365</v>
      </c>
      <c r="H92" s="21" t="s">
        <v>833</v>
      </c>
      <c r="I92" s="21"/>
      <c r="J92" s="22">
        <f>J93</f>
        <v>1458.5100000000002</v>
      </c>
    </row>
    <row r="93" spans="2:10" ht="14.25" customHeight="1" hidden="1">
      <c r="B93" s="9" t="s">
        <v>341</v>
      </c>
      <c r="C93" s="16" t="s">
        <v>328</v>
      </c>
      <c r="D93" s="16" t="s">
        <v>831</v>
      </c>
      <c r="E93" s="17" t="s">
        <v>608</v>
      </c>
      <c r="F93" s="17" t="s">
        <v>326</v>
      </c>
      <c r="G93" s="17" t="s">
        <v>365</v>
      </c>
      <c r="H93" s="17"/>
      <c r="I93" s="17"/>
      <c r="J93" s="18">
        <f>J94+J96+J98</f>
        <v>1458.5100000000002</v>
      </c>
    </row>
    <row r="94" spans="2:10" ht="63.75">
      <c r="B94" s="26" t="s">
        <v>333</v>
      </c>
      <c r="C94" s="24" t="s">
        <v>328</v>
      </c>
      <c r="D94" s="16" t="s">
        <v>831</v>
      </c>
      <c r="E94" s="17" t="s">
        <v>608</v>
      </c>
      <c r="F94" s="17" t="s">
        <v>326</v>
      </c>
      <c r="G94" s="17" t="s">
        <v>365</v>
      </c>
      <c r="H94" s="17" t="s">
        <v>833</v>
      </c>
      <c r="I94" s="17" t="s">
        <v>334</v>
      </c>
      <c r="J94" s="18">
        <f>J95</f>
        <v>829.6659999999999</v>
      </c>
    </row>
    <row r="95" spans="2:10" ht="25.5">
      <c r="B95" s="26" t="s">
        <v>835</v>
      </c>
      <c r="C95" s="24" t="s">
        <v>328</v>
      </c>
      <c r="D95" s="16" t="s">
        <v>831</v>
      </c>
      <c r="E95" s="17" t="s">
        <v>608</v>
      </c>
      <c r="F95" s="17" t="s">
        <v>326</v>
      </c>
      <c r="G95" s="17" t="s">
        <v>365</v>
      </c>
      <c r="H95" s="17" t="s">
        <v>833</v>
      </c>
      <c r="I95" s="17" t="s">
        <v>336</v>
      </c>
      <c r="J95" s="18">
        <f>0.5+40.569+67.7665+787.6995-64.169-2.7</f>
        <v>829.6659999999999</v>
      </c>
    </row>
    <row r="96" spans="2:10" ht="30" customHeight="1">
      <c r="B96" s="26" t="s">
        <v>342</v>
      </c>
      <c r="C96" s="24" t="s">
        <v>328</v>
      </c>
      <c r="D96" s="16" t="s">
        <v>831</v>
      </c>
      <c r="E96" s="17" t="s">
        <v>608</v>
      </c>
      <c r="F96" s="17" t="s">
        <v>326</v>
      </c>
      <c r="G96" s="17" t="s">
        <v>365</v>
      </c>
      <c r="H96" s="17" t="s">
        <v>833</v>
      </c>
      <c r="I96" s="17" t="s">
        <v>343</v>
      </c>
      <c r="J96" s="18">
        <f>J97</f>
        <v>690.8890000000002</v>
      </c>
    </row>
    <row r="97" spans="2:10" ht="32.25" customHeight="1">
      <c r="B97" s="26" t="s">
        <v>344</v>
      </c>
      <c r="C97" s="24" t="s">
        <v>328</v>
      </c>
      <c r="D97" s="16" t="s">
        <v>831</v>
      </c>
      <c r="E97" s="17" t="s">
        <v>608</v>
      </c>
      <c r="F97" s="17" t="s">
        <v>326</v>
      </c>
      <c r="G97" s="17" t="s">
        <v>365</v>
      </c>
      <c r="H97" s="17" t="s">
        <v>833</v>
      </c>
      <c r="I97" s="17" t="s">
        <v>345</v>
      </c>
      <c r="J97" s="18">
        <f>100-0.5+19.68+50+156+300+421-5.4075-4.638-22.9+106.8335-436.879+7.7</f>
        <v>690.8890000000002</v>
      </c>
    </row>
    <row r="98" spans="2:10" ht="15.75" customHeight="1">
      <c r="B98" s="26" t="s">
        <v>346</v>
      </c>
      <c r="C98" s="24" t="s">
        <v>328</v>
      </c>
      <c r="D98" s="16" t="s">
        <v>831</v>
      </c>
      <c r="E98" s="17" t="s">
        <v>608</v>
      </c>
      <c r="F98" s="17" t="s">
        <v>326</v>
      </c>
      <c r="G98" s="17" t="s">
        <v>365</v>
      </c>
      <c r="H98" s="17" t="s">
        <v>833</v>
      </c>
      <c r="I98" s="17" t="s">
        <v>347</v>
      </c>
      <c r="J98" s="18">
        <f>J99+J100</f>
        <v>-62.045</v>
      </c>
    </row>
    <row r="99" spans="2:10" ht="30" customHeight="1">
      <c r="B99" s="26" t="s">
        <v>842</v>
      </c>
      <c r="C99" s="24" t="s">
        <v>328</v>
      </c>
      <c r="D99" s="16" t="s">
        <v>831</v>
      </c>
      <c r="E99" s="17" t="s">
        <v>608</v>
      </c>
      <c r="F99" s="17" t="s">
        <v>326</v>
      </c>
      <c r="G99" s="17" t="s">
        <v>365</v>
      </c>
      <c r="H99" s="17" t="s">
        <v>833</v>
      </c>
      <c r="I99" s="17" t="s">
        <v>349</v>
      </c>
      <c r="J99" s="18">
        <f>-40.569-12.9-0.505</f>
        <v>-53.974000000000004</v>
      </c>
    </row>
    <row r="100" spans="2:10" ht="18" customHeight="1">
      <c r="B100" s="26" t="s">
        <v>350</v>
      </c>
      <c r="C100" s="24" t="s">
        <v>328</v>
      </c>
      <c r="D100" s="16" t="s">
        <v>831</v>
      </c>
      <c r="E100" s="17" t="s">
        <v>608</v>
      </c>
      <c r="F100" s="17" t="s">
        <v>326</v>
      </c>
      <c r="G100" s="17" t="s">
        <v>365</v>
      </c>
      <c r="H100" s="17" t="s">
        <v>833</v>
      </c>
      <c r="I100" s="17" t="s">
        <v>352</v>
      </c>
      <c r="J100" s="18">
        <f>-3.071-5</f>
        <v>-8.071</v>
      </c>
    </row>
    <row r="101" spans="2:10" ht="38.25" hidden="1">
      <c r="B101" s="9" t="s">
        <v>840</v>
      </c>
      <c r="C101" s="16" t="s">
        <v>328</v>
      </c>
      <c r="D101" s="16" t="s">
        <v>831</v>
      </c>
      <c r="E101" s="17" t="s">
        <v>608</v>
      </c>
      <c r="F101" s="17" t="s">
        <v>326</v>
      </c>
      <c r="G101" s="17" t="s">
        <v>365</v>
      </c>
      <c r="H101" s="17" t="s">
        <v>841</v>
      </c>
      <c r="I101" s="17"/>
      <c r="J101" s="18">
        <f>J102</f>
        <v>0</v>
      </c>
    </row>
    <row r="102" spans="2:10" ht="63.75" hidden="1">
      <c r="B102" s="26" t="s">
        <v>333</v>
      </c>
      <c r="C102" s="24" t="s">
        <v>328</v>
      </c>
      <c r="D102" s="16" t="s">
        <v>831</v>
      </c>
      <c r="E102" s="17" t="s">
        <v>608</v>
      </c>
      <c r="F102" s="17" t="s">
        <v>326</v>
      </c>
      <c r="G102" s="17" t="s">
        <v>365</v>
      </c>
      <c r="H102" s="17" t="s">
        <v>841</v>
      </c>
      <c r="I102" s="17" t="s">
        <v>334</v>
      </c>
      <c r="J102" s="18">
        <f>J103</f>
        <v>0</v>
      </c>
    </row>
    <row r="103" spans="2:10" ht="25.5" hidden="1">
      <c r="B103" s="26" t="s">
        <v>835</v>
      </c>
      <c r="C103" s="24" t="s">
        <v>328</v>
      </c>
      <c r="D103" s="16" t="s">
        <v>831</v>
      </c>
      <c r="E103" s="17" t="s">
        <v>608</v>
      </c>
      <c r="F103" s="17" t="s">
        <v>326</v>
      </c>
      <c r="G103" s="17" t="s">
        <v>365</v>
      </c>
      <c r="H103" s="17" t="s">
        <v>841</v>
      </c>
      <c r="I103" s="17" t="s">
        <v>336</v>
      </c>
      <c r="J103" s="18">
        <v>0</v>
      </c>
    </row>
    <row r="104" spans="2:10" ht="22.5" customHeight="1" hidden="1">
      <c r="B104" s="27" t="s">
        <v>611</v>
      </c>
      <c r="C104" s="28"/>
      <c r="D104" s="16" t="s">
        <v>831</v>
      </c>
      <c r="E104" s="29">
        <v>916</v>
      </c>
      <c r="F104" s="30" t="s">
        <v>326</v>
      </c>
      <c r="G104" s="30" t="s">
        <v>612</v>
      </c>
      <c r="H104" s="30"/>
      <c r="I104" s="30"/>
      <c r="J104" s="18">
        <f>J105</f>
        <v>0</v>
      </c>
    </row>
    <row r="105" spans="2:10" ht="25.5" hidden="1">
      <c r="B105" s="23" t="s">
        <v>560</v>
      </c>
      <c r="C105" s="24"/>
      <c r="D105" s="16" t="s">
        <v>831</v>
      </c>
      <c r="E105" s="31">
        <v>916</v>
      </c>
      <c r="F105" s="25" t="s">
        <v>326</v>
      </c>
      <c r="G105" s="25" t="s">
        <v>612</v>
      </c>
      <c r="H105" s="25"/>
      <c r="I105" s="25"/>
      <c r="J105" s="18">
        <f>J106</f>
        <v>0</v>
      </c>
    </row>
    <row r="106" spans="2:10" ht="38.25" hidden="1">
      <c r="B106" s="23" t="s">
        <v>843</v>
      </c>
      <c r="C106" s="24"/>
      <c r="D106" s="16" t="s">
        <v>831</v>
      </c>
      <c r="E106" s="31">
        <v>916</v>
      </c>
      <c r="F106" s="25" t="s">
        <v>326</v>
      </c>
      <c r="G106" s="25" t="s">
        <v>612</v>
      </c>
      <c r="H106" s="25"/>
      <c r="I106" s="25"/>
      <c r="J106" s="32">
        <f>J107</f>
        <v>0</v>
      </c>
    </row>
    <row r="107" spans="2:10" ht="25.5" hidden="1">
      <c r="B107" s="33" t="s">
        <v>708</v>
      </c>
      <c r="C107" s="24"/>
      <c r="D107" s="16" t="s">
        <v>831</v>
      </c>
      <c r="E107" s="31">
        <v>916</v>
      </c>
      <c r="F107" s="25" t="s">
        <v>326</v>
      </c>
      <c r="G107" s="25" t="s">
        <v>612</v>
      </c>
      <c r="H107" s="25"/>
      <c r="I107" s="25" t="s">
        <v>343</v>
      </c>
      <c r="J107" s="32">
        <f>J108</f>
        <v>0</v>
      </c>
    </row>
    <row r="108" spans="2:10" ht="25.5" hidden="1">
      <c r="B108" s="23" t="s">
        <v>709</v>
      </c>
      <c r="C108" s="24"/>
      <c r="D108" s="16" t="s">
        <v>831</v>
      </c>
      <c r="E108" s="31">
        <v>916</v>
      </c>
      <c r="F108" s="25" t="s">
        <v>326</v>
      </c>
      <c r="G108" s="25" t="s">
        <v>612</v>
      </c>
      <c r="H108" s="25"/>
      <c r="I108" s="25" t="s">
        <v>345</v>
      </c>
      <c r="J108" s="32"/>
    </row>
    <row r="109" spans="2:10" ht="12" customHeight="1" hidden="1">
      <c r="B109" s="19" t="s">
        <v>544</v>
      </c>
      <c r="C109" s="20" t="s">
        <v>328</v>
      </c>
      <c r="D109" s="16" t="s">
        <v>831</v>
      </c>
      <c r="E109" s="21" t="s">
        <v>608</v>
      </c>
      <c r="F109" s="21" t="s">
        <v>326</v>
      </c>
      <c r="G109" s="21" t="s">
        <v>530</v>
      </c>
      <c r="H109" s="21"/>
      <c r="I109" s="21"/>
      <c r="J109" s="22">
        <f>J113+J110+J142</f>
        <v>0</v>
      </c>
    </row>
    <row r="110" spans="2:10" ht="38.25" hidden="1">
      <c r="B110" s="9" t="s">
        <v>844</v>
      </c>
      <c r="C110" s="16" t="s">
        <v>328</v>
      </c>
      <c r="D110" s="16" t="s">
        <v>831</v>
      </c>
      <c r="E110" s="17" t="s">
        <v>608</v>
      </c>
      <c r="F110" s="17" t="s">
        <v>326</v>
      </c>
      <c r="G110" s="17" t="s">
        <v>530</v>
      </c>
      <c r="H110" s="17"/>
      <c r="I110" s="17"/>
      <c r="J110" s="18">
        <f>J111</f>
        <v>0</v>
      </c>
    </row>
    <row r="111" spans="2:10" ht="25.5" hidden="1">
      <c r="B111" s="26" t="s">
        <v>342</v>
      </c>
      <c r="C111" s="16" t="s">
        <v>328</v>
      </c>
      <c r="D111" s="16" t="s">
        <v>831</v>
      </c>
      <c r="E111" s="17" t="s">
        <v>608</v>
      </c>
      <c r="F111" s="17" t="s">
        <v>326</v>
      </c>
      <c r="G111" s="17" t="s">
        <v>530</v>
      </c>
      <c r="H111" s="17"/>
      <c r="I111" s="17" t="s">
        <v>343</v>
      </c>
      <c r="J111" s="18">
        <f>J112</f>
        <v>0</v>
      </c>
    </row>
    <row r="112" spans="2:10" ht="25.5" hidden="1">
      <c r="B112" s="26" t="s">
        <v>344</v>
      </c>
      <c r="C112" s="16" t="s">
        <v>328</v>
      </c>
      <c r="D112" s="16" t="s">
        <v>831</v>
      </c>
      <c r="E112" s="17" t="s">
        <v>608</v>
      </c>
      <c r="F112" s="17" t="s">
        <v>326</v>
      </c>
      <c r="G112" s="17" t="s">
        <v>530</v>
      </c>
      <c r="H112" s="17"/>
      <c r="I112" s="17" t="s">
        <v>345</v>
      </c>
      <c r="J112" s="18">
        <f>600-600</f>
        <v>0</v>
      </c>
    </row>
    <row r="113" spans="2:10" ht="12.75" hidden="1">
      <c r="B113" s="9" t="s">
        <v>385</v>
      </c>
      <c r="C113" s="16" t="s">
        <v>328</v>
      </c>
      <c r="D113" s="16" t="s">
        <v>831</v>
      </c>
      <c r="E113" s="17" t="s">
        <v>608</v>
      </c>
      <c r="F113" s="17" t="s">
        <v>326</v>
      </c>
      <c r="G113" s="17" t="s">
        <v>530</v>
      </c>
      <c r="H113" s="17"/>
      <c r="I113" s="17"/>
      <c r="J113" s="18">
        <f>J114</f>
        <v>0</v>
      </c>
    </row>
    <row r="114" spans="2:10" ht="81.75" customHeight="1" hidden="1">
      <c r="B114" s="9" t="s">
        <v>454</v>
      </c>
      <c r="C114" s="16" t="s">
        <v>328</v>
      </c>
      <c r="D114" s="16" t="s">
        <v>831</v>
      </c>
      <c r="E114" s="17" t="s">
        <v>608</v>
      </c>
      <c r="F114" s="17" t="s">
        <v>326</v>
      </c>
      <c r="G114" s="17" t="s">
        <v>530</v>
      </c>
      <c r="H114" s="17"/>
      <c r="I114" s="17"/>
      <c r="J114" s="18">
        <f>J124+J132</f>
        <v>0</v>
      </c>
    </row>
    <row r="115" spans="2:10" ht="15" customHeight="1">
      <c r="B115" s="19" t="s">
        <v>703</v>
      </c>
      <c r="C115" s="20" t="s">
        <v>328</v>
      </c>
      <c r="D115" s="20" t="s">
        <v>831</v>
      </c>
      <c r="E115" s="21" t="s">
        <v>608</v>
      </c>
      <c r="F115" s="21" t="s">
        <v>574</v>
      </c>
      <c r="G115" s="21" t="s">
        <v>326</v>
      </c>
      <c r="H115" s="21" t="s">
        <v>845</v>
      </c>
      <c r="I115" s="21"/>
      <c r="J115" s="22">
        <f>J116</f>
        <v>-81</v>
      </c>
    </row>
    <row r="116" spans="2:10" ht="39" customHeight="1">
      <c r="B116" s="23" t="s">
        <v>379</v>
      </c>
      <c r="C116" s="24" t="s">
        <v>328</v>
      </c>
      <c r="D116" s="16" t="s">
        <v>831</v>
      </c>
      <c r="E116" s="17" t="s">
        <v>608</v>
      </c>
      <c r="F116" s="17" t="s">
        <v>574</v>
      </c>
      <c r="G116" s="17" t="s">
        <v>326</v>
      </c>
      <c r="H116" s="17" t="s">
        <v>845</v>
      </c>
      <c r="I116" s="17" t="s">
        <v>380</v>
      </c>
      <c r="J116" s="18">
        <f>J117</f>
        <v>-81</v>
      </c>
    </row>
    <row r="117" spans="2:10" ht="37.5" customHeight="1">
      <c r="B117" s="23" t="s">
        <v>381</v>
      </c>
      <c r="C117" s="24" t="s">
        <v>328</v>
      </c>
      <c r="D117" s="16" t="s">
        <v>831</v>
      </c>
      <c r="E117" s="17" t="s">
        <v>608</v>
      </c>
      <c r="F117" s="17" t="s">
        <v>574</v>
      </c>
      <c r="G117" s="17" t="s">
        <v>326</v>
      </c>
      <c r="H117" s="17" t="s">
        <v>845</v>
      </c>
      <c r="I117" s="17" t="s">
        <v>382</v>
      </c>
      <c r="J117" s="18">
        <v>-81</v>
      </c>
    </row>
    <row r="118" spans="2:10" ht="15" customHeight="1">
      <c r="B118" s="34" t="s">
        <v>799</v>
      </c>
      <c r="C118" s="20" t="s">
        <v>328</v>
      </c>
      <c r="D118" s="20" t="s">
        <v>831</v>
      </c>
      <c r="E118" s="30" t="s">
        <v>608</v>
      </c>
      <c r="F118" s="21" t="s">
        <v>551</v>
      </c>
      <c r="G118" s="21" t="s">
        <v>326</v>
      </c>
      <c r="H118" s="21" t="s">
        <v>846</v>
      </c>
      <c r="I118" s="21"/>
      <c r="J118" s="35">
        <f>J119</f>
        <v>-728.699</v>
      </c>
    </row>
    <row r="119" spans="2:10" ht="24" customHeight="1">
      <c r="B119" s="26" t="s">
        <v>847</v>
      </c>
      <c r="C119" s="16" t="s">
        <v>328</v>
      </c>
      <c r="D119" s="16" t="s">
        <v>831</v>
      </c>
      <c r="E119" s="25" t="s">
        <v>608</v>
      </c>
      <c r="F119" s="17" t="s">
        <v>551</v>
      </c>
      <c r="G119" s="17" t="s">
        <v>326</v>
      </c>
      <c r="H119" s="17" t="s">
        <v>846</v>
      </c>
      <c r="I119" s="17" t="s">
        <v>380</v>
      </c>
      <c r="J119" s="32">
        <f>J120</f>
        <v>-728.699</v>
      </c>
    </row>
    <row r="120" spans="2:10" ht="41.25" customHeight="1">
      <c r="B120" s="26" t="s">
        <v>803</v>
      </c>
      <c r="C120" s="16" t="s">
        <v>328</v>
      </c>
      <c r="D120" s="16" t="s">
        <v>831</v>
      </c>
      <c r="E120" s="25" t="s">
        <v>608</v>
      </c>
      <c r="F120" s="17" t="s">
        <v>551</v>
      </c>
      <c r="G120" s="17" t="s">
        <v>326</v>
      </c>
      <c r="H120" s="17" t="s">
        <v>846</v>
      </c>
      <c r="I120" s="17" t="s">
        <v>804</v>
      </c>
      <c r="J120" s="32">
        <v>-728.699</v>
      </c>
    </row>
    <row r="121" spans="2:10" ht="13.5" customHeight="1">
      <c r="B121" s="19" t="s">
        <v>620</v>
      </c>
      <c r="C121" s="36" t="s">
        <v>328</v>
      </c>
      <c r="D121" s="36" t="s">
        <v>831</v>
      </c>
      <c r="E121" s="36" t="s">
        <v>608</v>
      </c>
      <c r="F121" s="36" t="s">
        <v>621</v>
      </c>
      <c r="G121" s="36"/>
      <c r="H121" s="21" t="s">
        <v>848</v>
      </c>
      <c r="I121" s="21"/>
      <c r="J121" s="35">
        <f>J122</f>
        <v>-726.80396</v>
      </c>
    </row>
    <row r="122" spans="2:10" ht="41.25" customHeight="1">
      <c r="B122" s="23" t="s">
        <v>379</v>
      </c>
      <c r="C122" s="10" t="s">
        <v>328</v>
      </c>
      <c r="D122" s="10" t="s">
        <v>831</v>
      </c>
      <c r="E122" s="10" t="s">
        <v>608</v>
      </c>
      <c r="F122" s="10" t="s">
        <v>621</v>
      </c>
      <c r="G122" s="10" t="s">
        <v>380</v>
      </c>
      <c r="H122" s="17" t="s">
        <v>848</v>
      </c>
      <c r="I122" s="17" t="s">
        <v>380</v>
      </c>
      <c r="J122" s="32">
        <f>J123</f>
        <v>-726.80396</v>
      </c>
    </row>
    <row r="123" spans="2:10" ht="41.25" customHeight="1">
      <c r="B123" s="23" t="s">
        <v>381</v>
      </c>
      <c r="C123" s="10" t="s">
        <v>328</v>
      </c>
      <c r="D123" s="10" t="s">
        <v>831</v>
      </c>
      <c r="E123" s="10" t="s">
        <v>608</v>
      </c>
      <c r="F123" s="10" t="s">
        <v>621</v>
      </c>
      <c r="G123" s="10" t="s">
        <v>382</v>
      </c>
      <c r="H123" s="17" t="s">
        <v>848</v>
      </c>
      <c r="I123" s="17" t="s">
        <v>382</v>
      </c>
      <c r="J123" s="32">
        <v>-726.80396</v>
      </c>
    </row>
    <row r="124" spans="2:10" ht="76.5">
      <c r="B124" s="377" t="s">
        <v>849</v>
      </c>
      <c r="C124" s="20" t="s">
        <v>328</v>
      </c>
      <c r="D124" s="20" t="s">
        <v>831</v>
      </c>
      <c r="E124" s="21" t="s">
        <v>608</v>
      </c>
      <c r="F124" s="21" t="s">
        <v>326</v>
      </c>
      <c r="G124" s="21" t="s">
        <v>530</v>
      </c>
      <c r="H124" s="21" t="s">
        <v>850</v>
      </c>
      <c r="I124" s="21"/>
      <c r="J124" s="22">
        <f>J125+J127</f>
        <v>0</v>
      </c>
    </row>
    <row r="125" spans="2:10" ht="69" customHeight="1">
      <c r="B125" s="26" t="s">
        <v>333</v>
      </c>
      <c r="C125" s="24" t="s">
        <v>328</v>
      </c>
      <c r="D125" s="16" t="s">
        <v>831</v>
      </c>
      <c r="E125" s="17" t="s">
        <v>608</v>
      </c>
      <c r="F125" s="17" t="s">
        <v>326</v>
      </c>
      <c r="G125" s="17" t="s">
        <v>530</v>
      </c>
      <c r="H125" s="17" t="s">
        <v>850</v>
      </c>
      <c r="I125" s="17" t="s">
        <v>334</v>
      </c>
      <c r="J125" s="18">
        <f>J126</f>
        <v>-10.01988</v>
      </c>
    </row>
    <row r="126" spans="2:10" ht="25.5">
      <c r="B126" s="26" t="s">
        <v>835</v>
      </c>
      <c r="C126" s="24" t="s">
        <v>328</v>
      </c>
      <c r="D126" s="16" t="s">
        <v>831</v>
      </c>
      <c r="E126" s="17" t="s">
        <v>608</v>
      </c>
      <c r="F126" s="17" t="s">
        <v>326</v>
      </c>
      <c r="G126" s="17" t="s">
        <v>530</v>
      </c>
      <c r="H126" s="17" t="s">
        <v>850</v>
      </c>
      <c r="I126" s="17" t="s">
        <v>336</v>
      </c>
      <c r="J126" s="18">
        <f>-2.628-7.39188</f>
        <v>-10.01988</v>
      </c>
    </row>
    <row r="127" spans="2:10" ht="25.5">
      <c r="B127" s="26" t="s">
        <v>342</v>
      </c>
      <c r="C127" s="24" t="s">
        <v>328</v>
      </c>
      <c r="D127" s="16" t="s">
        <v>831</v>
      </c>
      <c r="E127" s="17" t="s">
        <v>608</v>
      </c>
      <c r="F127" s="17" t="s">
        <v>326</v>
      </c>
      <c r="G127" s="17" t="s">
        <v>530</v>
      </c>
      <c r="H127" s="17" t="s">
        <v>850</v>
      </c>
      <c r="I127" s="17" t="s">
        <v>343</v>
      </c>
      <c r="J127" s="18">
        <f>J128</f>
        <v>10.01988</v>
      </c>
    </row>
    <row r="128" spans="2:10" ht="24" customHeight="1">
      <c r="B128" s="26" t="s">
        <v>344</v>
      </c>
      <c r="C128" s="24" t="s">
        <v>328</v>
      </c>
      <c r="D128" s="16" t="s">
        <v>831</v>
      </c>
      <c r="E128" s="17" t="s">
        <v>608</v>
      </c>
      <c r="F128" s="17" t="s">
        <v>326</v>
      </c>
      <c r="G128" s="17" t="s">
        <v>530</v>
      </c>
      <c r="H128" s="17" t="s">
        <v>850</v>
      </c>
      <c r="I128" s="17" t="s">
        <v>345</v>
      </c>
      <c r="J128" s="18">
        <f>3.00812+7.01176</f>
        <v>10.01988</v>
      </c>
    </row>
    <row r="129" spans="2:10" ht="12.75" hidden="1">
      <c r="B129" s="26" t="s">
        <v>346</v>
      </c>
      <c r="C129" s="24"/>
      <c r="D129" s="16" t="s">
        <v>831</v>
      </c>
      <c r="E129" s="17" t="s">
        <v>608</v>
      </c>
      <c r="F129" s="17" t="s">
        <v>326</v>
      </c>
      <c r="G129" s="17" t="s">
        <v>530</v>
      </c>
      <c r="H129" s="17"/>
      <c r="I129" s="17" t="s">
        <v>347</v>
      </c>
      <c r="J129" s="18">
        <f>J130+J131</f>
        <v>0</v>
      </c>
    </row>
    <row r="130" spans="2:10" ht="25.5" hidden="1">
      <c r="B130" s="26" t="s">
        <v>348</v>
      </c>
      <c r="C130" s="24"/>
      <c r="D130" s="16" t="s">
        <v>831</v>
      </c>
      <c r="E130" s="17" t="s">
        <v>608</v>
      </c>
      <c r="F130" s="17" t="s">
        <v>326</v>
      </c>
      <c r="G130" s="17" t="s">
        <v>530</v>
      </c>
      <c r="H130" s="17"/>
      <c r="I130" s="17" t="s">
        <v>349</v>
      </c>
      <c r="J130" s="18"/>
    </row>
    <row r="131" spans="2:10" ht="25.5" hidden="1">
      <c r="B131" s="26" t="s">
        <v>627</v>
      </c>
      <c r="C131" s="24"/>
      <c r="D131" s="16" t="s">
        <v>831</v>
      </c>
      <c r="E131" s="17" t="s">
        <v>608</v>
      </c>
      <c r="F131" s="17" t="s">
        <v>326</v>
      </c>
      <c r="G131" s="17" t="s">
        <v>530</v>
      </c>
      <c r="H131" s="17"/>
      <c r="I131" s="17" t="s">
        <v>352</v>
      </c>
      <c r="J131" s="18"/>
    </row>
    <row r="132" spans="2:10" ht="63.75" hidden="1">
      <c r="B132" s="26" t="s">
        <v>628</v>
      </c>
      <c r="C132" s="24"/>
      <c r="D132" s="16" t="s">
        <v>831</v>
      </c>
      <c r="E132" s="17" t="s">
        <v>608</v>
      </c>
      <c r="F132" s="17" t="s">
        <v>326</v>
      </c>
      <c r="G132" s="17" t="s">
        <v>530</v>
      </c>
      <c r="H132" s="17"/>
      <c r="I132" s="17"/>
      <c r="J132" s="18">
        <f>J133</f>
        <v>0</v>
      </c>
    </row>
    <row r="133" spans="2:10" ht="25.5" hidden="1">
      <c r="B133" s="26" t="s">
        <v>342</v>
      </c>
      <c r="C133" s="24"/>
      <c r="D133" s="16" t="s">
        <v>831</v>
      </c>
      <c r="E133" s="17" t="s">
        <v>608</v>
      </c>
      <c r="F133" s="17" t="s">
        <v>326</v>
      </c>
      <c r="G133" s="17" t="s">
        <v>530</v>
      </c>
      <c r="H133" s="17"/>
      <c r="I133" s="17" t="s">
        <v>343</v>
      </c>
      <c r="J133" s="18">
        <f>J134</f>
        <v>0</v>
      </c>
    </row>
    <row r="134" spans="2:10" ht="25.5" hidden="1">
      <c r="B134" s="26" t="s">
        <v>344</v>
      </c>
      <c r="C134" s="24"/>
      <c r="D134" s="16" t="s">
        <v>831</v>
      </c>
      <c r="E134" s="17" t="s">
        <v>608</v>
      </c>
      <c r="F134" s="17" t="s">
        <v>326</v>
      </c>
      <c r="G134" s="17" t="s">
        <v>530</v>
      </c>
      <c r="H134" s="17"/>
      <c r="I134" s="17" t="s">
        <v>345</v>
      </c>
      <c r="J134" s="18"/>
    </row>
    <row r="135" spans="2:10" ht="25.5" hidden="1">
      <c r="B135" s="19" t="s">
        <v>356</v>
      </c>
      <c r="C135" s="20" t="s">
        <v>328</v>
      </c>
      <c r="D135" s="16" t="s">
        <v>831</v>
      </c>
      <c r="E135" s="21" t="s">
        <v>608</v>
      </c>
      <c r="F135" s="21" t="s">
        <v>338</v>
      </c>
      <c r="G135" s="21"/>
      <c r="H135" s="21"/>
      <c r="I135" s="21"/>
      <c r="J135" s="18">
        <f>J136</f>
        <v>0</v>
      </c>
    </row>
    <row r="136" spans="2:10" ht="38.25" hidden="1">
      <c r="B136" s="27" t="s">
        <v>630</v>
      </c>
      <c r="C136" s="28" t="s">
        <v>328</v>
      </c>
      <c r="D136" s="16" t="s">
        <v>831</v>
      </c>
      <c r="E136" s="21" t="s">
        <v>608</v>
      </c>
      <c r="F136" s="21" t="s">
        <v>338</v>
      </c>
      <c r="G136" s="21" t="s">
        <v>445</v>
      </c>
      <c r="H136" s="21"/>
      <c r="I136" s="21"/>
      <c r="J136" s="22">
        <f>J137</f>
        <v>0</v>
      </c>
    </row>
    <row r="137" spans="2:10" ht="12.75" hidden="1">
      <c r="B137" s="9" t="s">
        <v>631</v>
      </c>
      <c r="C137" s="16" t="s">
        <v>328</v>
      </c>
      <c r="D137" s="16" t="s">
        <v>831</v>
      </c>
      <c r="E137" s="17" t="s">
        <v>608</v>
      </c>
      <c r="F137" s="17" t="s">
        <v>338</v>
      </c>
      <c r="G137" s="17" t="s">
        <v>445</v>
      </c>
      <c r="H137" s="17"/>
      <c r="I137" s="17"/>
      <c r="J137" s="18">
        <f>J138+J140</f>
        <v>0</v>
      </c>
    </row>
    <row r="138" spans="2:10" ht="38.25" hidden="1">
      <c r="B138" s="23" t="s">
        <v>625</v>
      </c>
      <c r="C138" s="24" t="s">
        <v>328</v>
      </c>
      <c r="D138" s="16" t="s">
        <v>831</v>
      </c>
      <c r="E138" s="17" t="s">
        <v>608</v>
      </c>
      <c r="F138" s="17" t="s">
        <v>338</v>
      </c>
      <c r="G138" s="17" t="s">
        <v>445</v>
      </c>
      <c r="H138" s="17"/>
      <c r="I138" s="17" t="s">
        <v>334</v>
      </c>
      <c r="J138" s="18">
        <f>J139</f>
        <v>0</v>
      </c>
    </row>
    <row r="139" spans="2:10" ht="37.5" customHeight="1" hidden="1">
      <c r="B139" s="33" t="s">
        <v>634</v>
      </c>
      <c r="C139" s="24" t="s">
        <v>328</v>
      </c>
      <c r="D139" s="16" t="s">
        <v>831</v>
      </c>
      <c r="E139" s="21" t="s">
        <v>608</v>
      </c>
      <c r="F139" s="17" t="s">
        <v>338</v>
      </c>
      <c r="G139" s="17" t="s">
        <v>445</v>
      </c>
      <c r="H139" s="17"/>
      <c r="I139" s="17" t="s">
        <v>635</v>
      </c>
      <c r="J139" s="18">
        <v>0</v>
      </c>
    </row>
    <row r="140" spans="2:10" ht="25.5" hidden="1">
      <c r="B140" s="26" t="s">
        <v>342</v>
      </c>
      <c r="C140" s="24" t="s">
        <v>328</v>
      </c>
      <c r="D140" s="16" t="s">
        <v>831</v>
      </c>
      <c r="E140" s="17" t="s">
        <v>608</v>
      </c>
      <c r="F140" s="17" t="s">
        <v>338</v>
      </c>
      <c r="G140" s="17" t="s">
        <v>445</v>
      </c>
      <c r="H140" s="17"/>
      <c r="I140" s="17" t="s">
        <v>343</v>
      </c>
      <c r="J140" s="18">
        <f>J141</f>
        <v>0</v>
      </c>
    </row>
    <row r="141" spans="2:10" ht="25.5" hidden="1">
      <c r="B141" s="26" t="s">
        <v>344</v>
      </c>
      <c r="C141" s="24" t="s">
        <v>328</v>
      </c>
      <c r="D141" s="16" t="s">
        <v>831</v>
      </c>
      <c r="E141" s="17" t="s">
        <v>608</v>
      </c>
      <c r="F141" s="17" t="s">
        <v>338</v>
      </c>
      <c r="G141" s="17" t="s">
        <v>445</v>
      </c>
      <c r="H141" s="17"/>
      <c r="I141" s="17" t="s">
        <v>345</v>
      </c>
      <c r="J141" s="18">
        <v>0</v>
      </c>
    </row>
    <row r="142" spans="2:10" ht="38.25" hidden="1">
      <c r="B142" s="26" t="s">
        <v>851</v>
      </c>
      <c r="C142" s="24" t="s">
        <v>328</v>
      </c>
      <c r="D142" s="16" t="s">
        <v>831</v>
      </c>
      <c r="E142" s="38" t="s">
        <v>608</v>
      </c>
      <c r="F142" s="38" t="s">
        <v>326</v>
      </c>
      <c r="G142" s="38" t="s">
        <v>530</v>
      </c>
      <c r="H142" s="38"/>
      <c r="I142" s="38"/>
      <c r="J142" s="32">
        <f>J143</f>
        <v>0</v>
      </c>
    </row>
    <row r="143" spans="2:10" ht="25.5" hidden="1">
      <c r="B143" s="26" t="s">
        <v>342</v>
      </c>
      <c r="C143" s="24" t="s">
        <v>328</v>
      </c>
      <c r="D143" s="16" t="s">
        <v>831</v>
      </c>
      <c r="E143" s="38" t="s">
        <v>608</v>
      </c>
      <c r="F143" s="38" t="s">
        <v>326</v>
      </c>
      <c r="G143" s="38" t="s">
        <v>530</v>
      </c>
      <c r="H143" s="38"/>
      <c r="I143" s="38" t="s">
        <v>343</v>
      </c>
      <c r="J143" s="32">
        <f>J144</f>
        <v>0</v>
      </c>
    </row>
    <row r="144" spans="2:10" ht="25.5" hidden="1">
      <c r="B144" s="26" t="s">
        <v>344</v>
      </c>
      <c r="C144" s="24" t="s">
        <v>328</v>
      </c>
      <c r="D144" s="16" t="s">
        <v>831</v>
      </c>
      <c r="E144" s="38" t="s">
        <v>608</v>
      </c>
      <c r="F144" s="38" t="s">
        <v>326</v>
      </c>
      <c r="G144" s="38" t="s">
        <v>530</v>
      </c>
      <c r="H144" s="38"/>
      <c r="I144" s="38" t="s">
        <v>345</v>
      </c>
      <c r="J144" s="32"/>
    </row>
    <row r="145" spans="2:10" ht="12.75" hidden="1">
      <c r="B145" s="26"/>
      <c r="C145" s="24"/>
      <c r="D145" s="16" t="s">
        <v>831</v>
      </c>
      <c r="E145" s="17"/>
      <c r="F145" s="17"/>
      <c r="G145" s="17"/>
      <c r="H145" s="17"/>
      <c r="I145" s="17"/>
      <c r="J145" s="18"/>
    </row>
    <row r="146" spans="2:10" ht="25.5" hidden="1">
      <c r="B146" s="19" t="s">
        <v>356</v>
      </c>
      <c r="C146" s="28" t="s">
        <v>328</v>
      </c>
      <c r="D146" s="20" t="s">
        <v>831</v>
      </c>
      <c r="E146" s="21" t="s">
        <v>608</v>
      </c>
      <c r="F146" s="21" t="s">
        <v>338</v>
      </c>
      <c r="G146" s="21"/>
      <c r="H146" s="21"/>
      <c r="I146" s="21"/>
      <c r="J146" s="22">
        <f>J147</f>
        <v>0</v>
      </c>
    </row>
    <row r="147" spans="2:10" ht="38.25" hidden="1">
      <c r="B147" s="27" t="s">
        <v>630</v>
      </c>
      <c r="C147" s="28" t="s">
        <v>328</v>
      </c>
      <c r="D147" s="20" t="s">
        <v>831</v>
      </c>
      <c r="E147" s="21" t="s">
        <v>608</v>
      </c>
      <c r="F147" s="21" t="s">
        <v>338</v>
      </c>
      <c r="G147" s="21" t="s">
        <v>445</v>
      </c>
      <c r="H147" s="21"/>
      <c r="I147" s="21"/>
      <c r="J147" s="22">
        <f>J148</f>
        <v>0</v>
      </c>
    </row>
    <row r="148" spans="2:10" ht="12.75" hidden="1">
      <c r="B148" s="9" t="s">
        <v>631</v>
      </c>
      <c r="C148" s="24" t="s">
        <v>328</v>
      </c>
      <c r="D148" s="16" t="s">
        <v>831</v>
      </c>
      <c r="E148" s="17" t="s">
        <v>608</v>
      </c>
      <c r="F148" s="17" t="s">
        <v>338</v>
      </c>
      <c r="G148" s="17" t="s">
        <v>445</v>
      </c>
      <c r="H148" s="17"/>
      <c r="I148" s="17"/>
      <c r="J148" s="18">
        <f>J149+J151</f>
        <v>0</v>
      </c>
    </row>
    <row r="149" spans="2:10" ht="38.25" hidden="1">
      <c r="B149" s="23" t="s">
        <v>625</v>
      </c>
      <c r="C149" s="24" t="s">
        <v>328</v>
      </c>
      <c r="D149" s="16" t="s">
        <v>831</v>
      </c>
      <c r="E149" s="17" t="s">
        <v>608</v>
      </c>
      <c r="F149" s="17" t="s">
        <v>338</v>
      </c>
      <c r="G149" s="17" t="s">
        <v>445</v>
      </c>
      <c r="H149" s="17"/>
      <c r="I149" s="17" t="s">
        <v>334</v>
      </c>
      <c r="J149" s="18">
        <f>J150</f>
        <v>0</v>
      </c>
    </row>
    <row r="150" spans="2:10" ht="38.25" hidden="1">
      <c r="B150" s="33" t="s">
        <v>634</v>
      </c>
      <c r="C150" s="24" t="s">
        <v>328</v>
      </c>
      <c r="D150" s="16" t="s">
        <v>831</v>
      </c>
      <c r="E150" s="17" t="s">
        <v>608</v>
      </c>
      <c r="F150" s="17" t="s">
        <v>338</v>
      </c>
      <c r="G150" s="17" t="s">
        <v>445</v>
      </c>
      <c r="H150" s="17"/>
      <c r="I150" s="17" t="s">
        <v>635</v>
      </c>
      <c r="J150" s="18"/>
    </row>
    <row r="151" spans="2:10" ht="25.5" hidden="1">
      <c r="B151" s="26" t="s">
        <v>342</v>
      </c>
      <c r="C151" s="24" t="s">
        <v>328</v>
      </c>
      <c r="D151" s="16" t="s">
        <v>831</v>
      </c>
      <c r="E151" s="17" t="s">
        <v>608</v>
      </c>
      <c r="F151" s="17" t="s">
        <v>338</v>
      </c>
      <c r="G151" s="17" t="s">
        <v>445</v>
      </c>
      <c r="H151" s="17"/>
      <c r="I151" s="17" t="s">
        <v>343</v>
      </c>
      <c r="J151" s="18">
        <f>J152</f>
        <v>0</v>
      </c>
    </row>
    <row r="152" spans="2:10" ht="25.5" hidden="1">
      <c r="B152" s="26" t="s">
        <v>344</v>
      </c>
      <c r="C152" s="24" t="s">
        <v>328</v>
      </c>
      <c r="D152" s="16" t="s">
        <v>831</v>
      </c>
      <c r="E152" s="17" t="s">
        <v>608</v>
      </c>
      <c r="F152" s="17" t="s">
        <v>338</v>
      </c>
      <c r="G152" s="17" t="s">
        <v>445</v>
      </c>
      <c r="H152" s="17"/>
      <c r="I152" s="17" t="s">
        <v>345</v>
      </c>
      <c r="J152" s="18"/>
    </row>
    <row r="153" spans="2:10" ht="17.25" customHeight="1" hidden="1">
      <c r="B153" s="19" t="s">
        <v>364</v>
      </c>
      <c r="C153" s="20" t="s">
        <v>328</v>
      </c>
      <c r="D153" s="20" t="s">
        <v>831</v>
      </c>
      <c r="E153" s="21" t="s">
        <v>608</v>
      </c>
      <c r="F153" s="21" t="s">
        <v>365</v>
      </c>
      <c r="G153" s="21"/>
      <c r="H153" s="21"/>
      <c r="I153" s="21"/>
      <c r="J153" s="22">
        <f>J154+J220</f>
        <v>-635.001</v>
      </c>
    </row>
    <row r="154" spans="2:10" ht="13.5" customHeight="1" hidden="1">
      <c r="B154" s="19" t="s">
        <v>640</v>
      </c>
      <c r="C154" s="20" t="s">
        <v>328</v>
      </c>
      <c r="D154" s="20" t="s">
        <v>831</v>
      </c>
      <c r="E154" s="21" t="s">
        <v>608</v>
      </c>
      <c r="F154" s="21" t="s">
        <v>365</v>
      </c>
      <c r="G154" s="21" t="s">
        <v>612</v>
      </c>
      <c r="H154" s="21"/>
      <c r="I154" s="21"/>
      <c r="J154" s="22">
        <f>J155+J202</f>
        <v>-635.001</v>
      </c>
    </row>
    <row r="155" spans="2:10" ht="19.5" customHeight="1" hidden="1">
      <c r="B155" s="9" t="s">
        <v>641</v>
      </c>
      <c r="C155" s="16"/>
      <c r="D155" s="16" t="s">
        <v>831</v>
      </c>
      <c r="E155" s="17" t="s">
        <v>608</v>
      </c>
      <c r="F155" s="17" t="s">
        <v>365</v>
      </c>
      <c r="G155" s="17" t="s">
        <v>612</v>
      </c>
      <c r="H155" s="17"/>
      <c r="I155" s="17"/>
      <c r="J155" s="18">
        <f>J156</f>
        <v>0</v>
      </c>
    </row>
    <row r="156" spans="2:10" ht="18" customHeight="1" hidden="1">
      <c r="B156" s="9" t="s">
        <v>643</v>
      </c>
      <c r="C156" s="16"/>
      <c r="D156" s="16" t="s">
        <v>831</v>
      </c>
      <c r="E156" s="17" t="s">
        <v>608</v>
      </c>
      <c r="F156" s="17" t="s">
        <v>365</v>
      </c>
      <c r="G156" s="17" t="s">
        <v>612</v>
      </c>
      <c r="H156" s="17"/>
      <c r="I156" s="17"/>
      <c r="J156" s="18">
        <f>J157</f>
        <v>0</v>
      </c>
    </row>
    <row r="157" spans="2:10" ht="26.25" customHeight="1" hidden="1">
      <c r="B157" s="9" t="s">
        <v>645</v>
      </c>
      <c r="C157" s="16"/>
      <c r="D157" s="16" t="s">
        <v>831</v>
      </c>
      <c r="E157" s="17" t="s">
        <v>608</v>
      </c>
      <c r="F157" s="17" t="s">
        <v>365</v>
      </c>
      <c r="G157" s="17" t="s">
        <v>612</v>
      </c>
      <c r="H157" s="17"/>
      <c r="I157" s="17"/>
      <c r="J157" s="18">
        <f>J158</f>
        <v>0</v>
      </c>
    </row>
    <row r="158" spans="2:10" ht="18" customHeight="1" hidden="1">
      <c r="B158" s="9" t="s">
        <v>647</v>
      </c>
      <c r="C158" s="16"/>
      <c r="D158" s="16" t="s">
        <v>831</v>
      </c>
      <c r="E158" s="17" t="s">
        <v>608</v>
      </c>
      <c r="F158" s="17" t="s">
        <v>365</v>
      </c>
      <c r="G158" s="17" t="s">
        <v>612</v>
      </c>
      <c r="H158" s="17"/>
      <c r="I158" s="17" t="s">
        <v>528</v>
      </c>
      <c r="J158" s="18"/>
    </row>
    <row r="159" spans="2:10" ht="27.75" customHeight="1">
      <c r="B159" s="19" t="s">
        <v>852</v>
      </c>
      <c r="C159" s="20" t="s">
        <v>328</v>
      </c>
      <c r="D159" s="20" t="s">
        <v>831</v>
      </c>
      <c r="E159" s="21" t="s">
        <v>608</v>
      </c>
      <c r="F159" s="21" t="s">
        <v>495</v>
      </c>
      <c r="G159" s="21" t="s">
        <v>338</v>
      </c>
      <c r="H159" s="21" t="s">
        <v>853</v>
      </c>
      <c r="I159" s="21"/>
      <c r="J159" s="22">
        <f>J160</f>
        <v>-33</v>
      </c>
    </row>
    <row r="160" spans="2:10" ht="27" customHeight="1">
      <c r="B160" s="26" t="s">
        <v>342</v>
      </c>
      <c r="C160" s="24" t="s">
        <v>328</v>
      </c>
      <c r="D160" s="16" t="s">
        <v>831</v>
      </c>
      <c r="E160" s="17" t="s">
        <v>608</v>
      </c>
      <c r="F160" s="17" t="s">
        <v>495</v>
      </c>
      <c r="G160" s="17" t="s">
        <v>338</v>
      </c>
      <c r="H160" s="17" t="s">
        <v>853</v>
      </c>
      <c r="I160" s="17" t="s">
        <v>343</v>
      </c>
      <c r="J160" s="18">
        <f>J161</f>
        <v>-33</v>
      </c>
    </row>
    <row r="161" spans="2:10" ht="32.25" customHeight="1">
      <c r="B161" s="26" t="s">
        <v>344</v>
      </c>
      <c r="C161" s="24" t="s">
        <v>328</v>
      </c>
      <c r="D161" s="16" t="s">
        <v>831</v>
      </c>
      <c r="E161" s="17" t="s">
        <v>608</v>
      </c>
      <c r="F161" s="17" t="s">
        <v>495</v>
      </c>
      <c r="G161" s="17" t="s">
        <v>338</v>
      </c>
      <c r="H161" s="17" t="s">
        <v>853</v>
      </c>
      <c r="I161" s="17" t="s">
        <v>345</v>
      </c>
      <c r="J161" s="18">
        <v>-33</v>
      </c>
    </row>
    <row r="162" spans="2:10" ht="69" customHeight="1">
      <c r="B162" s="19" t="s">
        <v>1080</v>
      </c>
      <c r="C162" s="28" t="s">
        <v>328</v>
      </c>
      <c r="D162" s="20" t="s">
        <v>831</v>
      </c>
      <c r="E162" s="21" t="s">
        <v>608</v>
      </c>
      <c r="F162" s="21"/>
      <c r="G162" s="21"/>
      <c r="H162" s="21" t="s">
        <v>1082</v>
      </c>
      <c r="I162" s="21"/>
      <c r="J162" s="22">
        <f>J163</f>
        <v>500</v>
      </c>
    </row>
    <row r="163" spans="2:10" ht="17.25" customHeight="1">
      <c r="B163" s="9" t="s">
        <v>346</v>
      </c>
      <c r="C163" s="24" t="s">
        <v>328</v>
      </c>
      <c r="D163" s="16" t="s">
        <v>831</v>
      </c>
      <c r="E163" s="17" t="s">
        <v>608</v>
      </c>
      <c r="F163" s="17"/>
      <c r="G163" s="17"/>
      <c r="H163" s="17" t="s">
        <v>1082</v>
      </c>
      <c r="I163" s="17" t="s">
        <v>347</v>
      </c>
      <c r="J163" s="18">
        <f>J164</f>
        <v>500</v>
      </c>
    </row>
    <row r="164" spans="2:10" ht="39.75" customHeight="1">
      <c r="B164" s="9" t="s">
        <v>651</v>
      </c>
      <c r="C164" s="24" t="s">
        <v>328</v>
      </c>
      <c r="D164" s="16" t="s">
        <v>831</v>
      </c>
      <c r="E164" s="17" t="s">
        <v>608</v>
      </c>
      <c r="F164" s="17"/>
      <c r="G164" s="17"/>
      <c r="H164" s="17" t="s">
        <v>1082</v>
      </c>
      <c r="I164" s="17" t="s">
        <v>652</v>
      </c>
      <c r="J164" s="18">
        <v>500</v>
      </c>
    </row>
    <row r="165" spans="2:10" ht="32.25" customHeight="1" hidden="1">
      <c r="B165" s="19" t="s">
        <v>768</v>
      </c>
      <c r="C165" s="24" t="s">
        <v>328</v>
      </c>
      <c r="D165" s="16" t="s">
        <v>831</v>
      </c>
      <c r="E165" s="17" t="s">
        <v>608</v>
      </c>
      <c r="F165" s="21"/>
      <c r="G165" s="21"/>
      <c r="H165" s="21" t="s">
        <v>854</v>
      </c>
      <c r="I165" s="21"/>
      <c r="J165" s="22">
        <f>J166</f>
        <v>0</v>
      </c>
    </row>
    <row r="166" spans="2:10" ht="20.25" customHeight="1" hidden="1">
      <c r="B166" s="9" t="s">
        <v>503</v>
      </c>
      <c r="C166" s="24" t="s">
        <v>328</v>
      </c>
      <c r="D166" s="16" t="s">
        <v>831</v>
      </c>
      <c r="E166" s="17" t="s">
        <v>608</v>
      </c>
      <c r="F166" s="17"/>
      <c r="G166" s="17"/>
      <c r="H166" s="17" t="s">
        <v>854</v>
      </c>
      <c r="I166" s="17" t="s">
        <v>393</v>
      </c>
      <c r="J166" s="18">
        <f>J167</f>
        <v>0</v>
      </c>
    </row>
    <row r="167" spans="2:10" ht="18" customHeight="1" hidden="1">
      <c r="B167" s="9" t="s">
        <v>770</v>
      </c>
      <c r="C167" s="24" t="s">
        <v>328</v>
      </c>
      <c r="D167" s="16" t="s">
        <v>831</v>
      </c>
      <c r="E167" s="17" t="s">
        <v>608</v>
      </c>
      <c r="F167" s="17"/>
      <c r="G167" s="17"/>
      <c r="H167" s="17" t="s">
        <v>854</v>
      </c>
      <c r="I167" s="17" t="s">
        <v>771</v>
      </c>
      <c r="J167" s="18"/>
    </row>
    <row r="168" spans="2:10" ht="27" customHeight="1">
      <c r="B168" s="19" t="s">
        <v>855</v>
      </c>
      <c r="C168" s="20" t="s">
        <v>328</v>
      </c>
      <c r="D168" s="20" t="s">
        <v>831</v>
      </c>
      <c r="E168" s="21" t="s">
        <v>608</v>
      </c>
      <c r="F168" s="21" t="s">
        <v>495</v>
      </c>
      <c r="G168" s="21" t="s">
        <v>326</v>
      </c>
      <c r="H168" s="21" t="s">
        <v>856</v>
      </c>
      <c r="I168" s="21"/>
      <c r="J168" s="22">
        <f>J169</f>
        <v>-322.61</v>
      </c>
    </row>
    <row r="169" spans="2:10" ht="18.75" customHeight="1">
      <c r="B169" s="9" t="s">
        <v>503</v>
      </c>
      <c r="C169" s="16" t="s">
        <v>328</v>
      </c>
      <c r="D169" s="16" t="s">
        <v>831</v>
      </c>
      <c r="E169" s="17" t="s">
        <v>608</v>
      </c>
      <c r="F169" s="17" t="s">
        <v>495</v>
      </c>
      <c r="G169" s="17" t="s">
        <v>326</v>
      </c>
      <c r="H169" s="17" t="s">
        <v>856</v>
      </c>
      <c r="I169" s="17" t="s">
        <v>393</v>
      </c>
      <c r="J169" s="18">
        <f>J170</f>
        <v>-322.61</v>
      </c>
    </row>
    <row r="170" spans="2:10" ht="15" customHeight="1">
      <c r="B170" s="9" t="s">
        <v>857</v>
      </c>
      <c r="C170" s="16" t="s">
        <v>328</v>
      </c>
      <c r="D170" s="16" t="s">
        <v>831</v>
      </c>
      <c r="E170" s="17" t="s">
        <v>608</v>
      </c>
      <c r="F170" s="17" t="s">
        <v>495</v>
      </c>
      <c r="G170" s="17" t="s">
        <v>326</v>
      </c>
      <c r="H170" s="17" t="s">
        <v>856</v>
      </c>
      <c r="I170" s="17" t="s">
        <v>767</v>
      </c>
      <c r="J170" s="18">
        <v>-322.61</v>
      </c>
    </row>
    <row r="171" spans="2:10" ht="52.5" customHeight="1">
      <c r="B171" s="69" t="s">
        <v>1125</v>
      </c>
      <c r="C171" s="20" t="s">
        <v>328</v>
      </c>
      <c r="D171" s="20" t="s">
        <v>831</v>
      </c>
      <c r="E171" s="21" t="s">
        <v>608</v>
      </c>
      <c r="F171" s="21" t="s">
        <v>495</v>
      </c>
      <c r="G171" s="21" t="s">
        <v>338</v>
      </c>
      <c r="H171" s="21" t="s">
        <v>859</v>
      </c>
      <c r="I171" s="21"/>
      <c r="J171" s="22">
        <f>J172</f>
        <v>886.05</v>
      </c>
    </row>
    <row r="172" spans="2:10" ht="15" customHeight="1">
      <c r="B172" s="9" t="s">
        <v>503</v>
      </c>
      <c r="C172" s="16" t="s">
        <v>328</v>
      </c>
      <c r="D172" s="16" t="s">
        <v>831</v>
      </c>
      <c r="E172" s="17" t="s">
        <v>608</v>
      </c>
      <c r="F172" s="17" t="s">
        <v>495</v>
      </c>
      <c r="G172" s="17" t="s">
        <v>338</v>
      </c>
      <c r="H172" s="17" t="s">
        <v>859</v>
      </c>
      <c r="I172" s="17" t="s">
        <v>393</v>
      </c>
      <c r="J172" s="18">
        <f>J173</f>
        <v>886.05</v>
      </c>
    </row>
    <row r="173" spans="2:10" ht="15" customHeight="1">
      <c r="B173" s="9" t="s">
        <v>860</v>
      </c>
      <c r="C173" s="16" t="s">
        <v>328</v>
      </c>
      <c r="D173" s="16" t="s">
        <v>831</v>
      </c>
      <c r="E173" s="17" t="s">
        <v>608</v>
      </c>
      <c r="F173" s="17" t="s">
        <v>495</v>
      </c>
      <c r="G173" s="17" t="s">
        <v>338</v>
      </c>
      <c r="H173" s="17" t="s">
        <v>859</v>
      </c>
      <c r="I173" s="17" t="s">
        <v>771</v>
      </c>
      <c r="J173" s="18">
        <v>886.05</v>
      </c>
    </row>
    <row r="174" spans="2:10" ht="79.5" customHeight="1">
      <c r="B174" s="19" t="s">
        <v>861</v>
      </c>
      <c r="C174" s="20" t="s">
        <v>328</v>
      </c>
      <c r="D174" s="20" t="s">
        <v>831</v>
      </c>
      <c r="E174" s="21" t="s">
        <v>608</v>
      </c>
      <c r="F174" s="21" t="s">
        <v>495</v>
      </c>
      <c r="G174" s="21" t="s">
        <v>365</v>
      </c>
      <c r="H174" s="21" t="s">
        <v>862</v>
      </c>
      <c r="I174" s="21"/>
      <c r="J174" s="22">
        <f>J175+J177+J179</f>
        <v>0</v>
      </c>
    </row>
    <row r="175" spans="2:10" ht="65.25" customHeight="1">
      <c r="B175" s="26" t="s">
        <v>333</v>
      </c>
      <c r="C175" s="16" t="s">
        <v>328</v>
      </c>
      <c r="D175" s="16" t="s">
        <v>831</v>
      </c>
      <c r="E175" s="17" t="s">
        <v>608</v>
      </c>
      <c r="F175" s="17" t="s">
        <v>495</v>
      </c>
      <c r="G175" s="17" t="s">
        <v>524</v>
      </c>
      <c r="H175" s="17" t="s">
        <v>862</v>
      </c>
      <c r="I175" s="17" t="s">
        <v>334</v>
      </c>
      <c r="J175" s="18">
        <f>J176</f>
        <v>-57.00547999999999</v>
      </c>
    </row>
    <row r="176" spans="2:10" ht="42" customHeight="1">
      <c r="B176" s="26" t="s">
        <v>543</v>
      </c>
      <c r="C176" s="16" t="s">
        <v>328</v>
      </c>
      <c r="D176" s="16" t="s">
        <v>831</v>
      </c>
      <c r="E176" s="17" t="s">
        <v>608</v>
      </c>
      <c r="F176" s="17" t="s">
        <v>495</v>
      </c>
      <c r="G176" s="17" t="s">
        <v>524</v>
      </c>
      <c r="H176" s="17" t="s">
        <v>862</v>
      </c>
      <c r="I176" s="17" t="s">
        <v>336</v>
      </c>
      <c r="J176" s="18">
        <f>5.5+7.23232-69.7378</f>
        <v>-57.00547999999999</v>
      </c>
    </row>
    <row r="177" spans="2:10" ht="31.5" customHeight="1">
      <c r="B177" s="26" t="s">
        <v>342</v>
      </c>
      <c r="C177" s="24" t="s">
        <v>328</v>
      </c>
      <c r="D177" s="16" t="s">
        <v>831</v>
      </c>
      <c r="E177" s="17" t="s">
        <v>608</v>
      </c>
      <c r="F177" s="17" t="s">
        <v>495</v>
      </c>
      <c r="G177" s="17" t="s">
        <v>524</v>
      </c>
      <c r="H177" s="17" t="s">
        <v>862</v>
      </c>
      <c r="I177" s="17" t="s">
        <v>343</v>
      </c>
      <c r="J177" s="18">
        <f>J178</f>
        <v>57.00547999999999</v>
      </c>
    </row>
    <row r="178" spans="2:10" ht="29.25" customHeight="1">
      <c r="B178" s="26" t="s">
        <v>344</v>
      </c>
      <c r="C178" s="24" t="s">
        <v>328</v>
      </c>
      <c r="D178" s="16" t="s">
        <v>831</v>
      </c>
      <c r="E178" s="17" t="s">
        <v>608</v>
      </c>
      <c r="F178" s="17" t="s">
        <v>495</v>
      </c>
      <c r="G178" s="17" t="s">
        <v>524</v>
      </c>
      <c r="H178" s="17" t="s">
        <v>862</v>
      </c>
      <c r="I178" s="17" t="s">
        <v>345</v>
      </c>
      <c r="J178" s="18">
        <f>-9.9-2.83232+69.7378</f>
        <v>57.00547999999999</v>
      </c>
    </row>
    <row r="179" spans="2:10" ht="19.5" customHeight="1" hidden="1">
      <c r="B179" s="9" t="s">
        <v>509</v>
      </c>
      <c r="C179" s="16" t="s">
        <v>328</v>
      </c>
      <c r="D179" s="16" t="s">
        <v>831</v>
      </c>
      <c r="E179" s="17" t="s">
        <v>608</v>
      </c>
      <c r="F179" s="17" t="s">
        <v>495</v>
      </c>
      <c r="G179" s="17" t="s">
        <v>365</v>
      </c>
      <c r="H179" s="17" t="s">
        <v>862</v>
      </c>
      <c r="I179" s="17" t="s">
        <v>393</v>
      </c>
      <c r="J179" s="18">
        <f>J180+J181</f>
        <v>0</v>
      </c>
    </row>
    <row r="180" spans="2:10" ht="28.5" customHeight="1" hidden="1">
      <c r="B180" s="9" t="s">
        <v>863</v>
      </c>
      <c r="C180" s="16" t="s">
        <v>328</v>
      </c>
      <c r="D180" s="16" t="s">
        <v>831</v>
      </c>
      <c r="E180" s="17" t="s">
        <v>608</v>
      </c>
      <c r="F180" s="17" t="s">
        <v>495</v>
      </c>
      <c r="G180" s="17" t="s">
        <v>365</v>
      </c>
      <c r="H180" s="17" t="s">
        <v>862</v>
      </c>
      <c r="I180" s="17" t="s">
        <v>511</v>
      </c>
      <c r="J180" s="18"/>
    </row>
    <row r="181" spans="2:10" ht="39.75" customHeight="1" hidden="1">
      <c r="B181" s="9" t="s">
        <v>520</v>
      </c>
      <c r="C181" s="16" t="s">
        <v>328</v>
      </c>
      <c r="D181" s="16" t="s">
        <v>831</v>
      </c>
      <c r="E181" s="17" t="s">
        <v>608</v>
      </c>
      <c r="F181" s="17" t="s">
        <v>495</v>
      </c>
      <c r="G181" s="17" t="s">
        <v>365</v>
      </c>
      <c r="H181" s="17" t="s">
        <v>862</v>
      </c>
      <c r="I181" s="17" t="s">
        <v>395</v>
      </c>
      <c r="J181" s="18"/>
    </row>
    <row r="182" spans="2:10" ht="53.25" customHeight="1" hidden="1">
      <c r="B182" s="19" t="s">
        <v>864</v>
      </c>
      <c r="C182" s="20" t="s">
        <v>328</v>
      </c>
      <c r="D182" s="20" t="s">
        <v>831</v>
      </c>
      <c r="E182" s="21" t="s">
        <v>608</v>
      </c>
      <c r="F182" s="21" t="s">
        <v>365</v>
      </c>
      <c r="G182" s="21" t="s">
        <v>671</v>
      </c>
      <c r="H182" s="21" t="s">
        <v>865</v>
      </c>
      <c r="I182" s="30"/>
      <c r="J182" s="22">
        <f>J183</f>
        <v>0</v>
      </c>
    </row>
    <row r="183" spans="2:10" ht="67.5" customHeight="1" hidden="1">
      <c r="B183" s="26" t="s">
        <v>333</v>
      </c>
      <c r="C183" s="24" t="s">
        <v>328</v>
      </c>
      <c r="D183" s="16" t="s">
        <v>831</v>
      </c>
      <c r="E183" s="17" t="s">
        <v>674</v>
      </c>
      <c r="F183" s="17" t="s">
        <v>365</v>
      </c>
      <c r="G183" s="17" t="s">
        <v>671</v>
      </c>
      <c r="H183" s="17" t="s">
        <v>865</v>
      </c>
      <c r="I183" s="25" t="s">
        <v>334</v>
      </c>
      <c r="J183" s="18">
        <f>J184</f>
        <v>0</v>
      </c>
    </row>
    <row r="184" spans="2:10" ht="30" customHeight="1" hidden="1">
      <c r="B184" s="26" t="s">
        <v>835</v>
      </c>
      <c r="C184" s="24" t="s">
        <v>328</v>
      </c>
      <c r="D184" s="16" t="s">
        <v>831</v>
      </c>
      <c r="E184" s="17" t="s">
        <v>608</v>
      </c>
      <c r="F184" s="17" t="s">
        <v>365</v>
      </c>
      <c r="G184" s="17" t="s">
        <v>671</v>
      </c>
      <c r="H184" s="17" t="s">
        <v>865</v>
      </c>
      <c r="I184" s="17" t="s">
        <v>336</v>
      </c>
      <c r="J184" s="18"/>
    </row>
    <row r="185" spans="2:10" ht="66" customHeight="1">
      <c r="B185" s="19" t="s">
        <v>668</v>
      </c>
      <c r="C185" s="24" t="s">
        <v>328</v>
      </c>
      <c r="D185" s="16" t="s">
        <v>831</v>
      </c>
      <c r="E185" s="17" t="s">
        <v>608</v>
      </c>
      <c r="F185" s="21"/>
      <c r="G185" s="21"/>
      <c r="H185" s="21" t="s">
        <v>866</v>
      </c>
      <c r="I185" s="21"/>
      <c r="J185" s="22">
        <f>J186</f>
        <v>-827.76</v>
      </c>
    </row>
    <row r="186" spans="2:10" ht="18.75" customHeight="1">
      <c r="B186" s="9" t="s">
        <v>346</v>
      </c>
      <c r="C186" s="24" t="s">
        <v>328</v>
      </c>
      <c r="D186" s="16" t="s">
        <v>831</v>
      </c>
      <c r="E186" s="17" t="s">
        <v>608</v>
      </c>
      <c r="F186" s="17"/>
      <c r="G186" s="17"/>
      <c r="H186" s="17" t="s">
        <v>866</v>
      </c>
      <c r="I186" s="17" t="s">
        <v>347</v>
      </c>
      <c r="J186" s="18">
        <f>J187</f>
        <v>-827.76</v>
      </c>
    </row>
    <row r="187" spans="2:10" ht="42.75" customHeight="1">
      <c r="B187" s="9" t="s">
        <v>651</v>
      </c>
      <c r="C187" s="24" t="s">
        <v>328</v>
      </c>
      <c r="D187" s="16" t="s">
        <v>831</v>
      </c>
      <c r="E187" s="17" t="s">
        <v>608</v>
      </c>
      <c r="F187" s="17"/>
      <c r="G187" s="17"/>
      <c r="H187" s="17" t="s">
        <v>866</v>
      </c>
      <c r="I187" s="17" t="s">
        <v>652</v>
      </c>
      <c r="J187" s="18">
        <f>-300-100-400-27.76</f>
        <v>-827.76</v>
      </c>
    </row>
    <row r="188" spans="2:10" ht="53.25" customHeight="1">
      <c r="B188" s="19" t="s">
        <v>783</v>
      </c>
      <c r="C188" s="20" t="s">
        <v>328</v>
      </c>
      <c r="D188" s="20" t="s">
        <v>831</v>
      </c>
      <c r="E188" s="21" t="s">
        <v>608</v>
      </c>
      <c r="F188" s="21" t="s">
        <v>495</v>
      </c>
      <c r="G188" s="21" t="s">
        <v>365</v>
      </c>
      <c r="H188" s="21" t="s">
        <v>867</v>
      </c>
      <c r="I188" s="21"/>
      <c r="J188" s="22">
        <f>J189</f>
        <v>-886.05</v>
      </c>
    </row>
    <row r="189" spans="2:10" ht="18.75" customHeight="1">
      <c r="B189" s="9" t="s">
        <v>509</v>
      </c>
      <c r="C189" s="16" t="s">
        <v>328</v>
      </c>
      <c r="D189" s="16" t="s">
        <v>831</v>
      </c>
      <c r="E189" s="17" t="s">
        <v>608</v>
      </c>
      <c r="F189" s="17" t="s">
        <v>495</v>
      </c>
      <c r="G189" s="17" t="s">
        <v>365</v>
      </c>
      <c r="H189" s="17" t="s">
        <v>867</v>
      </c>
      <c r="I189" s="17" t="s">
        <v>393</v>
      </c>
      <c r="J189" s="18">
        <f>J190</f>
        <v>-886.05</v>
      </c>
    </row>
    <row r="190" spans="2:10" ht="30" customHeight="1">
      <c r="B190" s="9" t="s">
        <v>860</v>
      </c>
      <c r="C190" s="16" t="s">
        <v>328</v>
      </c>
      <c r="D190" s="16" t="s">
        <v>831</v>
      </c>
      <c r="E190" s="17" t="s">
        <v>608</v>
      </c>
      <c r="F190" s="17" t="s">
        <v>495</v>
      </c>
      <c r="G190" s="17" t="s">
        <v>365</v>
      </c>
      <c r="H190" s="17" t="s">
        <v>867</v>
      </c>
      <c r="I190" s="17" t="s">
        <v>771</v>
      </c>
      <c r="J190" s="18">
        <v>-886.05</v>
      </c>
    </row>
    <row r="191" spans="2:10" ht="42" customHeight="1" hidden="1">
      <c r="B191" s="19" t="s">
        <v>1001</v>
      </c>
      <c r="C191" s="20" t="s">
        <v>328</v>
      </c>
      <c r="D191" s="20" t="s">
        <v>831</v>
      </c>
      <c r="E191" s="21" t="s">
        <v>608</v>
      </c>
      <c r="F191" s="21"/>
      <c r="G191" s="21"/>
      <c r="H191" s="21" t="s">
        <v>1003</v>
      </c>
      <c r="I191" s="21"/>
      <c r="J191" s="22">
        <f>J192</f>
        <v>0</v>
      </c>
    </row>
    <row r="192" spans="2:10" ht="38.25" customHeight="1" hidden="1">
      <c r="B192" s="23" t="s">
        <v>379</v>
      </c>
      <c r="C192" s="16" t="s">
        <v>328</v>
      </c>
      <c r="D192" s="16" t="s">
        <v>831</v>
      </c>
      <c r="E192" s="17" t="s">
        <v>608</v>
      </c>
      <c r="F192" s="17"/>
      <c r="G192" s="17"/>
      <c r="H192" s="17" t="s">
        <v>1003</v>
      </c>
      <c r="I192" s="17" t="s">
        <v>380</v>
      </c>
      <c r="J192" s="18">
        <f>J193</f>
        <v>0</v>
      </c>
    </row>
    <row r="193" spans="2:10" ht="18.75" customHeight="1" hidden="1">
      <c r="B193" s="33" t="s">
        <v>388</v>
      </c>
      <c r="C193" s="16" t="s">
        <v>328</v>
      </c>
      <c r="D193" s="16" t="s">
        <v>831</v>
      </c>
      <c r="E193" s="17" t="s">
        <v>608</v>
      </c>
      <c r="F193" s="17"/>
      <c r="G193" s="17"/>
      <c r="H193" s="17" t="s">
        <v>1003</v>
      </c>
      <c r="I193" s="17" t="s">
        <v>389</v>
      </c>
      <c r="J193" s="18"/>
    </row>
    <row r="194" spans="2:10" ht="66.75" customHeight="1">
      <c r="B194" s="34" t="s">
        <v>613</v>
      </c>
      <c r="C194" s="20" t="s">
        <v>328</v>
      </c>
      <c r="D194" s="20" t="s">
        <v>831</v>
      </c>
      <c r="E194" s="21" t="s">
        <v>608</v>
      </c>
      <c r="F194" s="21"/>
      <c r="G194" s="21"/>
      <c r="H194" s="21" t="s">
        <v>868</v>
      </c>
      <c r="I194" s="21"/>
      <c r="J194" s="22">
        <f>J197+J195</f>
        <v>0</v>
      </c>
    </row>
    <row r="195" spans="2:10" ht="29.25" customHeight="1">
      <c r="B195" s="26" t="s">
        <v>342</v>
      </c>
      <c r="C195" s="16" t="s">
        <v>328</v>
      </c>
      <c r="D195" s="16" t="s">
        <v>831</v>
      </c>
      <c r="E195" s="17" t="s">
        <v>608</v>
      </c>
      <c r="F195" s="17"/>
      <c r="G195" s="17"/>
      <c r="H195" s="17" t="s">
        <v>868</v>
      </c>
      <c r="I195" s="17" t="s">
        <v>343</v>
      </c>
      <c r="J195" s="18">
        <f>J196</f>
        <v>15</v>
      </c>
    </row>
    <row r="196" spans="2:10" ht="30.75" customHeight="1">
      <c r="B196" s="26" t="s">
        <v>344</v>
      </c>
      <c r="C196" s="16" t="s">
        <v>328</v>
      </c>
      <c r="D196" s="16" t="s">
        <v>831</v>
      </c>
      <c r="E196" s="17" t="s">
        <v>608</v>
      </c>
      <c r="F196" s="17"/>
      <c r="G196" s="17"/>
      <c r="H196" s="17" t="s">
        <v>868</v>
      </c>
      <c r="I196" s="17" t="s">
        <v>345</v>
      </c>
      <c r="J196" s="18">
        <v>15</v>
      </c>
    </row>
    <row r="197" spans="2:10" ht="18" customHeight="1">
      <c r="B197" s="9" t="s">
        <v>426</v>
      </c>
      <c r="C197" s="16" t="s">
        <v>328</v>
      </c>
      <c r="D197" s="16" t="s">
        <v>831</v>
      </c>
      <c r="E197" s="17" t="s">
        <v>608</v>
      </c>
      <c r="F197" s="17"/>
      <c r="G197" s="17"/>
      <c r="H197" s="17" t="s">
        <v>868</v>
      </c>
      <c r="I197" s="17" t="s">
        <v>363</v>
      </c>
      <c r="J197" s="18">
        <f>J198</f>
        <v>-15</v>
      </c>
    </row>
    <row r="198" spans="2:10" ht="18.75" customHeight="1">
      <c r="B198" s="9" t="s">
        <v>548</v>
      </c>
      <c r="C198" s="16" t="s">
        <v>328</v>
      </c>
      <c r="D198" s="16" t="s">
        <v>831</v>
      </c>
      <c r="E198" s="17" t="s">
        <v>608</v>
      </c>
      <c r="F198" s="17"/>
      <c r="G198" s="17"/>
      <c r="H198" s="17" t="s">
        <v>869</v>
      </c>
      <c r="I198" s="17" t="s">
        <v>549</v>
      </c>
      <c r="J198" s="18">
        <v>-15</v>
      </c>
    </row>
    <row r="199" spans="2:10" ht="78.75" customHeight="1" hidden="1">
      <c r="B199" s="19" t="s">
        <v>870</v>
      </c>
      <c r="C199" s="20" t="s">
        <v>328</v>
      </c>
      <c r="D199" s="20" t="s">
        <v>831</v>
      </c>
      <c r="E199" s="21" t="s">
        <v>608</v>
      </c>
      <c r="F199" s="21" t="s">
        <v>495</v>
      </c>
      <c r="G199" s="21" t="s">
        <v>365</v>
      </c>
      <c r="H199" s="21" t="s">
        <v>871</v>
      </c>
      <c r="I199" s="21"/>
      <c r="J199" s="22">
        <f>J201</f>
        <v>0</v>
      </c>
    </row>
    <row r="200" spans="2:10" ht="14.25" customHeight="1" hidden="1">
      <c r="B200" s="9" t="s">
        <v>509</v>
      </c>
      <c r="C200" s="16" t="s">
        <v>328</v>
      </c>
      <c r="D200" s="16" t="s">
        <v>831</v>
      </c>
      <c r="E200" s="17" t="s">
        <v>608</v>
      </c>
      <c r="F200" s="17" t="s">
        <v>495</v>
      </c>
      <c r="G200" s="17" t="s">
        <v>365</v>
      </c>
      <c r="H200" s="17" t="s">
        <v>871</v>
      </c>
      <c r="I200" s="17" t="s">
        <v>393</v>
      </c>
      <c r="J200" s="18">
        <f>J201</f>
        <v>0</v>
      </c>
    </row>
    <row r="201" spans="2:10" ht="30" customHeight="1" hidden="1">
      <c r="B201" s="9" t="s">
        <v>863</v>
      </c>
      <c r="C201" s="16" t="s">
        <v>328</v>
      </c>
      <c r="D201" s="16" t="s">
        <v>831</v>
      </c>
      <c r="E201" s="17" t="s">
        <v>608</v>
      </c>
      <c r="F201" s="17" t="s">
        <v>495</v>
      </c>
      <c r="G201" s="17" t="s">
        <v>365</v>
      </c>
      <c r="H201" s="17" t="s">
        <v>871</v>
      </c>
      <c r="I201" s="17" t="s">
        <v>511</v>
      </c>
      <c r="J201" s="18"/>
    </row>
    <row r="202" spans="2:10" ht="39" customHeight="1">
      <c r="B202" s="19" t="s">
        <v>475</v>
      </c>
      <c r="C202" s="20" t="s">
        <v>328</v>
      </c>
      <c r="D202" s="20" t="s">
        <v>831</v>
      </c>
      <c r="E202" s="21" t="s">
        <v>608</v>
      </c>
      <c r="F202" s="21" t="s">
        <v>365</v>
      </c>
      <c r="G202" s="21" t="s">
        <v>612</v>
      </c>
      <c r="H202" s="21" t="s">
        <v>872</v>
      </c>
      <c r="I202" s="21"/>
      <c r="J202" s="22">
        <f>J203+J211+J214+J217+J225+J228+J234+J239+J242+J245+J259+J267++J344+J358+J401+J404+J409+J412</f>
        <v>-635.001</v>
      </c>
    </row>
    <row r="203" spans="2:10" ht="27" customHeight="1" hidden="1">
      <c r="B203" s="9" t="s">
        <v>873</v>
      </c>
      <c r="C203" s="16" t="s">
        <v>328</v>
      </c>
      <c r="D203" s="16" t="s">
        <v>831</v>
      </c>
      <c r="E203" s="17" t="s">
        <v>608</v>
      </c>
      <c r="F203" s="17" t="s">
        <v>365</v>
      </c>
      <c r="G203" s="17" t="s">
        <v>612</v>
      </c>
      <c r="H203" s="17" t="s">
        <v>874</v>
      </c>
      <c r="I203" s="17"/>
      <c r="J203" s="18">
        <f>J204+J206</f>
        <v>0</v>
      </c>
    </row>
    <row r="204" spans="2:10" ht="25.5" hidden="1">
      <c r="B204" s="9" t="s">
        <v>342</v>
      </c>
      <c r="C204" s="16" t="s">
        <v>328</v>
      </c>
      <c r="D204" s="16" t="s">
        <v>831</v>
      </c>
      <c r="E204" s="17" t="s">
        <v>608</v>
      </c>
      <c r="F204" s="17" t="s">
        <v>365</v>
      </c>
      <c r="G204" s="17" t="s">
        <v>612</v>
      </c>
      <c r="H204" s="17" t="s">
        <v>874</v>
      </c>
      <c r="I204" s="17" t="s">
        <v>343</v>
      </c>
      <c r="J204" s="18">
        <f>J205</f>
        <v>0</v>
      </c>
    </row>
    <row r="205" spans="2:10" ht="25.5" hidden="1">
      <c r="B205" s="9" t="s">
        <v>344</v>
      </c>
      <c r="C205" s="16" t="s">
        <v>328</v>
      </c>
      <c r="D205" s="16" t="s">
        <v>831</v>
      </c>
      <c r="E205" s="17" t="s">
        <v>608</v>
      </c>
      <c r="F205" s="17" t="s">
        <v>365</v>
      </c>
      <c r="G205" s="17" t="s">
        <v>612</v>
      </c>
      <c r="H205" s="17" t="s">
        <v>874</v>
      </c>
      <c r="I205" s="17" t="s">
        <v>345</v>
      </c>
      <c r="J205" s="18"/>
    </row>
    <row r="206" spans="2:10" ht="12.75" hidden="1">
      <c r="B206" s="9" t="s">
        <v>346</v>
      </c>
      <c r="C206" s="16" t="s">
        <v>328</v>
      </c>
      <c r="D206" s="16" t="s">
        <v>831</v>
      </c>
      <c r="E206" s="17" t="s">
        <v>608</v>
      </c>
      <c r="F206" s="17" t="s">
        <v>365</v>
      </c>
      <c r="G206" s="17" t="s">
        <v>612</v>
      </c>
      <c r="H206" s="17" t="s">
        <v>874</v>
      </c>
      <c r="I206" s="17" t="s">
        <v>347</v>
      </c>
      <c r="J206" s="18">
        <f>J207</f>
        <v>0</v>
      </c>
    </row>
    <row r="207" spans="2:10" ht="38.25" hidden="1">
      <c r="B207" s="46" t="s">
        <v>875</v>
      </c>
      <c r="C207" s="16" t="s">
        <v>328</v>
      </c>
      <c r="D207" s="16" t="s">
        <v>831</v>
      </c>
      <c r="E207" s="17" t="s">
        <v>608</v>
      </c>
      <c r="F207" s="17" t="s">
        <v>365</v>
      </c>
      <c r="G207" s="17" t="s">
        <v>612</v>
      </c>
      <c r="H207" s="17" t="s">
        <v>874</v>
      </c>
      <c r="I207" s="17" t="s">
        <v>652</v>
      </c>
      <c r="J207" s="18"/>
    </row>
    <row r="208" spans="2:10" ht="25.5" hidden="1">
      <c r="B208" s="9" t="s">
        <v>643</v>
      </c>
      <c r="C208" s="16"/>
      <c r="D208" s="16" t="s">
        <v>831</v>
      </c>
      <c r="E208" s="17" t="s">
        <v>608</v>
      </c>
      <c r="F208" s="17" t="s">
        <v>365</v>
      </c>
      <c r="G208" s="17" t="s">
        <v>612</v>
      </c>
      <c r="H208" s="17"/>
      <c r="I208" s="17" t="s">
        <v>653</v>
      </c>
      <c r="J208" s="18"/>
    </row>
    <row r="209" spans="2:10" ht="12.75" hidden="1">
      <c r="B209" s="9"/>
      <c r="C209" s="16"/>
      <c r="D209" s="16" t="s">
        <v>831</v>
      </c>
      <c r="E209" s="17" t="s">
        <v>876</v>
      </c>
      <c r="F209" s="17" t="s">
        <v>365</v>
      </c>
      <c r="G209" s="17" t="s">
        <v>612</v>
      </c>
      <c r="H209" s="17"/>
      <c r="I209" s="17"/>
      <c r="J209" s="18"/>
    </row>
    <row r="210" spans="2:10" ht="25.5" hidden="1">
      <c r="B210" s="9" t="s">
        <v>643</v>
      </c>
      <c r="C210" s="16"/>
      <c r="D210" s="16" t="s">
        <v>831</v>
      </c>
      <c r="E210" s="17" t="s">
        <v>608</v>
      </c>
      <c r="F210" s="17" t="s">
        <v>365</v>
      </c>
      <c r="G210" s="17" t="s">
        <v>612</v>
      </c>
      <c r="H210" s="17"/>
      <c r="I210" s="17" t="s">
        <v>653</v>
      </c>
      <c r="J210" s="18"/>
    </row>
    <row r="211" spans="2:10" ht="12.75" hidden="1">
      <c r="B211" s="9" t="s">
        <v>654</v>
      </c>
      <c r="C211" s="16" t="s">
        <v>328</v>
      </c>
      <c r="D211" s="16" t="s">
        <v>831</v>
      </c>
      <c r="E211" s="17" t="s">
        <v>608</v>
      </c>
      <c r="F211" s="17" t="s">
        <v>365</v>
      </c>
      <c r="G211" s="17" t="s">
        <v>612</v>
      </c>
      <c r="H211" s="17" t="s">
        <v>877</v>
      </c>
      <c r="I211" s="17"/>
      <c r="J211" s="18">
        <f>J212</f>
        <v>0</v>
      </c>
    </row>
    <row r="212" spans="2:10" ht="12.75" hidden="1">
      <c r="B212" s="9" t="s">
        <v>346</v>
      </c>
      <c r="C212" s="16" t="s">
        <v>328</v>
      </c>
      <c r="D212" s="16" t="s">
        <v>831</v>
      </c>
      <c r="E212" s="17" t="s">
        <v>608</v>
      </c>
      <c r="F212" s="17" t="s">
        <v>365</v>
      </c>
      <c r="G212" s="17" t="s">
        <v>612</v>
      </c>
      <c r="H212" s="17" t="s">
        <v>877</v>
      </c>
      <c r="I212" s="17" t="s">
        <v>347</v>
      </c>
      <c r="J212" s="18">
        <f>J213</f>
        <v>0</v>
      </c>
    </row>
    <row r="213" spans="2:10" ht="36.75" customHeight="1" hidden="1">
      <c r="B213" s="46" t="s">
        <v>875</v>
      </c>
      <c r="C213" s="16" t="s">
        <v>328</v>
      </c>
      <c r="D213" s="16" t="s">
        <v>831</v>
      </c>
      <c r="E213" s="17" t="s">
        <v>608</v>
      </c>
      <c r="F213" s="17" t="s">
        <v>365</v>
      </c>
      <c r="G213" s="17" t="s">
        <v>612</v>
      </c>
      <c r="H213" s="17" t="s">
        <v>877</v>
      </c>
      <c r="I213" s="17" t="s">
        <v>652</v>
      </c>
      <c r="J213" s="18"/>
    </row>
    <row r="214" spans="2:10" ht="18.75" customHeight="1">
      <c r="B214" s="9" t="s">
        <v>656</v>
      </c>
      <c r="C214" s="16" t="s">
        <v>328</v>
      </c>
      <c r="D214" s="16" t="s">
        <v>831</v>
      </c>
      <c r="E214" s="17" t="s">
        <v>608</v>
      </c>
      <c r="F214" s="17" t="s">
        <v>365</v>
      </c>
      <c r="G214" s="17" t="s">
        <v>612</v>
      </c>
      <c r="H214" s="17" t="s">
        <v>878</v>
      </c>
      <c r="I214" s="17"/>
      <c r="J214" s="18">
        <f>J215</f>
        <v>120</v>
      </c>
    </row>
    <row r="215" spans="2:10" ht="15" customHeight="1">
      <c r="B215" s="9" t="s">
        <v>346</v>
      </c>
      <c r="C215" s="16" t="s">
        <v>328</v>
      </c>
      <c r="D215" s="16" t="s">
        <v>831</v>
      </c>
      <c r="E215" s="17" t="s">
        <v>608</v>
      </c>
      <c r="F215" s="17" t="s">
        <v>365</v>
      </c>
      <c r="G215" s="17" t="s">
        <v>612</v>
      </c>
      <c r="H215" s="17" t="s">
        <v>878</v>
      </c>
      <c r="I215" s="17" t="s">
        <v>347</v>
      </c>
      <c r="J215" s="18">
        <f>J216</f>
        <v>120</v>
      </c>
    </row>
    <row r="216" spans="2:10" ht="35.25" customHeight="1">
      <c r="B216" s="46" t="s">
        <v>875</v>
      </c>
      <c r="C216" s="16" t="s">
        <v>328</v>
      </c>
      <c r="D216" s="16" t="s">
        <v>831</v>
      </c>
      <c r="E216" s="17" t="s">
        <v>608</v>
      </c>
      <c r="F216" s="17" t="s">
        <v>365</v>
      </c>
      <c r="G216" s="17" t="s">
        <v>612</v>
      </c>
      <c r="H216" s="17" t="s">
        <v>878</v>
      </c>
      <c r="I216" s="17" t="s">
        <v>652</v>
      </c>
      <c r="J216" s="18">
        <v>120</v>
      </c>
    </row>
    <row r="217" spans="2:10" ht="25.5">
      <c r="B217" s="9" t="s">
        <v>879</v>
      </c>
      <c r="C217" s="16" t="s">
        <v>328</v>
      </c>
      <c r="D217" s="16" t="s">
        <v>831</v>
      </c>
      <c r="E217" s="17" t="s">
        <v>608</v>
      </c>
      <c r="F217" s="17" t="s">
        <v>365</v>
      </c>
      <c r="G217" s="17" t="s">
        <v>612</v>
      </c>
      <c r="H217" s="17" t="s">
        <v>880</v>
      </c>
      <c r="I217" s="17"/>
      <c r="J217" s="18">
        <f>J218</f>
        <v>-7.16</v>
      </c>
    </row>
    <row r="218" spans="2:10" ht="12.75">
      <c r="B218" s="23" t="s">
        <v>407</v>
      </c>
      <c r="C218" s="16" t="s">
        <v>328</v>
      </c>
      <c r="D218" s="16" t="s">
        <v>831</v>
      </c>
      <c r="E218" s="17" t="s">
        <v>608</v>
      </c>
      <c r="F218" s="17" t="s">
        <v>365</v>
      </c>
      <c r="G218" s="17" t="s">
        <v>612</v>
      </c>
      <c r="H218" s="17" t="s">
        <v>880</v>
      </c>
      <c r="I218" s="17" t="s">
        <v>347</v>
      </c>
      <c r="J218" s="18">
        <f>J219</f>
        <v>-7.16</v>
      </c>
    </row>
    <row r="219" spans="2:10" ht="38.25">
      <c r="B219" s="46" t="s">
        <v>875</v>
      </c>
      <c r="C219" s="16" t="s">
        <v>328</v>
      </c>
      <c r="D219" s="16" t="s">
        <v>831</v>
      </c>
      <c r="E219" s="17" t="s">
        <v>608</v>
      </c>
      <c r="F219" s="17" t="s">
        <v>365</v>
      </c>
      <c r="G219" s="17" t="s">
        <v>612</v>
      </c>
      <c r="H219" s="17" t="s">
        <v>880</v>
      </c>
      <c r="I219" s="25" t="s">
        <v>652</v>
      </c>
      <c r="J219" s="18">
        <v>-7.16</v>
      </c>
    </row>
    <row r="220" spans="2:10" ht="14.25" customHeight="1" hidden="1">
      <c r="B220" s="19" t="s">
        <v>670</v>
      </c>
      <c r="C220" s="20" t="s">
        <v>328</v>
      </c>
      <c r="D220" s="16" t="s">
        <v>831</v>
      </c>
      <c r="E220" s="21" t="s">
        <v>608</v>
      </c>
      <c r="F220" s="21" t="s">
        <v>365</v>
      </c>
      <c r="G220" s="21" t="s">
        <v>671</v>
      </c>
      <c r="H220" s="21"/>
      <c r="I220" s="30"/>
      <c r="J220" s="22">
        <f>J222</f>
        <v>0</v>
      </c>
    </row>
    <row r="221" spans="2:10" ht="12.75" hidden="1">
      <c r="B221" s="9" t="s">
        <v>385</v>
      </c>
      <c r="C221" s="16" t="s">
        <v>328</v>
      </c>
      <c r="D221" s="16" t="s">
        <v>831</v>
      </c>
      <c r="E221" s="17" t="s">
        <v>608</v>
      </c>
      <c r="F221" s="17" t="s">
        <v>365</v>
      </c>
      <c r="G221" s="17" t="s">
        <v>671</v>
      </c>
      <c r="H221" s="17"/>
      <c r="I221" s="30"/>
      <c r="J221" s="22">
        <f>J222</f>
        <v>0</v>
      </c>
    </row>
    <row r="222" spans="2:10" ht="90.75" customHeight="1" hidden="1">
      <c r="B222" s="9" t="s">
        <v>454</v>
      </c>
      <c r="C222" s="16" t="s">
        <v>328</v>
      </c>
      <c r="D222" s="16" t="s">
        <v>831</v>
      </c>
      <c r="E222" s="17" t="s">
        <v>608</v>
      </c>
      <c r="F222" s="17" t="s">
        <v>365</v>
      </c>
      <c r="G222" s="17" t="s">
        <v>671</v>
      </c>
      <c r="H222" s="17"/>
      <c r="I222" s="25"/>
      <c r="J222" s="18"/>
    </row>
    <row r="223" spans="2:10" ht="25.5" hidden="1">
      <c r="B223" s="26" t="s">
        <v>342</v>
      </c>
      <c r="C223" s="24"/>
      <c r="D223" s="16" t="s">
        <v>831</v>
      </c>
      <c r="E223" s="17" t="s">
        <v>608</v>
      </c>
      <c r="F223" s="17" t="s">
        <v>365</v>
      </c>
      <c r="G223" s="17" t="s">
        <v>671</v>
      </c>
      <c r="H223" s="17"/>
      <c r="I223" s="17" t="s">
        <v>343</v>
      </c>
      <c r="J223" s="18">
        <f>J224</f>
        <v>0</v>
      </c>
    </row>
    <row r="224" spans="2:10" ht="25.5" hidden="1">
      <c r="B224" s="26" t="s">
        <v>344</v>
      </c>
      <c r="C224" s="24"/>
      <c r="D224" s="16" t="s">
        <v>831</v>
      </c>
      <c r="E224" s="17" t="s">
        <v>608</v>
      </c>
      <c r="F224" s="17" t="s">
        <v>365</v>
      </c>
      <c r="G224" s="17" t="s">
        <v>671</v>
      </c>
      <c r="H224" s="17"/>
      <c r="I224" s="17" t="s">
        <v>345</v>
      </c>
      <c r="J224" s="18">
        <v>0</v>
      </c>
    </row>
    <row r="225" spans="2:10" ht="25.5">
      <c r="B225" s="26" t="s">
        <v>676</v>
      </c>
      <c r="C225" s="24" t="s">
        <v>328</v>
      </c>
      <c r="D225" s="16" t="s">
        <v>831</v>
      </c>
      <c r="E225" s="17" t="s">
        <v>608</v>
      </c>
      <c r="F225" s="17" t="s">
        <v>365</v>
      </c>
      <c r="G225" s="17" t="s">
        <v>671</v>
      </c>
      <c r="H225" s="17" t="s">
        <v>881</v>
      </c>
      <c r="I225" s="17"/>
      <c r="J225" s="18">
        <f>J226</f>
        <v>-10</v>
      </c>
    </row>
    <row r="226" spans="2:10" ht="25.5">
      <c r="B226" s="26" t="s">
        <v>342</v>
      </c>
      <c r="C226" s="24" t="s">
        <v>328</v>
      </c>
      <c r="D226" s="16" t="s">
        <v>831</v>
      </c>
      <c r="E226" s="17" t="s">
        <v>608</v>
      </c>
      <c r="F226" s="17" t="s">
        <v>365</v>
      </c>
      <c r="G226" s="17" t="s">
        <v>671</v>
      </c>
      <c r="H226" s="17" t="s">
        <v>881</v>
      </c>
      <c r="I226" s="17" t="s">
        <v>343</v>
      </c>
      <c r="J226" s="18">
        <f>J227</f>
        <v>-10</v>
      </c>
    </row>
    <row r="227" spans="2:10" ht="25.5">
      <c r="B227" s="26" t="s">
        <v>344</v>
      </c>
      <c r="C227" s="24" t="s">
        <v>328</v>
      </c>
      <c r="D227" s="16" t="s">
        <v>831</v>
      </c>
      <c r="E227" s="17" t="s">
        <v>608</v>
      </c>
      <c r="F227" s="17" t="s">
        <v>365</v>
      </c>
      <c r="G227" s="17" t="s">
        <v>671</v>
      </c>
      <c r="H227" s="17" t="s">
        <v>881</v>
      </c>
      <c r="I227" s="25" t="s">
        <v>345</v>
      </c>
      <c r="J227" s="18">
        <v>-10</v>
      </c>
    </row>
    <row r="228" spans="2:10" ht="25.5">
      <c r="B228" s="40" t="s">
        <v>882</v>
      </c>
      <c r="C228" s="24" t="s">
        <v>328</v>
      </c>
      <c r="D228" s="16" t="s">
        <v>831</v>
      </c>
      <c r="E228" s="38" t="s">
        <v>608</v>
      </c>
      <c r="F228" s="17" t="s">
        <v>365</v>
      </c>
      <c r="G228" s="17" t="s">
        <v>671</v>
      </c>
      <c r="H228" s="38" t="s">
        <v>883</v>
      </c>
      <c r="I228" s="38"/>
      <c r="J228" s="32">
        <f>J229</f>
        <v>-10</v>
      </c>
    </row>
    <row r="229" spans="2:10" ht="33.75" customHeight="1">
      <c r="B229" s="26" t="s">
        <v>342</v>
      </c>
      <c r="C229" s="24" t="s">
        <v>328</v>
      </c>
      <c r="D229" s="16" t="s">
        <v>831</v>
      </c>
      <c r="E229" s="38" t="s">
        <v>608</v>
      </c>
      <c r="F229" s="17" t="s">
        <v>365</v>
      </c>
      <c r="G229" s="17" t="s">
        <v>671</v>
      </c>
      <c r="H229" s="38" t="s">
        <v>883</v>
      </c>
      <c r="I229" s="38" t="s">
        <v>343</v>
      </c>
      <c r="J229" s="32">
        <f>J230</f>
        <v>-10</v>
      </c>
    </row>
    <row r="230" spans="2:10" ht="24.75" customHeight="1">
      <c r="B230" s="26" t="s">
        <v>344</v>
      </c>
      <c r="C230" s="24" t="s">
        <v>328</v>
      </c>
      <c r="D230" s="16" t="s">
        <v>831</v>
      </c>
      <c r="E230" s="38" t="s">
        <v>608</v>
      </c>
      <c r="F230" s="17" t="s">
        <v>365</v>
      </c>
      <c r="G230" s="17" t="s">
        <v>671</v>
      </c>
      <c r="H230" s="38" t="s">
        <v>883</v>
      </c>
      <c r="I230" s="38" t="s">
        <v>345</v>
      </c>
      <c r="J230" s="32">
        <v>-10</v>
      </c>
    </row>
    <row r="231" spans="2:10" ht="12.75" hidden="1">
      <c r="B231" s="26"/>
      <c r="C231" s="24"/>
      <c r="D231" s="16" t="s">
        <v>831</v>
      </c>
      <c r="E231" s="17"/>
      <c r="F231" s="17"/>
      <c r="G231" s="17"/>
      <c r="H231" s="17"/>
      <c r="I231" s="25"/>
      <c r="J231" s="18"/>
    </row>
    <row r="232" spans="2:10" ht="12.75" hidden="1">
      <c r="B232" s="19" t="s">
        <v>680</v>
      </c>
      <c r="C232" s="20" t="s">
        <v>328</v>
      </c>
      <c r="D232" s="16" t="s">
        <v>831</v>
      </c>
      <c r="E232" s="21" t="s">
        <v>608</v>
      </c>
      <c r="F232" s="21" t="s">
        <v>612</v>
      </c>
      <c r="G232" s="21"/>
      <c r="H232" s="21"/>
      <c r="I232" s="21"/>
      <c r="J232" s="22">
        <f>J233+J248</f>
        <v>0</v>
      </c>
    </row>
    <row r="233" spans="2:10" ht="12.75" hidden="1">
      <c r="B233" s="19" t="s">
        <v>681</v>
      </c>
      <c r="C233" s="20" t="s">
        <v>328</v>
      </c>
      <c r="D233" s="16" t="s">
        <v>831</v>
      </c>
      <c r="E233" s="21" t="s">
        <v>608</v>
      </c>
      <c r="F233" s="21" t="s">
        <v>612</v>
      </c>
      <c r="G233" s="21" t="s">
        <v>326</v>
      </c>
      <c r="H233" s="21"/>
      <c r="I233" s="21"/>
      <c r="J233" s="22"/>
    </row>
    <row r="234" spans="2:10" ht="25.5" hidden="1">
      <c r="B234" s="9" t="s">
        <v>884</v>
      </c>
      <c r="C234" s="16" t="s">
        <v>328</v>
      </c>
      <c r="D234" s="16" t="s">
        <v>831</v>
      </c>
      <c r="E234" s="17" t="s">
        <v>608</v>
      </c>
      <c r="F234" s="17" t="s">
        <v>612</v>
      </c>
      <c r="G234" s="17" t="s">
        <v>326</v>
      </c>
      <c r="H234" s="17" t="s">
        <v>885</v>
      </c>
      <c r="I234" s="17"/>
      <c r="J234" s="18">
        <f>J235+J237</f>
        <v>0</v>
      </c>
    </row>
    <row r="235" spans="2:10" ht="12.75" hidden="1">
      <c r="B235" s="9" t="s">
        <v>886</v>
      </c>
      <c r="C235" s="16" t="s">
        <v>328</v>
      </c>
      <c r="D235" s="16" t="s">
        <v>831</v>
      </c>
      <c r="E235" s="17" t="s">
        <v>608</v>
      </c>
      <c r="F235" s="17" t="s">
        <v>612</v>
      </c>
      <c r="G235" s="17" t="s">
        <v>326</v>
      </c>
      <c r="H235" s="17"/>
      <c r="I235" s="17" t="s">
        <v>664</v>
      </c>
      <c r="J235" s="18">
        <f>J236</f>
        <v>0</v>
      </c>
    </row>
    <row r="236" spans="2:10" ht="12.75" hidden="1">
      <c r="B236" s="9" t="s">
        <v>887</v>
      </c>
      <c r="C236" s="16" t="s">
        <v>328</v>
      </c>
      <c r="D236" s="16" t="s">
        <v>831</v>
      </c>
      <c r="E236" s="17" t="s">
        <v>608</v>
      </c>
      <c r="F236" s="17" t="s">
        <v>612</v>
      </c>
      <c r="G236" s="17" t="s">
        <v>326</v>
      </c>
      <c r="H236" s="17"/>
      <c r="I236" s="17" t="s">
        <v>666</v>
      </c>
      <c r="J236" s="18">
        <f>4500-4500</f>
        <v>0</v>
      </c>
    </row>
    <row r="237" spans="2:10" ht="12.75" hidden="1">
      <c r="B237" s="23" t="s">
        <v>407</v>
      </c>
      <c r="C237" s="16" t="s">
        <v>328</v>
      </c>
      <c r="D237" s="16" t="s">
        <v>831</v>
      </c>
      <c r="E237" s="17" t="s">
        <v>608</v>
      </c>
      <c r="F237" s="17" t="s">
        <v>612</v>
      </c>
      <c r="G237" s="17" t="s">
        <v>326</v>
      </c>
      <c r="H237" s="17" t="s">
        <v>885</v>
      </c>
      <c r="I237" s="17" t="s">
        <v>347</v>
      </c>
      <c r="J237" s="18">
        <f>J238</f>
        <v>0</v>
      </c>
    </row>
    <row r="238" spans="2:10" ht="38.25" hidden="1">
      <c r="B238" s="46" t="s">
        <v>875</v>
      </c>
      <c r="C238" s="16" t="s">
        <v>328</v>
      </c>
      <c r="D238" s="16" t="s">
        <v>831</v>
      </c>
      <c r="E238" s="17" t="s">
        <v>608</v>
      </c>
      <c r="F238" s="17" t="s">
        <v>612</v>
      </c>
      <c r="G238" s="17" t="s">
        <v>326</v>
      </c>
      <c r="H238" s="17" t="s">
        <v>885</v>
      </c>
      <c r="I238" s="25" t="s">
        <v>652</v>
      </c>
      <c r="J238" s="18"/>
    </row>
    <row r="239" spans="2:10" ht="12.75">
      <c r="B239" s="9" t="s">
        <v>686</v>
      </c>
      <c r="C239" s="16" t="s">
        <v>328</v>
      </c>
      <c r="D239" s="16" t="s">
        <v>831</v>
      </c>
      <c r="E239" s="17" t="s">
        <v>608</v>
      </c>
      <c r="F239" s="17" t="s">
        <v>612</v>
      </c>
      <c r="G239" s="17" t="s">
        <v>326</v>
      </c>
      <c r="H239" s="17" t="s">
        <v>888</v>
      </c>
      <c r="I239" s="17"/>
      <c r="J239" s="18">
        <f>J240</f>
        <v>-50</v>
      </c>
    </row>
    <row r="240" spans="2:10" ht="38.25">
      <c r="B240" s="9" t="s">
        <v>663</v>
      </c>
      <c r="C240" s="16" t="s">
        <v>328</v>
      </c>
      <c r="D240" s="16" t="s">
        <v>831</v>
      </c>
      <c r="E240" s="17" t="s">
        <v>608</v>
      </c>
      <c r="F240" s="17" t="s">
        <v>612</v>
      </c>
      <c r="G240" s="17" t="s">
        <v>326</v>
      </c>
      <c r="H240" s="17" t="s">
        <v>888</v>
      </c>
      <c r="I240" s="17" t="s">
        <v>664</v>
      </c>
      <c r="J240" s="18">
        <f>J241</f>
        <v>-50</v>
      </c>
    </row>
    <row r="241" spans="2:10" ht="12.75">
      <c r="B241" s="9" t="s">
        <v>665</v>
      </c>
      <c r="C241" s="16" t="s">
        <v>328</v>
      </c>
      <c r="D241" s="16" t="s">
        <v>831</v>
      </c>
      <c r="E241" s="17" t="s">
        <v>608</v>
      </c>
      <c r="F241" s="17" t="s">
        <v>612</v>
      </c>
      <c r="G241" s="17" t="s">
        <v>326</v>
      </c>
      <c r="H241" s="17" t="s">
        <v>888</v>
      </c>
      <c r="I241" s="17" t="s">
        <v>666</v>
      </c>
      <c r="J241" s="18">
        <v>-50</v>
      </c>
    </row>
    <row r="242" spans="2:10" ht="25.5">
      <c r="B242" s="9" t="s">
        <v>688</v>
      </c>
      <c r="C242" s="16" t="s">
        <v>328</v>
      </c>
      <c r="D242" s="16" t="s">
        <v>831</v>
      </c>
      <c r="E242" s="17" t="s">
        <v>608</v>
      </c>
      <c r="F242" s="17" t="s">
        <v>612</v>
      </c>
      <c r="G242" s="17" t="s">
        <v>326</v>
      </c>
      <c r="H242" s="17" t="s">
        <v>889</v>
      </c>
      <c r="I242" s="17"/>
      <c r="J242" s="18">
        <f>J243</f>
        <v>-20</v>
      </c>
    </row>
    <row r="243" spans="2:10" ht="38.25">
      <c r="B243" s="9" t="s">
        <v>663</v>
      </c>
      <c r="C243" s="16" t="s">
        <v>328</v>
      </c>
      <c r="D243" s="16" t="s">
        <v>831</v>
      </c>
      <c r="E243" s="17" t="s">
        <v>608</v>
      </c>
      <c r="F243" s="17" t="s">
        <v>612</v>
      </c>
      <c r="G243" s="17" t="s">
        <v>326</v>
      </c>
      <c r="H243" s="17" t="s">
        <v>889</v>
      </c>
      <c r="I243" s="17" t="s">
        <v>664</v>
      </c>
      <c r="J243" s="18">
        <f>J244</f>
        <v>-20</v>
      </c>
    </row>
    <row r="244" spans="2:10" ht="12.75">
      <c r="B244" s="9" t="s">
        <v>665</v>
      </c>
      <c r="C244" s="16" t="s">
        <v>328</v>
      </c>
      <c r="D244" s="16" t="s">
        <v>831</v>
      </c>
      <c r="E244" s="17" t="s">
        <v>608</v>
      </c>
      <c r="F244" s="17" t="s">
        <v>612</v>
      </c>
      <c r="G244" s="17" t="s">
        <v>326</v>
      </c>
      <c r="H244" s="17" t="s">
        <v>889</v>
      </c>
      <c r="I244" s="17" t="s">
        <v>666</v>
      </c>
      <c r="J244" s="18">
        <v>-20</v>
      </c>
    </row>
    <row r="245" spans="2:10" ht="30" customHeight="1">
      <c r="B245" s="9" t="s">
        <v>690</v>
      </c>
      <c r="C245" s="16" t="s">
        <v>328</v>
      </c>
      <c r="D245" s="16" t="s">
        <v>831</v>
      </c>
      <c r="E245" s="17" t="s">
        <v>608</v>
      </c>
      <c r="F245" s="17" t="s">
        <v>612</v>
      </c>
      <c r="G245" s="17" t="s">
        <v>326</v>
      </c>
      <c r="H245" s="17" t="s">
        <v>890</v>
      </c>
      <c r="I245" s="25"/>
      <c r="J245" s="18">
        <f>J246</f>
        <v>-50</v>
      </c>
    </row>
    <row r="246" spans="2:10" ht="25.5">
      <c r="B246" s="26" t="s">
        <v>342</v>
      </c>
      <c r="C246" s="24" t="s">
        <v>328</v>
      </c>
      <c r="D246" s="16" t="s">
        <v>831</v>
      </c>
      <c r="E246" s="17" t="s">
        <v>608</v>
      </c>
      <c r="F246" s="17" t="s">
        <v>612</v>
      </c>
      <c r="G246" s="17" t="s">
        <v>326</v>
      </c>
      <c r="H246" s="17" t="s">
        <v>890</v>
      </c>
      <c r="I246" s="25" t="s">
        <v>343</v>
      </c>
      <c r="J246" s="18">
        <f>J247</f>
        <v>-50</v>
      </c>
    </row>
    <row r="247" spans="2:10" ht="24.75" customHeight="1">
      <c r="B247" s="26" t="s">
        <v>344</v>
      </c>
      <c r="C247" s="24" t="s">
        <v>328</v>
      </c>
      <c r="D247" s="16" t="s">
        <v>831</v>
      </c>
      <c r="E247" s="17" t="s">
        <v>608</v>
      </c>
      <c r="F247" s="17" t="s">
        <v>612</v>
      </c>
      <c r="G247" s="17" t="s">
        <v>326</v>
      </c>
      <c r="H247" s="17" t="s">
        <v>890</v>
      </c>
      <c r="I247" s="25" t="s">
        <v>345</v>
      </c>
      <c r="J247" s="18">
        <v>-50</v>
      </c>
    </row>
    <row r="248" spans="2:10" ht="12.75" hidden="1">
      <c r="B248" s="19" t="s">
        <v>891</v>
      </c>
      <c r="C248" s="28" t="s">
        <v>328</v>
      </c>
      <c r="D248" s="16" t="s">
        <v>831</v>
      </c>
      <c r="E248" s="21" t="s">
        <v>608</v>
      </c>
      <c r="F248" s="21" t="s">
        <v>612</v>
      </c>
      <c r="G248" s="21" t="s">
        <v>328</v>
      </c>
      <c r="H248" s="21"/>
      <c r="I248" s="30"/>
      <c r="J248" s="22">
        <f>J249</f>
        <v>0</v>
      </c>
    </row>
    <row r="249" spans="2:10" ht="12.75" hidden="1">
      <c r="B249" s="23" t="s">
        <v>892</v>
      </c>
      <c r="C249" s="24" t="s">
        <v>328</v>
      </c>
      <c r="D249" s="16" t="s">
        <v>831</v>
      </c>
      <c r="E249" s="17" t="s">
        <v>608</v>
      </c>
      <c r="F249" s="17" t="s">
        <v>612</v>
      </c>
      <c r="G249" s="17" t="s">
        <v>328</v>
      </c>
      <c r="H249" s="17"/>
      <c r="I249" s="25"/>
      <c r="J249" s="18">
        <f>J250</f>
        <v>0</v>
      </c>
    </row>
    <row r="250" spans="2:10" ht="25.5" hidden="1">
      <c r="B250" s="9" t="s">
        <v>893</v>
      </c>
      <c r="C250" s="24" t="s">
        <v>328</v>
      </c>
      <c r="D250" s="16" t="s">
        <v>831</v>
      </c>
      <c r="E250" s="17" t="s">
        <v>608</v>
      </c>
      <c r="F250" s="17" t="s">
        <v>612</v>
      </c>
      <c r="G250" s="17" t="s">
        <v>328</v>
      </c>
      <c r="H250" s="17"/>
      <c r="I250" s="25"/>
      <c r="J250" s="18">
        <f>J251</f>
        <v>0</v>
      </c>
    </row>
    <row r="251" spans="2:10" ht="12.75" hidden="1">
      <c r="B251" s="9" t="s">
        <v>564</v>
      </c>
      <c r="C251" s="24" t="s">
        <v>328</v>
      </c>
      <c r="D251" s="16" t="s">
        <v>831</v>
      </c>
      <c r="E251" s="17" t="s">
        <v>608</v>
      </c>
      <c r="F251" s="17" t="s">
        <v>612</v>
      </c>
      <c r="G251" s="17" t="s">
        <v>328</v>
      </c>
      <c r="H251" s="17"/>
      <c r="I251" s="25" t="s">
        <v>363</v>
      </c>
      <c r="J251" s="18">
        <f>J252</f>
        <v>0</v>
      </c>
    </row>
    <row r="252" spans="2:10" ht="37.5" customHeight="1" hidden="1">
      <c r="B252" s="9" t="s">
        <v>894</v>
      </c>
      <c r="C252" s="24" t="s">
        <v>328</v>
      </c>
      <c r="D252" s="16" t="s">
        <v>831</v>
      </c>
      <c r="E252" s="17" t="s">
        <v>608</v>
      </c>
      <c r="F252" s="17" t="s">
        <v>612</v>
      </c>
      <c r="G252" s="17" t="s">
        <v>328</v>
      </c>
      <c r="H252" s="17"/>
      <c r="I252" s="25" t="s">
        <v>895</v>
      </c>
      <c r="J252" s="18"/>
    </row>
    <row r="253" spans="2:10" ht="12.75" hidden="1">
      <c r="B253" s="26"/>
      <c r="C253" s="24"/>
      <c r="D253" s="16" t="s">
        <v>831</v>
      </c>
      <c r="E253" s="17"/>
      <c r="F253" s="17"/>
      <c r="G253" s="17"/>
      <c r="H253" s="17"/>
      <c r="I253" s="25"/>
      <c r="J253" s="18"/>
    </row>
    <row r="254" spans="2:10" ht="27" customHeight="1" hidden="1">
      <c r="B254" s="34" t="s">
        <v>698</v>
      </c>
      <c r="C254" s="28" t="s">
        <v>328</v>
      </c>
      <c r="D254" s="20" t="s">
        <v>831</v>
      </c>
      <c r="E254" s="21" t="s">
        <v>608</v>
      </c>
      <c r="F254" s="21" t="s">
        <v>524</v>
      </c>
      <c r="G254" s="21" t="s">
        <v>612</v>
      </c>
      <c r="H254" s="21"/>
      <c r="I254" s="30"/>
      <c r="J254" s="22">
        <f>J258+J255</f>
        <v>-772.6800000000001</v>
      </c>
    </row>
    <row r="255" spans="2:10" ht="28.5" customHeight="1" hidden="1">
      <c r="B255" s="9" t="s">
        <v>896</v>
      </c>
      <c r="C255" s="24" t="s">
        <v>328</v>
      </c>
      <c r="D255" s="16" t="s">
        <v>831</v>
      </c>
      <c r="E255" s="17" t="s">
        <v>608</v>
      </c>
      <c r="F255" s="17" t="s">
        <v>524</v>
      </c>
      <c r="G255" s="17" t="s">
        <v>612</v>
      </c>
      <c r="H255" s="17"/>
      <c r="I255" s="17"/>
      <c r="J255" s="18">
        <f>J256</f>
        <v>0</v>
      </c>
    </row>
    <row r="256" spans="2:10" ht="16.5" customHeight="1" hidden="1">
      <c r="B256" s="9" t="s">
        <v>886</v>
      </c>
      <c r="C256" s="24" t="s">
        <v>328</v>
      </c>
      <c r="D256" s="16" t="s">
        <v>831</v>
      </c>
      <c r="E256" s="17" t="s">
        <v>608</v>
      </c>
      <c r="F256" s="17" t="s">
        <v>524</v>
      </c>
      <c r="G256" s="17" t="s">
        <v>612</v>
      </c>
      <c r="H256" s="17"/>
      <c r="I256" s="17" t="s">
        <v>664</v>
      </c>
      <c r="J256" s="18">
        <f>J257</f>
        <v>0</v>
      </c>
    </row>
    <row r="257" spans="2:10" ht="42" customHeight="1" hidden="1">
      <c r="B257" s="9" t="s">
        <v>897</v>
      </c>
      <c r="C257" s="24" t="s">
        <v>328</v>
      </c>
      <c r="D257" s="16" t="s">
        <v>831</v>
      </c>
      <c r="E257" s="17" t="s">
        <v>608</v>
      </c>
      <c r="F257" s="17" t="s">
        <v>524</v>
      </c>
      <c r="G257" s="17" t="s">
        <v>612</v>
      </c>
      <c r="H257" s="17"/>
      <c r="I257" s="17" t="s">
        <v>898</v>
      </c>
      <c r="J257" s="18">
        <f>4000-4000</f>
        <v>0</v>
      </c>
    </row>
    <row r="258" spans="2:10" ht="39" customHeight="1" hidden="1">
      <c r="B258" s="9" t="s">
        <v>475</v>
      </c>
      <c r="C258" s="16" t="s">
        <v>328</v>
      </c>
      <c r="D258" s="16" t="s">
        <v>831</v>
      </c>
      <c r="E258" s="17" t="s">
        <v>608</v>
      </c>
      <c r="F258" s="17" t="s">
        <v>524</v>
      </c>
      <c r="G258" s="17" t="s">
        <v>612</v>
      </c>
      <c r="H258" s="17" t="s">
        <v>872</v>
      </c>
      <c r="I258" s="25"/>
      <c r="J258" s="18">
        <f>J259+J262+J266</f>
        <v>-772.6800000000001</v>
      </c>
    </row>
    <row r="259" spans="2:10" ht="18" customHeight="1">
      <c r="B259" s="26" t="s">
        <v>699</v>
      </c>
      <c r="C259" s="24" t="s">
        <v>328</v>
      </c>
      <c r="D259" s="16" t="s">
        <v>831</v>
      </c>
      <c r="E259" s="17" t="s">
        <v>608</v>
      </c>
      <c r="F259" s="17" t="s">
        <v>524</v>
      </c>
      <c r="G259" s="17" t="s">
        <v>612</v>
      </c>
      <c r="H259" s="17" t="s">
        <v>899</v>
      </c>
      <c r="I259" s="25"/>
      <c r="J259" s="18">
        <f>J260</f>
        <v>-546</v>
      </c>
    </row>
    <row r="260" spans="2:10" ht="28.5" customHeight="1">
      <c r="B260" s="26" t="s">
        <v>342</v>
      </c>
      <c r="C260" s="24" t="s">
        <v>328</v>
      </c>
      <c r="D260" s="16" t="s">
        <v>831</v>
      </c>
      <c r="E260" s="17" t="s">
        <v>608</v>
      </c>
      <c r="F260" s="17" t="s">
        <v>524</v>
      </c>
      <c r="G260" s="17" t="s">
        <v>612</v>
      </c>
      <c r="H260" s="17" t="s">
        <v>899</v>
      </c>
      <c r="I260" s="25" t="s">
        <v>343</v>
      </c>
      <c r="J260" s="18">
        <f>J261</f>
        <v>-546</v>
      </c>
    </row>
    <row r="261" spans="2:10" ht="28.5" customHeight="1">
      <c r="B261" s="26" t="s">
        <v>344</v>
      </c>
      <c r="C261" s="24" t="s">
        <v>328</v>
      </c>
      <c r="D261" s="16" t="s">
        <v>831</v>
      </c>
      <c r="E261" s="17" t="s">
        <v>608</v>
      </c>
      <c r="F261" s="17" t="s">
        <v>524</v>
      </c>
      <c r="G261" s="17" t="s">
        <v>612</v>
      </c>
      <c r="H261" s="17" t="s">
        <v>899</v>
      </c>
      <c r="I261" s="25" t="s">
        <v>345</v>
      </c>
      <c r="J261" s="18">
        <f>-536-10</f>
        <v>-546</v>
      </c>
    </row>
    <row r="262" spans="2:10" ht="19.5" customHeight="1" hidden="1">
      <c r="B262" s="9" t="s">
        <v>346</v>
      </c>
      <c r="C262" s="24" t="s">
        <v>328</v>
      </c>
      <c r="D262" s="16" t="s">
        <v>831</v>
      </c>
      <c r="E262" s="17" t="s">
        <v>608</v>
      </c>
      <c r="F262" s="17" t="s">
        <v>524</v>
      </c>
      <c r="G262" s="17" t="s">
        <v>612</v>
      </c>
      <c r="H262" s="17" t="s">
        <v>899</v>
      </c>
      <c r="I262" s="25" t="s">
        <v>347</v>
      </c>
      <c r="J262" s="18">
        <f>J263</f>
        <v>0</v>
      </c>
    </row>
    <row r="263" spans="2:10" ht="25.5" hidden="1">
      <c r="B263" s="26" t="s">
        <v>627</v>
      </c>
      <c r="C263" s="24" t="s">
        <v>328</v>
      </c>
      <c r="D263" s="16" t="s">
        <v>831</v>
      </c>
      <c r="E263" s="17" t="s">
        <v>608</v>
      </c>
      <c r="F263" s="17" t="s">
        <v>524</v>
      </c>
      <c r="G263" s="17" t="s">
        <v>612</v>
      </c>
      <c r="H263" s="17" t="s">
        <v>899</v>
      </c>
      <c r="I263" s="25" t="s">
        <v>352</v>
      </c>
      <c r="J263" s="18"/>
    </row>
    <row r="264" spans="2:10" ht="15.75" customHeight="1" hidden="1">
      <c r="B264" s="353" t="s">
        <v>372</v>
      </c>
      <c r="C264" s="374" t="s">
        <v>328</v>
      </c>
      <c r="D264" s="369" t="s">
        <v>831</v>
      </c>
      <c r="E264" s="375" t="s">
        <v>608</v>
      </c>
      <c r="F264" s="375" t="s">
        <v>373</v>
      </c>
      <c r="G264" s="375"/>
      <c r="H264" s="375"/>
      <c r="I264" s="375"/>
      <c r="J264" s="376">
        <f>J265</f>
        <v>-226.68</v>
      </c>
    </row>
    <row r="265" spans="2:10" ht="12.75" hidden="1">
      <c r="B265" s="353" t="s">
        <v>444</v>
      </c>
      <c r="C265" s="374" t="s">
        <v>328</v>
      </c>
      <c r="D265" s="369" t="s">
        <v>831</v>
      </c>
      <c r="E265" s="375" t="s">
        <v>608</v>
      </c>
      <c r="F265" s="375" t="s">
        <v>373</v>
      </c>
      <c r="G265" s="375" t="s">
        <v>445</v>
      </c>
      <c r="H265" s="375"/>
      <c r="I265" s="375"/>
      <c r="J265" s="376">
        <f>J266</f>
        <v>-226.68</v>
      </c>
    </row>
    <row r="266" spans="2:10" ht="38.25" hidden="1">
      <c r="B266" s="368" t="s">
        <v>475</v>
      </c>
      <c r="C266" s="369" t="s">
        <v>328</v>
      </c>
      <c r="D266" s="369" t="s">
        <v>831</v>
      </c>
      <c r="E266" s="370" t="s">
        <v>608</v>
      </c>
      <c r="F266" s="370" t="s">
        <v>373</v>
      </c>
      <c r="G266" s="370" t="s">
        <v>445</v>
      </c>
      <c r="H266" s="370" t="s">
        <v>872</v>
      </c>
      <c r="I266" s="370"/>
      <c r="J266" s="154">
        <f>J267</f>
        <v>-226.68</v>
      </c>
    </row>
    <row r="267" spans="2:10" ht="25.5">
      <c r="B267" s="368" t="s">
        <v>700</v>
      </c>
      <c r="C267" s="369" t="s">
        <v>328</v>
      </c>
      <c r="D267" s="369" t="s">
        <v>831</v>
      </c>
      <c r="E267" s="370" t="s">
        <v>608</v>
      </c>
      <c r="F267" s="370" t="s">
        <v>373</v>
      </c>
      <c r="G267" s="370" t="s">
        <v>445</v>
      </c>
      <c r="H267" s="370" t="s">
        <v>900</v>
      </c>
      <c r="I267" s="370"/>
      <c r="J267" s="154">
        <f>J268</f>
        <v>-226.68</v>
      </c>
    </row>
    <row r="268" spans="2:10" ht="25.5">
      <c r="B268" s="364" t="s">
        <v>342</v>
      </c>
      <c r="C268" s="369" t="s">
        <v>328</v>
      </c>
      <c r="D268" s="369" t="s">
        <v>831</v>
      </c>
      <c r="E268" s="370" t="s">
        <v>608</v>
      </c>
      <c r="F268" s="370" t="s">
        <v>373</v>
      </c>
      <c r="G268" s="370" t="s">
        <v>445</v>
      </c>
      <c r="H268" s="370" t="s">
        <v>900</v>
      </c>
      <c r="I268" s="370" t="s">
        <v>343</v>
      </c>
      <c r="J268" s="154">
        <f>J269</f>
        <v>-226.68</v>
      </c>
    </row>
    <row r="269" spans="2:10" ht="25.5">
      <c r="B269" s="364" t="s">
        <v>344</v>
      </c>
      <c r="C269" s="369" t="s">
        <v>328</v>
      </c>
      <c r="D269" s="369" t="s">
        <v>831</v>
      </c>
      <c r="E269" s="370" t="s">
        <v>608</v>
      </c>
      <c r="F269" s="370" t="s">
        <v>373</v>
      </c>
      <c r="G269" s="370" t="s">
        <v>445</v>
      </c>
      <c r="H269" s="370" t="s">
        <v>900</v>
      </c>
      <c r="I269" s="370" t="s">
        <v>345</v>
      </c>
      <c r="J269" s="154">
        <f>-19.68-206-1</f>
        <v>-226.68</v>
      </c>
    </row>
    <row r="270" spans="2:10" ht="25.5" hidden="1">
      <c r="B270" s="19" t="s">
        <v>702</v>
      </c>
      <c r="C270" s="20" t="s">
        <v>328</v>
      </c>
      <c r="D270" s="16" t="s">
        <v>831</v>
      </c>
      <c r="E270" s="21" t="s">
        <v>608</v>
      </c>
      <c r="F270" s="21" t="s">
        <v>574</v>
      </c>
      <c r="G270" s="21"/>
      <c r="H270" s="21"/>
      <c r="I270" s="21"/>
      <c r="J270" s="22">
        <f>J271+J276</f>
        <v>0</v>
      </c>
    </row>
    <row r="271" spans="2:10" ht="12.75" hidden="1">
      <c r="B271" s="19" t="s">
        <v>575</v>
      </c>
      <c r="C271" s="20" t="s">
        <v>328</v>
      </c>
      <c r="D271" s="16" t="s">
        <v>831</v>
      </c>
      <c r="E271" s="21" t="s">
        <v>608</v>
      </c>
      <c r="F271" s="21" t="s">
        <v>574</v>
      </c>
      <c r="G271" s="21" t="s">
        <v>326</v>
      </c>
      <c r="H271" s="21"/>
      <c r="I271" s="21"/>
      <c r="J271" s="22">
        <f>J272+J347</f>
        <v>0</v>
      </c>
    </row>
    <row r="272" spans="2:10" ht="12.75" hidden="1">
      <c r="B272" s="9" t="s">
        <v>703</v>
      </c>
      <c r="C272" s="16" t="s">
        <v>328</v>
      </c>
      <c r="D272" s="16" t="s">
        <v>831</v>
      </c>
      <c r="E272" s="17" t="s">
        <v>608</v>
      </c>
      <c r="F272" s="17" t="s">
        <v>574</v>
      </c>
      <c r="G272" s="17" t="s">
        <v>326</v>
      </c>
      <c r="H272" s="17" t="s">
        <v>845</v>
      </c>
      <c r="I272" s="17"/>
      <c r="J272" s="18">
        <f>J273</f>
        <v>0</v>
      </c>
    </row>
    <row r="273" spans="2:10" ht="25.5" hidden="1">
      <c r="B273" s="9" t="s">
        <v>415</v>
      </c>
      <c r="C273" s="16" t="s">
        <v>328</v>
      </c>
      <c r="D273" s="16" t="s">
        <v>831</v>
      </c>
      <c r="E273" s="17" t="s">
        <v>608</v>
      </c>
      <c r="F273" s="17" t="s">
        <v>574</v>
      </c>
      <c r="G273" s="17" t="s">
        <v>326</v>
      </c>
      <c r="H273" s="17"/>
      <c r="I273" s="17"/>
      <c r="J273" s="18">
        <f>J274</f>
        <v>0</v>
      </c>
    </row>
    <row r="274" spans="2:10" ht="38.25" hidden="1">
      <c r="B274" s="23" t="s">
        <v>379</v>
      </c>
      <c r="C274" s="24" t="s">
        <v>328</v>
      </c>
      <c r="D274" s="16" t="s">
        <v>831</v>
      </c>
      <c r="E274" s="17" t="s">
        <v>608</v>
      </c>
      <c r="F274" s="17" t="s">
        <v>574</v>
      </c>
      <c r="G274" s="17" t="s">
        <v>326</v>
      </c>
      <c r="H274" s="17" t="s">
        <v>845</v>
      </c>
      <c r="I274" s="17" t="s">
        <v>380</v>
      </c>
      <c r="J274" s="18">
        <f>J275</f>
        <v>0</v>
      </c>
    </row>
    <row r="275" spans="2:10" ht="38.25" hidden="1">
      <c r="B275" s="23" t="s">
        <v>381</v>
      </c>
      <c r="C275" s="24" t="s">
        <v>328</v>
      </c>
      <c r="D275" s="16" t="s">
        <v>831</v>
      </c>
      <c r="E275" s="17" t="s">
        <v>608</v>
      </c>
      <c r="F275" s="17" t="s">
        <v>574</v>
      </c>
      <c r="G275" s="17" t="s">
        <v>326</v>
      </c>
      <c r="H275" s="17" t="s">
        <v>845</v>
      </c>
      <c r="I275" s="17" t="s">
        <v>382</v>
      </c>
      <c r="J275" s="18">
        <v>0</v>
      </c>
    </row>
    <row r="276" spans="2:10" ht="12.75" hidden="1">
      <c r="B276" s="19"/>
      <c r="C276" s="20"/>
      <c r="D276" s="16" t="s">
        <v>831</v>
      </c>
      <c r="E276" s="21"/>
      <c r="F276" s="21"/>
      <c r="G276" s="21"/>
      <c r="H276" s="21"/>
      <c r="I276" s="21"/>
      <c r="J276" s="22"/>
    </row>
    <row r="277" spans="2:10" ht="12.75" hidden="1">
      <c r="B277" s="19" t="s">
        <v>712</v>
      </c>
      <c r="C277" s="20"/>
      <c r="D277" s="16" t="s">
        <v>831</v>
      </c>
      <c r="E277" s="21" t="s">
        <v>608</v>
      </c>
      <c r="F277" s="21" t="s">
        <v>445</v>
      </c>
      <c r="G277" s="21"/>
      <c r="H277" s="21"/>
      <c r="I277" s="21"/>
      <c r="J277" s="22">
        <f>J340+J336+J332+J319+J302+J298+J294+J278</f>
        <v>0</v>
      </c>
    </row>
    <row r="278" spans="2:10" ht="12.75" hidden="1">
      <c r="B278" s="19" t="s">
        <v>713</v>
      </c>
      <c r="C278" s="20"/>
      <c r="D278" s="16" t="s">
        <v>831</v>
      </c>
      <c r="E278" s="21" t="s">
        <v>608</v>
      </c>
      <c r="F278" s="21" t="s">
        <v>445</v>
      </c>
      <c r="G278" s="21" t="s">
        <v>326</v>
      </c>
      <c r="H278" s="21"/>
      <c r="I278" s="21"/>
      <c r="J278" s="22">
        <f>J279+J285+J282</f>
        <v>0</v>
      </c>
    </row>
    <row r="279" spans="2:10" ht="25.5" hidden="1">
      <c r="B279" s="9" t="s">
        <v>714</v>
      </c>
      <c r="C279" s="16"/>
      <c r="D279" s="16" t="s">
        <v>831</v>
      </c>
      <c r="E279" s="17" t="s">
        <v>608</v>
      </c>
      <c r="F279" s="17" t="s">
        <v>445</v>
      </c>
      <c r="G279" s="17" t="s">
        <v>326</v>
      </c>
      <c r="H279" s="17"/>
      <c r="I279" s="17"/>
      <c r="J279" s="18">
        <f>J281</f>
        <v>0</v>
      </c>
    </row>
    <row r="280" spans="2:10" ht="25.5" hidden="1">
      <c r="B280" s="9" t="s">
        <v>716</v>
      </c>
      <c r="C280" s="16"/>
      <c r="D280" s="16" t="s">
        <v>831</v>
      </c>
      <c r="E280" s="17" t="s">
        <v>608</v>
      </c>
      <c r="F280" s="17" t="s">
        <v>445</v>
      </c>
      <c r="G280" s="17" t="s">
        <v>326</v>
      </c>
      <c r="H280" s="17"/>
      <c r="I280" s="17"/>
      <c r="J280" s="18">
        <f>J281</f>
        <v>0</v>
      </c>
    </row>
    <row r="281" spans="2:10" ht="12.75" hidden="1">
      <c r="B281" s="9" t="s">
        <v>718</v>
      </c>
      <c r="C281" s="16"/>
      <c r="D281" s="16" t="s">
        <v>831</v>
      </c>
      <c r="E281" s="17" t="s">
        <v>608</v>
      </c>
      <c r="F281" s="17" t="s">
        <v>445</v>
      </c>
      <c r="G281" s="17" t="s">
        <v>326</v>
      </c>
      <c r="H281" s="17"/>
      <c r="I281" s="17" t="s">
        <v>720</v>
      </c>
      <c r="J281" s="18"/>
    </row>
    <row r="282" spans="2:10" ht="38.25" hidden="1">
      <c r="B282" s="9" t="s">
        <v>721</v>
      </c>
      <c r="C282" s="16"/>
      <c r="D282" s="16" t="s">
        <v>831</v>
      </c>
      <c r="E282" s="17" t="s">
        <v>608</v>
      </c>
      <c r="F282" s="17" t="s">
        <v>445</v>
      </c>
      <c r="G282" s="17" t="s">
        <v>326</v>
      </c>
      <c r="H282" s="17"/>
      <c r="I282" s="17"/>
      <c r="J282" s="18">
        <f>J283+J286+J291</f>
        <v>0</v>
      </c>
    </row>
    <row r="283" spans="2:10" ht="12.75" hidden="1">
      <c r="B283" s="41"/>
      <c r="C283" s="42"/>
      <c r="D283" s="16" t="s">
        <v>831</v>
      </c>
      <c r="E283" s="43"/>
      <c r="F283" s="43"/>
      <c r="G283" s="43"/>
      <c r="H283" s="43"/>
      <c r="I283" s="43"/>
      <c r="J283" s="44"/>
    </row>
    <row r="284" spans="2:10" ht="12.75" hidden="1">
      <c r="B284" s="41"/>
      <c r="C284" s="42"/>
      <c r="D284" s="16" t="s">
        <v>831</v>
      </c>
      <c r="E284" s="43"/>
      <c r="F284" s="43"/>
      <c r="G284" s="43"/>
      <c r="H284" s="43"/>
      <c r="I284" s="43"/>
      <c r="J284" s="44"/>
    </row>
    <row r="285" spans="2:10" ht="12.75" hidden="1">
      <c r="B285" s="9"/>
      <c r="C285" s="16"/>
      <c r="D285" s="16" t="s">
        <v>831</v>
      </c>
      <c r="E285" s="17"/>
      <c r="F285" s="17"/>
      <c r="G285" s="17"/>
      <c r="H285" s="17"/>
      <c r="I285" s="17"/>
      <c r="J285" s="18"/>
    </row>
    <row r="286" spans="2:10" ht="38.25" hidden="1">
      <c r="B286" s="9" t="s">
        <v>723</v>
      </c>
      <c r="C286" s="16"/>
      <c r="D286" s="16" t="s">
        <v>831</v>
      </c>
      <c r="E286" s="17" t="s">
        <v>608</v>
      </c>
      <c r="F286" s="17" t="s">
        <v>445</v>
      </c>
      <c r="G286" s="17" t="s">
        <v>326</v>
      </c>
      <c r="H286" s="17"/>
      <c r="I286" s="17"/>
      <c r="J286" s="18">
        <f>J287+J289</f>
        <v>0</v>
      </c>
    </row>
    <row r="287" spans="2:10" ht="38.25" hidden="1">
      <c r="B287" s="9" t="s">
        <v>725</v>
      </c>
      <c r="C287" s="16"/>
      <c r="D287" s="16" t="s">
        <v>831</v>
      </c>
      <c r="E287" s="17" t="s">
        <v>608</v>
      </c>
      <c r="F287" s="17" t="s">
        <v>445</v>
      </c>
      <c r="G287" s="17" t="s">
        <v>326</v>
      </c>
      <c r="H287" s="17"/>
      <c r="I287" s="17"/>
      <c r="J287" s="18">
        <f>J288</f>
        <v>0</v>
      </c>
    </row>
    <row r="288" spans="2:10" ht="12.75" hidden="1">
      <c r="B288" s="9" t="s">
        <v>718</v>
      </c>
      <c r="C288" s="16"/>
      <c r="D288" s="16" t="s">
        <v>831</v>
      </c>
      <c r="E288" s="17" t="s">
        <v>608</v>
      </c>
      <c r="F288" s="17" t="s">
        <v>445</v>
      </c>
      <c r="G288" s="17" t="s">
        <v>326</v>
      </c>
      <c r="H288" s="17"/>
      <c r="I288" s="17" t="s">
        <v>720</v>
      </c>
      <c r="J288" s="18"/>
    </row>
    <row r="289" spans="2:10" ht="25.5" hidden="1">
      <c r="B289" s="9" t="s">
        <v>727</v>
      </c>
      <c r="C289" s="16"/>
      <c r="D289" s="16" t="s">
        <v>831</v>
      </c>
      <c r="E289" s="17" t="s">
        <v>608</v>
      </c>
      <c r="F289" s="17" t="s">
        <v>445</v>
      </c>
      <c r="G289" s="17" t="s">
        <v>326</v>
      </c>
      <c r="H289" s="17"/>
      <c r="I289" s="17"/>
      <c r="J289" s="18">
        <f>J290</f>
        <v>0</v>
      </c>
    </row>
    <row r="290" spans="2:10" ht="12.75" hidden="1">
      <c r="B290" s="9" t="s">
        <v>718</v>
      </c>
      <c r="C290" s="16"/>
      <c r="D290" s="16" t="s">
        <v>831</v>
      </c>
      <c r="E290" s="17" t="s">
        <v>608</v>
      </c>
      <c r="F290" s="17" t="s">
        <v>445</v>
      </c>
      <c r="G290" s="17" t="s">
        <v>326</v>
      </c>
      <c r="H290" s="17"/>
      <c r="I290" s="17" t="s">
        <v>720</v>
      </c>
      <c r="J290" s="18"/>
    </row>
    <row r="291" spans="2:10" ht="38.25" hidden="1">
      <c r="B291" s="9" t="s">
        <v>729</v>
      </c>
      <c r="C291" s="16"/>
      <c r="D291" s="16" t="s">
        <v>831</v>
      </c>
      <c r="E291" s="17" t="s">
        <v>608</v>
      </c>
      <c r="F291" s="17" t="s">
        <v>445</v>
      </c>
      <c r="G291" s="17" t="s">
        <v>326</v>
      </c>
      <c r="H291" s="17"/>
      <c r="I291" s="17"/>
      <c r="J291" s="18">
        <f>J292</f>
        <v>0</v>
      </c>
    </row>
    <row r="292" spans="2:10" ht="38.25" hidden="1">
      <c r="B292" s="9" t="s">
        <v>731</v>
      </c>
      <c r="C292" s="16"/>
      <c r="D292" s="16" t="s">
        <v>831</v>
      </c>
      <c r="E292" s="17" t="s">
        <v>608</v>
      </c>
      <c r="F292" s="17" t="s">
        <v>445</v>
      </c>
      <c r="G292" s="17" t="s">
        <v>326</v>
      </c>
      <c r="H292" s="17"/>
      <c r="I292" s="17"/>
      <c r="J292" s="18">
        <f>J293</f>
        <v>0</v>
      </c>
    </row>
    <row r="293" spans="2:10" ht="12.75" hidden="1">
      <c r="B293" s="9" t="s">
        <v>718</v>
      </c>
      <c r="C293" s="16"/>
      <c r="D293" s="16" t="s">
        <v>831</v>
      </c>
      <c r="E293" s="17" t="s">
        <v>608</v>
      </c>
      <c r="F293" s="17" t="s">
        <v>445</v>
      </c>
      <c r="G293" s="17" t="s">
        <v>326</v>
      </c>
      <c r="H293" s="17"/>
      <c r="I293" s="17" t="s">
        <v>720</v>
      </c>
      <c r="J293" s="18"/>
    </row>
    <row r="294" spans="2:10" ht="12.75" hidden="1">
      <c r="B294" s="19" t="s">
        <v>733</v>
      </c>
      <c r="C294" s="20"/>
      <c r="D294" s="16" t="s">
        <v>831</v>
      </c>
      <c r="E294" s="21" t="s">
        <v>608</v>
      </c>
      <c r="F294" s="21" t="s">
        <v>445</v>
      </c>
      <c r="G294" s="21" t="s">
        <v>328</v>
      </c>
      <c r="H294" s="21"/>
      <c r="I294" s="21"/>
      <c r="J294" s="22">
        <f>J295</f>
        <v>0</v>
      </c>
    </row>
    <row r="295" spans="2:10" ht="12.75" hidden="1">
      <c r="B295" s="19" t="s">
        <v>734</v>
      </c>
      <c r="C295" s="20"/>
      <c r="D295" s="16" t="s">
        <v>831</v>
      </c>
      <c r="E295" s="17" t="s">
        <v>608</v>
      </c>
      <c r="F295" s="17" t="s">
        <v>445</v>
      </c>
      <c r="G295" s="17" t="s">
        <v>328</v>
      </c>
      <c r="H295" s="17"/>
      <c r="I295" s="17"/>
      <c r="J295" s="18">
        <f>J296</f>
        <v>0</v>
      </c>
    </row>
    <row r="296" spans="2:10" ht="51" hidden="1">
      <c r="B296" s="9" t="s">
        <v>736</v>
      </c>
      <c r="C296" s="16"/>
      <c r="D296" s="16" t="s">
        <v>831</v>
      </c>
      <c r="E296" s="17" t="s">
        <v>608</v>
      </c>
      <c r="F296" s="17" t="s">
        <v>445</v>
      </c>
      <c r="G296" s="17" t="s">
        <v>328</v>
      </c>
      <c r="H296" s="17"/>
      <c r="I296" s="17"/>
      <c r="J296" s="18">
        <f>J297</f>
        <v>0</v>
      </c>
    </row>
    <row r="297" spans="2:10" ht="25.5" hidden="1">
      <c r="B297" s="9" t="s">
        <v>738</v>
      </c>
      <c r="C297" s="16"/>
      <c r="D297" s="16" t="s">
        <v>831</v>
      </c>
      <c r="E297" s="17" t="s">
        <v>608</v>
      </c>
      <c r="F297" s="17" t="s">
        <v>445</v>
      </c>
      <c r="G297" s="17" t="s">
        <v>328</v>
      </c>
      <c r="H297" s="17"/>
      <c r="I297" s="17" t="s">
        <v>720</v>
      </c>
      <c r="J297" s="18"/>
    </row>
    <row r="298" spans="2:10" ht="12.75" hidden="1">
      <c r="B298" s="19" t="s">
        <v>740</v>
      </c>
      <c r="C298" s="20"/>
      <c r="D298" s="16" t="s">
        <v>831</v>
      </c>
      <c r="E298" s="21" t="s">
        <v>608</v>
      </c>
      <c r="F298" s="21" t="s">
        <v>445</v>
      </c>
      <c r="G298" s="21" t="s">
        <v>365</v>
      </c>
      <c r="H298" s="21"/>
      <c r="I298" s="21"/>
      <c r="J298" s="22">
        <f>J299</f>
        <v>0</v>
      </c>
    </row>
    <row r="299" spans="2:10" ht="16.5" customHeight="1" hidden="1">
      <c r="B299" s="19" t="s">
        <v>734</v>
      </c>
      <c r="C299" s="20"/>
      <c r="D299" s="16" t="s">
        <v>831</v>
      </c>
      <c r="E299" s="17" t="s">
        <v>608</v>
      </c>
      <c r="F299" s="17" t="s">
        <v>445</v>
      </c>
      <c r="G299" s="17" t="s">
        <v>365</v>
      </c>
      <c r="H299" s="17"/>
      <c r="I299" s="17"/>
      <c r="J299" s="18">
        <f>J300</f>
        <v>0</v>
      </c>
    </row>
    <row r="300" spans="2:10" ht="51" hidden="1">
      <c r="B300" s="9" t="s">
        <v>736</v>
      </c>
      <c r="C300" s="16"/>
      <c r="D300" s="16" t="s">
        <v>831</v>
      </c>
      <c r="E300" s="17" t="s">
        <v>608</v>
      </c>
      <c r="F300" s="17" t="s">
        <v>445</v>
      </c>
      <c r="G300" s="17" t="s">
        <v>365</v>
      </c>
      <c r="H300" s="17"/>
      <c r="I300" s="17"/>
      <c r="J300" s="18">
        <f>J301</f>
        <v>0</v>
      </c>
    </row>
    <row r="301" spans="2:10" ht="25.5" hidden="1">
      <c r="B301" s="9" t="s">
        <v>738</v>
      </c>
      <c r="C301" s="16"/>
      <c r="D301" s="16" t="s">
        <v>831</v>
      </c>
      <c r="E301" s="17" t="s">
        <v>608</v>
      </c>
      <c r="F301" s="17" t="s">
        <v>445</v>
      </c>
      <c r="G301" s="17" t="s">
        <v>365</v>
      </c>
      <c r="H301" s="17"/>
      <c r="I301" s="17" t="s">
        <v>720</v>
      </c>
      <c r="J301" s="18"/>
    </row>
    <row r="302" spans="2:10" ht="25.5" hidden="1">
      <c r="B302" s="45" t="s">
        <v>741</v>
      </c>
      <c r="C302" s="28"/>
      <c r="D302" s="16" t="s">
        <v>831</v>
      </c>
      <c r="E302" s="17" t="s">
        <v>608</v>
      </c>
      <c r="F302" s="21" t="s">
        <v>445</v>
      </c>
      <c r="G302" s="21" t="s">
        <v>495</v>
      </c>
      <c r="H302" s="21"/>
      <c r="I302" s="21"/>
      <c r="J302" s="22">
        <f>J303+J309+J306+J316</f>
        <v>0</v>
      </c>
    </row>
    <row r="303" spans="2:10" ht="63.75" hidden="1">
      <c r="B303" s="9" t="s">
        <v>742</v>
      </c>
      <c r="C303" s="16"/>
      <c r="D303" s="16" t="s">
        <v>831</v>
      </c>
      <c r="E303" s="17" t="s">
        <v>608</v>
      </c>
      <c r="F303" s="17" t="s">
        <v>445</v>
      </c>
      <c r="G303" s="17" t="s">
        <v>495</v>
      </c>
      <c r="H303" s="17"/>
      <c r="I303" s="17"/>
      <c r="J303" s="18">
        <f>J304</f>
        <v>0</v>
      </c>
    </row>
    <row r="304" spans="2:10" ht="25.5" hidden="1">
      <c r="B304" s="9" t="s">
        <v>415</v>
      </c>
      <c r="C304" s="16"/>
      <c r="D304" s="16" t="s">
        <v>831</v>
      </c>
      <c r="E304" s="17" t="s">
        <v>608</v>
      </c>
      <c r="F304" s="17" t="s">
        <v>445</v>
      </c>
      <c r="G304" s="17" t="s">
        <v>495</v>
      </c>
      <c r="H304" s="17"/>
      <c r="I304" s="17"/>
      <c r="J304" s="18">
        <f>J305</f>
        <v>0</v>
      </c>
    </row>
    <row r="305" spans="2:10" ht="12.75" hidden="1">
      <c r="B305" s="9" t="s">
        <v>718</v>
      </c>
      <c r="C305" s="16"/>
      <c r="D305" s="16" t="s">
        <v>831</v>
      </c>
      <c r="E305" s="17" t="s">
        <v>608</v>
      </c>
      <c r="F305" s="17" t="s">
        <v>445</v>
      </c>
      <c r="G305" s="17" t="s">
        <v>495</v>
      </c>
      <c r="H305" s="17"/>
      <c r="I305" s="17" t="s">
        <v>720</v>
      </c>
      <c r="J305" s="18"/>
    </row>
    <row r="306" spans="2:10" ht="12.75" hidden="1">
      <c r="B306" s="9"/>
      <c r="C306" s="16"/>
      <c r="D306" s="16" t="s">
        <v>831</v>
      </c>
      <c r="E306" s="17"/>
      <c r="F306" s="17"/>
      <c r="G306" s="17"/>
      <c r="H306" s="17"/>
      <c r="I306" s="17"/>
      <c r="J306" s="18"/>
    </row>
    <row r="307" spans="2:10" ht="12.75" hidden="1">
      <c r="B307" s="9"/>
      <c r="C307" s="16"/>
      <c r="D307" s="16" t="s">
        <v>831</v>
      </c>
      <c r="E307" s="17"/>
      <c r="F307" s="17"/>
      <c r="G307" s="17"/>
      <c r="H307" s="17"/>
      <c r="I307" s="17"/>
      <c r="J307" s="18"/>
    </row>
    <row r="308" spans="2:10" ht="12.75" hidden="1">
      <c r="B308" s="9"/>
      <c r="C308" s="16"/>
      <c r="D308" s="16" t="s">
        <v>831</v>
      </c>
      <c r="E308" s="17"/>
      <c r="F308" s="17"/>
      <c r="G308" s="17"/>
      <c r="H308" s="17"/>
      <c r="I308" s="17"/>
      <c r="J308" s="18"/>
    </row>
    <row r="309" spans="2:10" ht="12.75" hidden="1">
      <c r="B309" s="9" t="s">
        <v>358</v>
      </c>
      <c r="C309" s="16"/>
      <c r="D309" s="16" t="s">
        <v>831</v>
      </c>
      <c r="E309" s="17" t="s">
        <v>608</v>
      </c>
      <c r="F309" s="17" t="s">
        <v>445</v>
      </c>
      <c r="G309" s="17" t="s">
        <v>495</v>
      </c>
      <c r="H309" s="17"/>
      <c r="I309" s="17"/>
      <c r="J309" s="18">
        <f>J310+J312+J314</f>
        <v>0</v>
      </c>
    </row>
    <row r="310" spans="2:10" ht="51" hidden="1">
      <c r="B310" s="9" t="s">
        <v>745</v>
      </c>
      <c r="C310" s="16"/>
      <c r="D310" s="16" t="s">
        <v>831</v>
      </c>
      <c r="E310" s="17" t="s">
        <v>608</v>
      </c>
      <c r="F310" s="17" t="s">
        <v>445</v>
      </c>
      <c r="G310" s="17" t="s">
        <v>495</v>
      </c>
      <c r="H310" s="17"/>
      <c r="I310" s="17"/>
      <c r="J310" s="18">
        <f>J311</f>
        <v>0</v>
      </c>
    </row>
    <row r="311" spans="2:10" ht="25.5" hidden="1">
      <c r="B311" s="46" t="s">
        <v>747</v>
      </c>
      <c r="C311" s="24"/>
      <c r="D311" s="16" t="s">
        <v>831</v>
      </c>
      <c r="E311" s="17" t="s">
        <v>608</v>
      </c>
      <c r="F311" s="17" t="s">
        <v>445</v>
      </c>
      <c r="G311" s="17" t="s">
        <v>495</v>
      </c>
      <c r="H311" s="17"/>
      <c r="I311" s="17" t="s">
        <v>748</v>
      </c>
      <c r="J311" s="18"/>
    </row>
    <row r="312" spans="2:10" ht="38.25" hidden="1">
      <c r="B312" s="46" t="s">
        <v>749</v>
      </c>
      <c r="C312" s="24"/>
      <c r="D312" s="16" t="s">
        <v>831</v>
      </c>
      <c r="E312" s="17" t="s">
        <v>608</v>
      </c>
      <c r="F312" s="17" t="s">
        <v>445</v>
      </c>
      <c r="G312" s="17" t="s">
        <v>495</v>
      </c>
      <c r="H312" s="17"/>
      <c r="I312" s="17"/>
      <c r="J312" s="18">
        <f>J313</f>
        <v>0</v>
      </c>
    </row>
    <row r="313" spans="2:10" ht="25.5" hidden="1">
      <c r="B313" s="46" t="s">
        <v>747</v>
      </c>
      <c r="C313" s="24"/>
      <c r="D313" s="16" t="s">
        <v>831</v>
      </c>
      <c r="E313" s="17" t="s">
        <v>608</v>
      </c>
      <c r="F313" s="17" t="s">
        <v>445</v>
      </c>
      <c r="G313" s="17" t="s">
        <v>495</v>
      </c>
      <c r="H313" s="17"/>
      <c r="I313" s="17" t="s">
        <v>748</v>
      </c>
      <c r="J313" s="18"/>
    </row>
    <row r="314" spans="2:10" ht="38.25" hidden="1">
      <c r="B314" s="46" t="s">
        <v>751</v>
      </c>
      <c r="C314" s="24"/>
      <c r="D314" s="16" t="s">
        <v>831</v>
      </c>
      <c r="E314" s="17" t="s">
        <v>608</v>
      </c>
      <c r="F314" s="17" t="s">
        <v>445</v>
      </c>
      <c r="G314" s="17" t="s">
        <v>495</v>
      </c>
      <c r="H314" s="17"/>
      <c r="I314" s="17"/>
      <c r="J314" s="18">
        <f>J315</f>
        <v>0</v>
      </c>
    </row>
    <row r="315" spans="2:10" ht="25.5" hidden="1">
      <c r="B315" s="46" t="s">
        <v>747</v>
      </c>
      <c r="C315" s="24"/>
      <c r="D315" s="16" t="s">
        <v>831</v>
      </c>
      <c r="E315" s="17" t="s">
        <v>608</v>
      </c>
      <c r="F315" s="17" t="s">
        <v>445</v>
      </c>
      <c r="G315" s="17" t="s">
        <v>495</v>
      </c>
      <c r="H315" s="17"/>
      <c r="I315" s="17" t="s">
        <v>748</v>
      </c>
      <c r="J315" s="18"/>
    </row>
    <row r="316" spans="2:10" ht="12.75" hidden="1">
      <c r="B316" s="46" t="s">
        <v>753</v>
      </c>
      <c r="C316" s="24"/>
      <c r="D316" s="16" t="s">
        <v>831</v>
      </c>
      <c r="E316" s="17" t="s">
        <v>720</v>
      </c>
      <c r="F316" s="17" t="s">
        <v>445</v>
      </c>
      <c r="G316" s="17" t="s">
        <v>495</v>
      </c>
      <c r="H316" s="17"/>
      <c r="I316" s="17"/>
      <c r="J316" s="18">
        <f>J317</f>
        <v>0</v>
      </c>
    </row>
    <row r="317" spans="2:10" ht="25.5" hidden="1">
      <c r="B317" s="46" t="s">
        <v>755</v>
      </c>
      <c r="C317" s="24"/>
      <c r="D317" s="16" t="s">
        <v>831</v>
      </c>
      <c r="E317" s="17" t="s">
        <v>720</v>
      </c>
      <c r="F317" s="17" t="s">
        <v>445</v>
      </c>
      <c r="G317" s="17" t="s">
        <v>495</v>
      </c>
      <c r="H317" s="17"/>
      <c r="I317" s="17"/>
      <c r="J317" s="18">
        <f>J318</f>
        <v>0</v>
      </c>
    </row>
    <row r="318" spans="2:10" ht="25.5" hidden="1">
      <c r="B318" s="46" t="s">
        <v>747</v>
      </c>
      <c r="C318" s="24"/>
      <c r="D318" s="16" t="s">
        <v>831</v>
      </c>
      <c r="E318" s="17" t="s">
        <v>720</v>
      </c>
      <c r="F318" s="17" t="s">
        <v>445</v>
      </c>
      <c r="G318" s="17" t="s">
        <v>495</v>
      </c>
      <c r="H318" s="17"/>
      <c r="I318" s="17" t="s">
        <v>748</v>
      </c>
      <c r="J318" s="18"/>
    </row>
    <row r="319" spans="2:10" ht="12.75" hidden="1">
      <c r="B319" s="19" t="s">
        <v>713</v>
      </c>
      <c r="C319" s="20"/>
      <c r="D319" s="16" t="s">
        <v>831</v>
      </c>
      <c r="E319" s="21" t="s">
        <v>608</v>
      </c>
      <c r="F319" s="21" t="s">
        <v>445</v>
      </c>
      <c r="G319" s="21" t="s">
        <v>326</v>
      </c>
      <c r="H319" s="21"/>
      <c r="I319" s="21"/>
      <c r="J319" s="22">
        <f>J320+J323</f>
        <v>0</v>
      </c>
    </row>
    <row r="320" spans="2:10" ht="25.5" hidden="1">
      <c r="B320" s="9" t="s">
        <v>714</v>
      </c>
      <c r="C320" s="16"/>
      <c r="D320" s="16" t="s">
        <v>831</v>
      </c>
      <c r="E320" s="17" t="s">
        <v>608</v>
      </c>
      <c r="F320" s="17" t="s">
        <v>445</v>
      </c>
      <c r="G320" s="17" t="s">
        <v>326</v>
      </c>
      <c r="H320" s="17"/>
      <c r="I320" s="17"/>
      <c r="J320" s="18">
        <f>J322</f>
        <v>0</v>
      </c>
    </row>
    <row r="321" spans="2:10" ht="25.5" hidden="1">
      <c r="B321" s="9" t="s">
        <v>757</v>
      </c>
      <c r="C321" s="16"/>
      <c r="D321" s="16" t="s">
        <v>831</v>
      </c>
      <c r="E321" s="17" t="s">
        <v>608</v>
      </c>
      <c r="F321" s="17" t="s">
        <v>445</v>
      </c>
      <c r="G321" s="17" t="s">
        <v>326</v>
      </c>
      <c r="H321" s="17"/>
      <c r="I321" s="17"/>
      <c r="J321" s="18">
        <f>J322</f>
        <v>0</v>
      </c>
    </row>
    <row r="322" spans="2:10" ht="12.75" hidden="1">
      <c r="B322" s="9" t="s">
        <v>718</v>
      </c>
      <c r="C322" s="16"/>
      <c r="D322" s="16" t="s">
        <v>831</v>
      </c>
      <c r="E322" s="17" t="s">
        <v>608</v>
      </c>
      <c r="F322" s="17" t="s">
        <v>445</v>
      </c>
      <c r="G322" s="17" t="s">
        <v>326</v>
      </c>
      <c r="H322" s="17"/>
      <c r="I322" s="17" t="s">
        <v>720</v>
      </c>
      <c r="J322" s="18"/>
    </row>
    <row r="323" spans="2:10" ht="38.25" hidden="1">
      <c r="B323" s="9" t="s">
        <v>721</v>
      </c>
      <c r="C323" s="16"/>
      <c r="D323" s="16" t="s">
        <v>831</v>
      </c>
      <c r="E323" s="17" t="s">
        <v>608</v>
      </c>
      <c r="F323" s="17" t="s">
        <v>445</v>
      </c>
      <c r="G323" s="17" t="s">
        <v>326</v>
      </c>
      <c r="H323" s="17"/>
      <c r="I323" s="17"/>
      <c r="J323" s="18">
        <f>J324+J329</f>
        <v>0</v>
      </c>
    </row>
    <row r="324" spans="2:10" ht="38.25" hidden="1">
      <c r="B324" s="9" t="s">
        <v>723</v>
      </c>
      <c r="C324" s="16"/>
      <c r="D324" s="16" t="s">
        <v>831</v>
      </c>
      <c r="E324" s="17" t="s">
        <v>608</v>
      </c>
      <c r="F324" s="17" t="s">
        <v>445</v>
      </c>
      <c r="G324" s="17" t="s">
        <v>326</v>
      </c>
      <c r="H324" s="17"/>
      <c r="I324" s="17"/>
      <c r="J324" s="18">
        <f>J325+J327</f>
        <v>0</v>
      </c>
    </row>
    <row r="325" spans="2:10" ht="38.25" hidden="1">
      <c r="B325" s="9" t="s">
        <v>725</v>
      </c>
      <c r="C325" s="16"/>
      <c r="D325" s="16" t="s">
        <v>831</v>
      </c>
      <c r="E325" s="17" t="s">
        <v>608</v>
      </c>
      <c r="F325" s="17" t="s">
        <v>445</v>
      </c>
      <c r="G325" s="17" t="s">
        <v>326</v>
      </c>
      <c r="H325" s="17"/>
      <c r="I325" s="17"/>
      <c r="J325" s="18">
        <f>J326</f>
        <v>0</v>
      </c>
    </row>
    <row r="326" spans="2:10" ht="12.75" hidden="1">
      <c r="B326" s="9" t="s">
        <v>718</v>
      </c>
      <c r="C326" s="16"/>
      <c r="D326" s="16" t="s">
        <v>831</v>
      </c>
      <c r="E326" s="17" t="s">
        <v>608</v>
      </c>
      <c r="F326" s="17" t="s">
        <v>445</v>
      </c>
      <c r="G326" s="17" t="s">
        <v>326</v>
      </c>
      <c r="H326" s="17"/>
      <c r="I326" s="17" t="s">
        <v>720</v>
      </c>
      <c r="J326" s="18"/>
    </row>
    <row r="327" spans="2:10" ht="25.5" hidden="1">
      <c r="B327" s="9" t="s">
        <v>727</v>
      </c>
      <c r="C327" s="16"/>
      <c r="D327" s="16" t="s">
        <v>831</v>
      </c>
      <c r="E327" s="17" t="s">
        <v>608</v>
      </c>
      <c r="F327" s="17" t="s">
        <v>445</v>
      </c>
      <c r="G327" s="17" t="s">
        <v>326</v>
      </c>
      <c r="H327" s="17"/>
      <c r="I327" s="17"/>
      <c r="J327" s="18">
        <f>J328</f>
        <v>0</v>
      </c>
    </row>
    <row r="328" spans="2:10" ht="12.75" hidden="1">
      <c r="B328" s="9" t="s">
        <v>718</v>
      </c>
      <c r="C328" s="16"/>
      <c r="D328" s="16" t="s">
        <v>831</v>
      </c>
      <c r="E328" s="17" t="s">
        <v>608</v>
      </c>
      <c r="F328" s="17" t="s">
        <v>445</v>
      </c>
      <c r="G328" s="17" t="s">
        <v>326</v>
      </c>
      <c r="H328" s="17"/>
      <c r="I328" s="17" t="s">
        <v>720</v>
      </c>
      <c r="J328" s="18"/>
    </row>
    <row r="329" spans="2:10" ht="38.25" hidden="1">
      <c r="B329" s="9" t="s">
        <v>729</v>
      </c>
      <c r="C329" s="16"/>
      <c r="D329" s="16" t="s">
        <v>831</v>
      </c>
      <c r="E329" s="17" t="s">
        <v>608</v>
      </c>
      <c r="F329" s="17" t="s">
        <v>445</v>
      </c>
      <c r="G329" s="17" t="s">
        <v>326</v>
      </c>
      <c r="H329" s="17"/>
      <c r="I329" s="17"/>
      <c r="J329" s="18">
        <f>J330</f>
        <v>0</v>
      </c>
    </row>
    <row r="330" spans="2:10" ht="38.25" hidden="1">
      <c r="B330" s="9" t="s">
        <v>731</v>
      </c>
      <c r="C330" s="16"/>
      <c r="D330" s="16" t="s">
        <v>831</v>
      </c>
      <c r="E330" s="17" t="s">
        <v>608</v>
      </c>
      <c r="F330" s="17" t="s">
        <v>445</v>
      </c>
      <c r="G330" s="17" t="s">
        <v>326</v>
      </c>
      <c r="H330" s="17"/>
      <c r="I330" s="17"/>
      <c r="J330" s="18">
        <f>J331</f>
        <v>0</v>
      </c>
    </row>
    <row r="331" spans="2:10" ht="12.75" hidden="1">
      <c r="B331" s="9" t="s">
        <v>718</v>
      </c>
      <c r="C331" s="16"/>
      <c r="D331" s="16" t="s">
        <v>831</v>
      </c>
      <c r="E331" s="17" t="s">
        <v>608</v>
      </c>
      <c r="F331" s="17" t="s">
        <v>445</v>
      </c>
      <c r="G331" s="17" t="s">
        <v>326</v>
      </c>
      <c r="H331" s="17"/>
      <c r="I331" s="17" t="s">
        <v>720</v>
      </c>
      <c r="J331" s="18"/>
    </row>
    <row r="332" spans="2:10" ht="12.75" hidden="1">
      <c r="B332" s="19" t="s">
        <v>740</v>
      </c>
      <c r="C332" s="20"/>
      <c r="D332" s="16" t="s">
        <v>831</v>
      </c>
      <c r="E332" s="21" t="s">
        <v>608</v>
      </c>
      <c r="F332" s="21" t="s">
        <v>445</v>
      </c>
      <c r="G332" s="21" t="s">
        <v>365</v>
      </c>
      <c r="H332" s="21"/>
      <c r="I332" s="21"/>
      <c r="J332" s="22">
        <f>J333</f>
        <v>0</v>
      </c>
    </row>
    <row r="333" spans="2:10" ht="12.75" hidden="1">
      <c r="B333" s="19" t="s">
        <v>734</v>
      </c>
      <c r="C333" s="20"/>
      <c r="D333" s="16" t="s">
        <v>831</v>
      </c>
      <c r="E333" s="17" t="s">
        <v>608</v>
      </c>
      <c r="F333" s="17" t="s">
        <v>445</v>
      </c>
      <c r="G333" s="17" t="s">
        <v>365</v>
      </c>
      <c r="H333" s="17"/>
      <c r="I333" s="17"/>
      <c r="J333" s="18">
        <f>J334</f>
        <v>0</v>
      </c>
    </row>
    <row r="334" spans="2:10" ht="51" hidden="1">
      <c r="B334" s="9" t="s">
        <v>736</v>
      </c>
      <c r="C334" s="16"/>
      <c r="D334" s="16" t="s">
        <v>831</v>
      </c>
      <c r="E334" s="17" t="s">
        <v>608</v>
      </c>
      <c r="F334" s="17" t="s">
        <v>445</v>
      </c>
      <c r="G334" s="17" t="s">
        <v>365</v>
      </c>
      <c r="H334" s="17"/>
      <c r="I334" s="17"/>
      <c r="J334" s="18">
        <f>J335</f>
        <v>0</v>
      </c>
    </row>
    <row r="335" spans="2:10" ht="25.5" hidden="1">
      <c r="B335" s="9" t="s">
        <v>759</v>
      </c>
      <c r="C335" s="16"/>
      <c r="D335" s="16" t="s">
        <v>831</v>
      </c>
      <c r="E335" s="17" t="s">
        <v>608</v>
      </c>
      <c r="F335" s="17" t="s">
        <v>445</v>
      </c>
      <c r="G335" s="17" t="s">
        <v>365</v>
      </c>
      <c r="H335" s="17"/>
      <c r="I335" s="17" t="s">
        <v>720</v>
      </c>
      <c r="J335" s="18"/>
    </row>
    <row r="336" spans="2:10" ht="12.75" hidden="1">
      <c r="B336" s="45"/>
      <c r="C336" s="28"/>
      <c r="D336" s="16" t="s">
        <v>831</v>
      </c>
      <c r="E336" s="21"/>
      <c r="F336" s="21"/>
      <c r="G336" s="21"/>
      <c r="H336" s="21"/>
      <c r="I336" s="21"/>
      <c r="J336" s="22"/>
    </row>
    <row r="337" spans="2:10" ht="12.75" hidden="1">
      <c r="B337" s="9"/>
      <c r="C337" s="16"/>
      <c r="D337" s="16" t="s">
        <v>831</v>
      </c>
      <c r="E337" s="17"/>
      <c r="F337" s="17"/>
      <c r="G337" s="17"/>
      <c r="H337" s="17"/>
      <c r="I337" s="17"/>
      <c r="J337" s="18"/>
    </row>
    <row r="338" spans="2:10" ht="12.75" hidden="1">
      <c r="B338" s="9"/>
      <c r="C338" s="16"/>
      <c r="D338" s="16" t="s">
        <v>831</v>
      </c>
      <c r="E338" s="17"/>
      <c r="F338" s="17"/>
      <c r="G338" s="17"/>
      <c r="H338" s="17"/>
      <c r="I338" s="17"/>
      <c r="J338" s="18"/>
    </row>
    <row r="339" spans="2:10" ht="12.75" hidden="1">
      <c r="B339" s="46"/>
      <c r="C339" s="24"/>
      <c r="D339" s="16" t="s">
        <v>831</v>
      </c>
      <c r="E339" s="17"/>
      <c r="F339" s="17"/>
      <c r="G339" s="17"/>
      <c r="H339" s="17"/>
      <c r="I339" s="17"/>
      <c r="J339" s="18"/>
    </row>
    <row r="340" spans="2:10" ht="12.75" hidden="1">
      <c r="B340" s="47"/>
      <c r="C340" s="48"/>
      <c r="D340" s="16" t="s">
        <v>831</v>
      </c>
      <c r="E340" s="49"/>
      <c r="F340" s="49"/>
      <c r="G340" s="49"/>
      <c r="H340" s="49"/>
      <c r="I340" s="49"/>
      <c r="J340" s="22"/>
    </row>
    <row r="341" spans="2:10" ht="12.75" hidden="1">
      <c r="B341" s="50"/>
      <c r="C341" s="51"/>
      <c r="D341" s="16" t="s">
        <v>831</v>
      </c>
      <c r="E341" s="52"/>
      <c r="F341" s="52"/>
      <c r="G341" s="52"/>
      <c r="H341" s="52"/>
      <c r="I341" s="52"/>
      <c r="J341" s="18"/>
    </row>
    <row r="342" spans="2:10" ht="12.75" hidden="1">
      <c r="B342" s="50"/>
      <c r="C342" s="51"/>
      <c r="D342" s="16" t="s">
        <v>831</v>
      </c>
      <c r="E342" s="52"/>
      <c r="F342" s="52"/>
      <c r="G342" s="52"/>
      <c r="H342" s="52"/>
      <c r="I342" s="52"/>
      <c r="J342" s="18"/>
    </row>
    <row r="343" spans="2:10" ht="12.75" hidden="1">
      <c r="B343" s="378"/>
      <c r="C343" s="51"/>
      <c r="D343" s="16" t="s">
        <v>831</v>
      </c>
      <c r="E343" s="52"/>
      <c r="F343" s="52"/>
      <c r="G343" s="52"/>
      <c r="H343" s="52"/>
      <c r="I343" s="52"/>
      <c r="J343" s="18"/>
    </row>
    <row r="344" spans="2:10" ht="12.75">
      <c r="B344" s="46" t="s">
        <v>710</v>
      </c>
      <c r="C344" s="24" t="s">
        <v>328</v>
      </c>
      <c r="D344" s="16" t="s">
        <v>831</v>
      </c>
      <c r="E344" s="25" t="s">
        <v>608</v>
      </c>
      <c r="F344" s="25" t="s">
        <v>574</v>
      </c>
      <c r="G344" s="25" t="s">
        <v>326</v>
      </c>
      <c r="H344" s="25" t="s">
        <v>901</v>
      </c>
      <c r="I344" s="25"/>
      <c r="J344" s="18">
        <f>J345</f>
        <v>-13.2</v>
      </c>
    </row>
    <row r="345" spans="2:10" ht="25.5">
      <c r="B345" s="26" t="s">
        <v>342</v>
      </c>
      <c r="C345" s="24" t="s">
        <v>328</v>
      </c>
      <c r="D345" s="16" t="s">
        <v>831</v>
      </c>
      <c r="E345" s="25" t="s">
        <v>608</v>
      </c>
      <c r="F345" s="25" t="s">
        <v>574</v>
      </c>
      <c r="G345" s="25" t="s">
        <v>326</v>
      </c>
      <c r="H345" s="25" t="s">
        <v>901</v>
      </c>
      <c r="I345" s="25" t="s">
        <v>343</v>
      </c>
      <c r="J345" s="18">
        <f>J346</f>
        <v>-13.2</v>
      </c>
    </row>
    <row r="346" spans="2:10" ht="30" customHeight="1">
      <c r="B346" s="26" t="s">
        <v>344</v>
      </c>
      <c r="C346" s="24" t="s">
        <v>328</v>
      </c>
      <c r="D346" s="16" t="s">
        <v>831</v>
      </c>
      <c r="E346" s="25" t="s">
        <v>608</v>
      </c>
      <c r="F346" s="25" t="s">
        <v>574</v>
      </c>
      <c r="G346" s="25" t="s">
        <v>326</v>
      </c>
      <c r="H346" s="25" t="s">
        <v>901</v>
      </c>
      <c r="I346" s="25" t="s">
        <v>345</v>
      </c>
      <c r="J346" s="18">
        <v>-13.2</v>
      </c>
    </row>
    <row r="347" spans="2:10" ht="38.25" hidden="1">
      <c r="B347" s="23" t="s">
        <v>902</v>
      </c>
      <c r="C347" s="24" t="s">
        <v>328</v>
      </c>
      <c r="D347" s="16" t="s">
        <v>831</v>
      </c>
      <c r="E347" s="25" t="s">
        <v>608</v>
      </c>
      <c r="F347" s="38" t="s">
        <v>574</v>
      </c>
      <c r="G347" s="38" t="s">
        <v>326</v>
      </c>
      <c r="H347" s="38"/>
      <c r="I347" s="38"/>
      <c r="J347" s="32">
        <f>J348</f>
        <v>0</v>
      </c>
    </row>
    <row r="348" spans="2:10" ht="38.25" hidden="1">
      <c r="B348" s="23" t="s">
        <v>379</v>
      </c>
      <c r="C348" s="24" t="s">
        <v>328</v>
      </c>
      <c r="D348" s="16" t="s">
        <v>831</v>
      </c>
      <c r="E348" s="25" t="s">
        <v>608</v>
      </c>
      <c r="F348" s="38" t="s">
        <v>574</v>
      </c>
      <c r="G348" s="38" t="s">
        <v>326</v>
      </c>
      <c r="H348" s="38"/>
      <c r="I348" s="38" t="s">
        <v>380</v>
      </c>
      <c r="J348" s="32">
        <f>J349</f>
        <v>0</v>
      </c>
    </row>
    <row r="349" spans="2:10" ht="15" customHeight="1" hidden="1">
      <c r="B349" s="23" t="s">
        <v>388</v>
      </c>
      <c r="C349" s="24" t="s">
        <v>328</v>
      </c>
      <c r="D349" s="16" t="s">
        <v>831</v>
      </c>
      <c r="E349" s="25" t="s">
        <v>608</v>
      </c>
      <c r="F349" s="38" t="s">
        <v>574</v>
      </c>
      <c r="G349" s="38" t="s">
        <v>326</v>
      </c>
      <c r="H349" s="38"/>
      <c r="I349" s="38" t="s">
        <v>389</v>
      </c>
      <c r="J349" s="32"/>
    </row>
    <row r="350" spans="2:10" ht="12.75" hidden="1">
      <c r="B350" s="26"/>
      <c r="C350" s="24"/>
      <c r="D350" s="16" t="s">
        <v>831</v>
      </c>
      <c r="E350" s="25"/>
      <c r="F350" s="25"/>
      <c r="G350" s="25"/>
      <c r="H350" s="25"/>
      <c r="I350" s="25"/>
      <c r="J350" s="18"/>
    </row>
    <row r="351" spans="2:10" ht="12.75" hidden="1">
      <c r="B351" s="19" t="s">
        <v>494</v>
      </c>
      <c r="C351" s="20" t="s">
        <v>328</v>
      </c>
      <c r="D351" s="16" t="s">
        <v>831</v>
      </c>
      <c r="E351" s="21" t="s">
        <v>608</v>
      </c>
      <c r="F351" s="21" t="s">
        <v>495</v>
      </c>
      <c r="G351" s="21"/>
      <c r="H351" s="21"/>
      <c r="I351" s="21"/>
      <c r="J351" s="376">
        <f>J352+J353+J369+J386</f>
        <v>225.03900000000002</v>
      </c>
    </row>
    <row r="352" spans="2:10" ht="12" customHeight="1" hidden="1">
      <c r="B352" s="19" t="s">
        <v>761</v>
      </c>
      <c r="C352" s="20" t="s">
        <v>328</v>
      </c>
      <c r="D352" s="16" t="s">
        <v>831</v>
      </c>
      <c r="E352" s="21" t="s">
        <v>608</v>
      </c>
      <c r="F352" s="21" t="s">
        <v>495</v>
      </c>
      <c r="G352" s="21" t="s">
        <v>326</v>
      </c>
      <c r="H352" s="21"/>
      <c r="I352" s="21"/>
      <c r="J352" s="154"/>
    </row>
    <row r="353" spans="2:10" ht="18.75" customHeight="1" hidden="1">
      <c r="B353" s="19" t="s">
        <v>496</v>
      </c>
      <c r="C353" s="20" t="s">
        <v>328</v>
      </c>
      <c r="D353" s="16" t="s">
        <v>831</v>
      </c>
      <c r="E353" s="21" t="s">
        <v>608</v>
      </c>
      <c r="F353" s="21" t="s">
        <v>495</v>
      </c>
      <c r="G353" s="21" t="s">
        <v>338</v>
      </c>
      <c r="H353" s="21"/>
      <c r="I353" s="21"/>
      <c r="J353" s="376">
        <f>J357+J354+J362</f>
        <v>225.03900000000002</v>
      </c>
    </row>
    <row r="354" spans="2:10" ht="42.75" customHeight="1" hidden="1">
      <c r="B354" s="33" t="s">
        <v>903</v>
      </c>
      <c r="C354" s="16" t="s">
        <v>328</v>
      </c>
      <c r="D354" s="16" t="s">
        <v>831</v>
      </c>
      <c r="E354" s="17" t="s">
        <v>608</v>
      </c>
      <c r="F354" s="17" t="s">
        <v>495</v>
      </c>
      <c r="G354" s="17" t="s">
        <v>338</v>
      </c>
      <c r="H354" s="17"/>
      <c r="I354" s="17"/>
      <c r="J354" s="154">
        <f>J355</f>
        <v>0</v>
      </c>
    </row>
    <row r="355" spans="2:10" ht="12.75" hidden="1">
      <c r="B355" s="9" t="s">
        <v>503</v>
      </c>
      <c r="C355" s="16" t="s">
        <v>328</v>
      </c>
      <c r="D355" s="16" t="s">
        <v>831</v>
      </c>
      <c r="E355" s="17" t="s">
        <v>608</v>
      </c>
      <c r="F355" s="17" t="s">
        <v>495</v>
      </c>
      <c r="G355" s="17" t="s">
        <v>338</v>
      </c>
      <c r="H355" s="17"/>
      <c r="I355" s="17" t="s">
        <v>393</v>
      </c>
      <c r="J355" s="154">
        <f>J356</f>
        <v>0</v>
      </c>
    </row>
    <row r="356" spans="2:10" ht="12.75" hidden="1">
      <c r="B356" s="9" t="s">
        <v>904</v>
      </c>
      <c r="C356" s="16" t="s">
        <v>328</v>
      </c>
      <c r="D356" s="16" t="s">
        <v>831</v>
      </c>
      <c r="E356" s="17" t="s">
        <v>608</v>
      </c>
      <c r="F356" s="17" t="s">
        <v>495</v>
      </c>
      <c r="G356" s="17" t="s">
        <v>338</v>
      </c>
      <c r="H356" s="17"/>
      <c r="I356" s="17" t="s">
        <v>779</v>
      </c>
      <c r="J356" s="154"/>
    </row>
    <row r="357" spans="2:10" ht="12.75" hidden="1">
      <c r="B357" s="19" t="s">
        <v>497</v>
      </c>
      <c r="C357" s="20" t="s">
        <v>328</v>
      </c>
      <c r="D357" s="16" t="s">
        <v>831</v>
      </c>
      <c r="E357" s="21" t="s">
        <v>608</v>
      </c>
      <c r="F357" s="21" t="s">
        <v>495</v>
      </c>
      <c r="G357" s="21" t="s">
        <v>338</v>
      </c>
      <c r="H357" s="21"/>
      <c r="I357" s="21"/>
      <c r="J357" s="376">
        <f>J358</f>
        <v>225.03900000000002</v>
      </c>
    </row>
    <row r="358" spans="2:10" ht="15" customHeight="1">
      <c r="B358" s="9" t="s">
        <v>775</v>
      </c>
      <c r="C358" s="16" t="s">
        <v>328</v>
      </c>
      <c r="D358" s="16" t="s">
        <v>831</v>
      </c>
      <c r="E358" s="17" t="s">
        <v>608</v>
      </c>
      <c r="F358" s="17" t="s">
        <v>495</v>
      </c>
      <c r="G358" s="17" t="s">
        <v>338</v>
      </c>
      <c r="H358" s="17" t="s">
        <v>905</v>
      </c>
      <c r="I358" s="17"/>
      <c r="J358" s="154">
        <f>J359</f>
        <v>225.03900000000002</v>
      </c>
    </row>
    <row r="359" spans="2:10" ht="18" customHeight="1">
      <c r="B359" s="9" t="s">
        <v>509</v>
      </c>
      <c r="C359" s="16" t="s">
        <v>328</v>
      </c>
      <c r="D359" s="16" t="s">
        <v>831</v>
      </c>
      <c r="E359" s="17" t="s">
        <v>608</v>
      </c>
      <c r="F359" s="17" t="s">
        <v>495</v>
      </c>
      <c r="G359" s="17" t="s">
        <v>338</v>
      </c>
      <c r="H359" s="17" t="s">
        <v>905</v>
      </c>
      <c r="I359" s="17" t="s">
        <v>393</v>
      </c>
      <c r="J359" s="154">
        <f>J360</f>
        <v>225.03900000000002</v>
      </c>
    </row>
    <row r="360" spans="2:10" ht="12.75" customHeight="1">
      <c r="B360" s="9" t="s">
        <v>778</v>
      </c>
      <c r="C360" s="16" t="s">
        <v>328</v>
      </c>
      <c r="D360" s="16" t="s">
        <v>831</v>
      </c>
      <c r="E360" s="17" t="s">
        <v>608</v>
      </c>
      <c r="F360" s="17" t="s">
        <v>495</v>
      </c>
      <c r="G360" s="17" t="s">
        <v>338</v>
      </c>
      <c r="H360" s="17" t="s">
        <v>905</v>
      </c>
      <c r="I360" s="17" t="s">
        <v>779</v>
      </c>
      <c r="J360" s="154">
        <f>40.02+185.019</f>
        <v>225.03900000000002</v>
      </c>
    </row>
    <row r="361" spans="2:10" ht="28.5" customHeight="1" hidden="1">
      <c r="B361" s="9" t="s">
        <v>780</v>
      </c>
      <c r="C361" s="16"/>
      <c r="D361" s="16" t="s">
        <v>831</v>
      </c>
      <c r="E361" s="17" t="s">
        <v>608</v>
      </c>
      <c r="F361" s="17" t="s">
        <v>495</v>
      </c>
      <c r="G361" s="17" t="s">
        <v>338</v>
      </c>
      <c r="H361" s="17"/>
      <c r="I361" s="17"/>
      <c r="J361" s="18">
        <f>J385</f>
        <v>0</v>
      </c>
    </row>
    <row r="362" spans="2:10" ht="15.75" customHeight="1" hidden="1">
      <c r="B362" s="19" t="s">
        <v>892</v>
      </c>
      <c r="C362" s="20" t="s">
        <v>328</v>
      </c>
      <c r="D362" s="16" t="s">
        <v>831</v>
      </c>
      <c r="E362" s="21" t="s">
        <v>608</v>
      </c>
      <c r="F362" s="21" t="s">
        <v>495</v>
      </c>
      <c r="G362" s="21" t="s">
        <v>338</v>
      </c>
      <c r="H362" s="21"/>
      <c r="I362" s="21"/>
      <c r="J362" s="22">
        <f>J366+J363</f>
        <v>0</v>
      </c>
    </row>
    <row r="363" spans="2:10" ht="45" customHeight="1" hidden="1">
      <c r="B363" s="33" t="s">
        <v>906</v>
      </c>
      <c r="C363" s="16" t="s">
        <v>328</v>
      </c>
      <c r="D363" s="16" t="s">
        <v>831</v>
      </c>
      <c r="E363" s="17" t="s">
        <v>608</v>
      </c>
      <c r="F363" s="17" t="s">
        <v>495</v>
      </c>
      <c r="G363" s="17" t="s">
        <v>338</v>
      </c>
      <c r="H363" s="17"/>
      <c r="I363" s="17"/>
      <c r="J363" s="18">
        <f>J364</f>
        <v>0</v>
      </c>
    </row>
    <row r="364" spans="2:10" ht="16.5" customHeight="1" hidden="1">
      <c r="B364" s="9" t="s">
        <v>509</v>
      </c>
      <c r="C364" s="16" t="s">
        <v>328</v>
      </c>
      <c r="D364" s="16" t="s">
        <v>831</v>
      </c>
      <c r="E364" s="17" t="s">
        <v>608</v>
      </c>
      <c r="F364" s="17" t="s">
        <v>495</v>
      </c>
      <c r="G364" s="17" t="s">
        <v>338</v>
      </c>
      <c r="H364" s="17"/>
      <c r="I364" s="17" t="s">
        <v>393</v>
      </c>
      <c r="J364" s="18">
        <f>J365</f>
        <v>0</v>
      </c>
    </row>
    <row r="365" spans="2:10" ht="15.75" customHeight="1" hidden="1">
      <c r="B365" s="9" t="s">
        <v>778</v>
      </c>
      <c r="C365" s="16" t="s">
        <v>328</v>
      </c>
      <c r="D365" s="16" t="s">
        <v>831</v>
      </c>
      <c r="E365" s="17" t="s">
        <v>608</v>
      </c>
      <c r="F365" s="17" t="s">
        <v>495</v>
      </c>
      <c r="G365" s="17" t="s">
        <v>338</v>
      </c>
      <c r="H365" s="17"/>
      <c r="I365" s="17" t="s">
        <v>779</v>
      </c>
      <c r="J365" s="18"/>
    </row>
    <row r="366" spans="2:10" ht="41.25" customHeight="1" hidden="1">
      <c r="B366" s="33" t="s">
        <v>906</v>
      </c>
      <c r="C366" s="16" t="s">
        <v>328</v>
      </c>
      <c r="D366" s="16" t="s">
        <v>831</v>
      </c>
      <c r="E366" s="17" t="s">
        <v>608</v>
      </c>
      <c r="F366" s="17" t="s">
        <v>495</v>
      </c>
      <c r="G366" s="17" t="s">
        <v>338</v>
      </c>
      <c r="H366" s="17"/>
      <c r="I366" s="17"/>
      <c r="J366" s="18">
        <f>J367</f>
        <v>0</v>
      </c>
    </row>
    <row r="367" spans="2:10" ht="20.25" customHeight="1" hidden="1">
      <c r="B367" s="9" t="s">
        <v>509</v>
      </c>
      <c r="C367" s="16" t="s">
        <v>328</v>
      </c>
      <c r="D367" s="16" t="s">
        <v>831</v>
      </c>
      <c r="E367" s="17" t="s">
        <v>608</v>
      </c>
      <c r="F367" s="17" t="s">
        <v>495</v>
      </c>
      <c r="G367" s="17" t="s">
        <v>338</v>
      </c>
      <c r="H367" s="17"/>
      <c r="I367" s="17" t="s">
        <v>393</v>
      </c>
      <c r="J367" s="18">
        <f>J368</f>
        <v>0</v>
      </c>
    </row>
    <row r="368" spans="2:10" ht="17.25" customHeight="1" hidden="1">
      <c r="B368" s="9" t="s">
        <v>778</v>
      </c>
      <c r="C368" s="16" t="s">
        <v>328</v>
      </c>
      <c r="D368" s="16" t="s">
        <v>831</v>
      </c>
      <c r="E368" s="17" t="s">
        <v>608</v>
      </c>
      <c r="F368" s="17" t="s">
        <v>495</v>
      </c>
      <c r="G368" s="17" t="s">
        <v>338</v>
      </c>
      <c r="H368" s="17"/>
      <c r="I368" s="17" t="s">
        <v>779</v>
      </c>
      <c r="J368" s="18">
        <f>214.92-214.92</f>
        <v>0</v>
      </c>
    </row>
    <row r="369" spans="2:10" ht="12.75" hidden="1">
      <c r="B369" s="19" t="s">
        <v>506</v>
      </c>
      <c r="C369" s="20" t="s">
        <v>328</v>
      </c>
      <c r="D369" s="16" t="s">
        <v>831</v>
      </c>
      <c r="E369" s="21" t="s">
        <v>608</v>
      </c>
      <c r="F369" s="21" t="s">
        <v>495</v>
      </c>
      <c r="G369" s="21" t="s">
        <v>365</v>
      </c>
      <c r="H369" s="21"/>
      <c r="I369" s="21"/>
      <c r="J369" s="22">
        <f>J373+J370</f>
        <v>0</v>
      </c>
    </row>
    <row r="370" spans="2:10" ht="76.5" hidden="1">
      <c r="B370" s="9" t="s">
        <v>907</v>
      </c>
      <c r="C370" s="16" t="s">
        <v>328</v>
      </c>
      <c r="D370" s="16" t="s">
        <v>831</v>
      </c>
      <c r="E370" s="17" t="s">
        <v>608</v>
      </c>
      <c r="F370" s="17" t="s">
        <v>495</v>
      </c>
      <c r="G370" s="17" t="s">
        <v>365</v>
      </c>
      <c r="H370" s="17"/>
      <c r="I370" s="17"/>
      <c r="J370" s="18">
        <f>J371</f>
        <v>0</v>
      </c>
    </row>
    <row r="371" spans="2:10" ht="16.5" customHeight="1" hidden="1">
      <c r="B371" s="9" t="s">
        <v>509</v>
      </c>
      <c r="C371" s="16" t="s">
        <v>328</v>
      </c>
      <c r="D371" s="16" t="s">
        <v>831</v>
      </c>
      <c r="E371" s="17" t="s">
        <v>608</v>
      </c>
      <c r="F371" s="17" t="s">
        <v>495</v>
      </c>
      <c r="G371" s="17" t="s">
        <v>365</v>
      </c>
      <c r="H371" s="17"/>
      <c r="I371" s="17" t="s">
        <v>393</v>
      </c>
      <c r="J371" s="18">
        <f>J372</f>
        <v>0</v>
      </c>
    </row>
    <row r="372" spans="2:10" ht="18.75" customHeight="1" hidden="1">
      <c r="B372" s="9" t="s">
        <v>908</v>
      </c>
      <c r="C372" s="16" t="s">
        <v>328</v>
      </c>
      <c r="D372" s="16" t="s">
        <v>831</v>
      </c>
      <c r="E372" s="17" t="s">
        <v>608</v>
      </c>
      <c r="F372" s="17" t="s">
        <v>495</v>
      </c>
      <c r="G372" s="17" t="s">
        <v>365</v>
      </c>
      <c r="H372" s="17"/>
      <c r="I372" s="17" t="s">
        <v>771</v>
      </c>
      <c r="J372" s="18"/>
    </row>
    <row r="373" spans="2:10" ht="12" customHeight="1" hidden="1">
      <c r="B373" s="9" t="s">
        <v>734</v>
      </c>
      <c r="C373" s="16" t="s">
        <v>328</v>
      </c>
      <c r="D373" s="16" t="s">
        <v>831</v>
      </c>
      <c r="E373" s="17" t="s">
        <v>608</v>
      </c>
      <c r="F373" s="17" t="s">
        <v>495</v>
      </c>
      <c r="G373" s="17" t="s">
        <v>365</v>
      </c>
      <c r="H373" s="17"/>
      <c r="I373" s="17"/>
      <c r="J373" s="18">
        <f>J374</f>
        <v>0</v>
      </c>
    </row>
    <row r="374" spans="2:10" ht="54" customHeight="1" hidden="1">
      <c r="B374" s="23" t="s">
        <v>513</v>
      </c>
      <c r="C374" s="24" t="s">
        <v>328</v>
      </c>
      <c r="D374" s="16" t="s">
        <v>831</v>
      </c>
      <c r="E374" s="17" t="s">
        <v>608</v>
      </c>
      <c r="F374" s="25" t="s">
        <v>495</v>
      </c>
      <c r="G374" s="25" t="s">
        <v>365</v>
      </c>
      <c r="H374" s="25"/>
      <c r="I374" s="25"/>
      <c r="J374" s="18">
        <f>J375</f>
        <v>0</v>
      </c>
    </row>
    <row r="375" spans="2:10" ht="16.5" customHeight="1" hidden="1">
      <c r="B375" s="9" t="s">
        <v>509</v>
      </c>
      <c r="C375" s="16" t="s">
        <v>328</v>
      </c>
      <c r="D375" s="16" t="s">
        <v>831</v>
      </c>
      <c r="E375" s="17" t="s">
        <v>608</v>
      </c>
      <c r="F375" s="17" t="s">
        <v>495</v>
      </c>
      <c r="G375" s="17" t="s">
        <v>365</v>
      </c>
      <c r="H375" s="17"/>
      <c r="I375" s="17" t="s">
        <v>393</v>
      </c>
      <c r="J375" s="18">
        <f>J376</f>
        <v>0</v>
      </c>
    </row>
    <row r="376" spans="2:10" ht="25.5" hidden="1">
      <c r="B376" s="9" t="s">
        <v>510</v>
      </c>
      <c r="C376" s="16" t="s">
        <v>328</v>
      </c>
      <c r="D376" s="16" t="s">
        <v>831</v>
      </c>
      <c r="E376" s="17" t="s">
        <v>608</v>
      </c>
      <c r="F376" s="17" t="s">
        <v>495</v>
      </c>
      <c r="G376" s="17" t="s">
        <v>365</v>
      </c>
      <c r="H376" s="17"/>
      <c r="I376" s="17" t="s">
        <v>511</v>
      </c>
      <c r="J376" s="18">
        <v>0</v>
      </c>
    </row>
    <row r="377" spans="2:10" ht="12.75" hidden="1">
      <c r="B377" s="9"/>
      <c r="C377" s="16"/>
      <c r="D377" s="16" t="s">
        <v>831</v>
      </c>
      <c r="E377" s="17"/>
      <c r="F377" s="17"/>
      <c r="G377" s="17"/>
      <c r="H377" s="17"/>
      <c r="I377" s="17"/>
      <c r="J377" s="18"/>
    </row>
    <row r="378" spans="2:10" ht="12.75" hidden="1">
      <c r="B378" s="9" t="s">
        <v>358</v>
      </c>
      <c r="C378" s="16"/>
      <c r="D378" s="16" t="s">
        <v>831</v>
      </c>
      <c r="E378" s="17"/>
      <c r="F378" s="17"/>
      <c r="G378" s="17"/>
      <c r="H378" s="17"/>
      <c r="I378" s="17"/>
      <c r="J378" s="18"/>
    </row>
    <row r="379" spans="2:10" ht="30" customHeight="1" hidden="1">
      <c r="B379" s="9" t="s">
        <v>789</v>
      </c>
      <c r="C379" s="16"/>
      <c r="D379" s="16" t="s">
        <v>831</v>
      </c>
      <c r="E379" s="17"/>
      <c r="F379" s="17"/>
      <c r="G379" s="17"/>
      <c r="H379" s="17"/>
      <c r="I379" s="17"/>
      <c r="J379" s="18"/>
    </row>
    <row r="380" spans="2:10" ht="25.5" hidden="1">
      <c r="B380" s="26" t="s">
        <v>342</v>
      </c>
      <c r="C380" s="24"/>
      <c r="D380" s="16" t="s">
        <v>831</v>
      </c>
      <c r="E380" s="17"/>
      <c r="F380" s="17"/>
      <c r="G380" s="17"/>
      <c r="H380" s="17"/>
      <c r="I380" s="17"/>
      <c r="J380" s="18"/>
    </row>
    <row r="381" spans="2:10" ht="25.5" hidden="1">
      <c r="B381" s="26" t="s">
        <v>344</v>
      </c>
      <c r="C381" s="24"/>
      <c r="D381" s="16" t="s">
        <v>831</v>
      </c>
      <c r="E381" s="17"/>
      <c r="F381" s="17"/>
      <c r="G381" s="17"/>
      <c r="H381" s="17"/>
      <c r="I381" s="17"/>
      <c r="J381" s="18"/>
    </row>
    <row r="382" spans="2:10" ht="12.75" hidden="1">
      <c r="B382" s="9"/>
      <c r="C382" s="16"/>
      <c r="D382" s="16" t="s">
        <v>831</v>
      </c>
      <c r="E382" s="17"/>
      <c r="F382" s="17"/>
      <c r="G382" s="17"/>
      <c r="H382" s="17"/>
      <c r="I382" s="17"/>
      <c r="J382" s="18"/>
    </row>
    <row r="383" spans="2:10" ht="12.75" hidden="1">
      <c r="B383" s="9"/>
      <c r="C383" s="16"/>
      <c r="D383" s="16" t="s">
        <v>831</v>
      </c>
      <c r="E383" s="17"/>
      <c r="F383" s="17"/>
      <c r="G383" s="17"/>
      <c r="H383" s="17"/>
      <c r="I383" s="17"/>
      <c r="J383" s="18"/>
    </row>
    <row r="384" spans="2:10" ht="12.75" hidden="1">
      <c r="B384" s="9"/>
      <c r="C384" s="16"/>
      <c r="D384" s="16" t="s">
        <v>831</v>
      </c>
      <c r="E384" s="17"/>
      <c r="F384" s="17"/>
      <c r="G384" s="17"/>
      <c r="H384" s="17"/>
      <c r="I384" s="17"/>
      <c r="J384" s="18"/>
    </row>
    <row r="385" spans="2:10" ht="12.75" hidden="1">
      <c r="B385" s="9"/>
      <c r="C385" s="16"/>
      <c r="D385" s="16" t="s">
        <v>831</v>
      </c>
      <c r="E385" s="17"/>
      <c r="F385" s="17"/>
      <c r="G385" s="17"/>
      <c r="H385" s="17"/>
      <c r="I385" s="17"/>
      <c r="J385" s="18"/>
    </row>
    <row r="386" spans="2:10" ht="16.5" customHeight="1" hidden="1">
      <c r="B386" s="19" t="s">
        <v>790</v>
      </c>
      <c r="C386" s="20" t="s">
        <v>328</v>
      </c>
      <c r="D386" s="16" t="s">
        <v>831</v>
      </c>
      <c r="E386" s="21" t="s">
        <v>608</v>
      </c>
      <c r="F386" s="21" t="s">
        <v>495</v>
      </c>
      <c r="G386" s="21" t="s">
        <v>524</v>
      </c>
      <c r="H386" s="21"/>
      <c r="I386" s="21"/>
      <c r="J386" s="22">
        <f>J387</f>
        <v>0</v>
      </c>
    </row>
    <row r="387" spans="2:10" ht="12.75" hidden="1">
      <c r="B387" s="9" t="s">
        <v>385</v>
      </c>
      <c r="C387" s="16" t="s">
        <v>328</v>
      </c>
      <c r="D387" s="16" t="s">
        <v>831</v>
      </c>
      <c r="E387" s="17" t="s">
        <v>608</v>
      </c>
      <c r="F387" s="17" t="s">
        <v>495</v>
      </c>
      <c r="G387" s="17" t="s">
        <v>524</v>
      </c>
      <c r="H387" s="17"/>
      <c r="I387" s="17"/>
      <c r="J387" s="18">
        <f>J388</f>
        <v>0</v>
      </c>
    </row>
    <row r="388" spans="2:10" ht="76.5" hidden="1">
      <c r="B388" s="9" t="s">
        <v>454</v>
      </c>
      <c r="C388" s="16" t="s">
        <v>328</v>
      </c>
      <c r="D388" s="16" t="s">
        <v>831</v>
      </c>
      <c r="E388" s="17" t="s">
        <v>608</v>
      </c>
      <c r="F388" s="17" t="s">
        <v>495</v>
      </c>
      <c r="G388" s="17" t="s">
        <v>524</v>
      </c>
      <c r="H388" s="17"/>
      <c r="I388" s="17"/>
      <c r="J388" s="18">
        <f>J389+J394</f>
        <v>0</v>
      </c>
    </row>
    <row r="389" spans="2:10" ht="38.25" hidden="1">
      <c r="B389" s="9" t="s">
        <v>791</v>
      </c>
      <c r="C389" s="16" t="s">
        <v>328</v>
      </c>
      <c r="D389" s="16" t="s">
        <v>831</v>
      </c>
      <c r="E389" s="17" t="s">
        <v>608</v>
      </c>
      <c r="F389" s="17" t="s">
        <v>495</v>
      </c>
      <c r="G389" s="17" t="s">
        <v>524</v>
      </c>
      <c r="H389" s="17"/>
      <c r="I389" s="17"/>
      <c r="J389" s="18">
        <f>J390+J392</f>
        <v>0</v>
      </c>
    </row>
    <row r="390" spans="2:10" ht="63.75" hidden="1">
      <c r="B390" s="26" t="s">
        <v>333</v>
      </c>
      <c r="C390" s="16" t="s">
        <v>328</v>
      </c>
      <c r="D390" s="16" t="s">
        <v>831</v>
      </c>
      <c r="E390" s="17" t="s">
        <v>608</v>
      </c>
      <c r="F390" s="17" t="s">
        <v>495</v>
      </c>
      <c r="G390" s="17" t="s">
        <v>524</v>
      </c>
      <c r="H390" s="17"/>
      <c r="I390" s="17" t="s">
        <v>334</v>
      </c>
      <c r="J390" s="18">
        <f>J391</f>
        <v>0</v>
      </c>
    </row>
    <row r="391" spans="2:10" ht="38.25" hidden="1">
      <c r="B391" s="26" t="s">
        <v>543</v>
      </c>
      <c r="C391" s="16" t="s">
        <v>328</v>
      </c>
      <c r="D391" s="16" t="s">
        <v>831</v>
      </c>
      <c r="E391" s="17" t="s">
        <v>608</v>
      </c>
      <c r="F391" s="17" t="s">
        <v>495</v>
      </c>
      <c r="G391" s="17" t="s">
        <v>524</v>
      </c>
      <c r="H391" s="17"/>
      <c r="I391" s="17" t="s">
        <v>336</v>
      </c>
      <c r="J391" s="18"/>
    </row>
    <row r="392" spans="2:10" ht="25.5" hidden="1">
      <c r="B392" s="26" t="s">
        <v>342</v>
      </c>
      <c r="C392" s="16" t="s">
        <v>328</v>
      </c>
      <c r="D392" s="16" t="s">
        <v>831</v>
      </c>
      <c r="E392" s="17" t="s">
        <v>608</v>
      </c>
      <c r="F392" s="17" t="s">
        <v>495</v>
      </c>
      <c r="G392" s="17" t="s">
        <v>524</v>
      </c>
      <c r="H392" s="17"/>
      <c r="I392" s="17" t="s">
        <v>343</v>
      </c>
      <c r="J392" s="18">
        <f>J393</f>
        <v>0</v>
      </c>
    </row>
    <row r="393" spans="2:10" ht="27" customHeight="1" hidden="1">
      <c r="B393" s="26" t="s">
        <v>344</v>
      </c>
      <c r="C393" s="16" t="s">
        <v>328</v>
      </c>
      <c r="D393" s="16" t="s">
        <v>831</v>
      </c>
      <c r="E393" s="17" t="s">
        <v>608</v>
      </c>
      <c r="F393" s="17" t="s">
        <v>495</v>
      </c>
      <c r="G393" s="17" t="s">
        <v>524</v>
      </c>
      <c r="H393" s="17"/>
      <c r="I393" s="17" t="s">
        <v>345</v>
      </c>
      <c r="J393" s="18"/>
    </row>
    <row r="394" spans="2:10" ht="44.25" customHeight="1" hidden="1">
      <c r="B394" s="9" t="s">
        <v>793</v>
      </c>
      <c r="C394" s="16" t="s">
        <v>328</v>
      </c>
      <c r="D394" s="16" t="s">
        <v>831</v>
      </c>
      <c r="E394" s="17" t="s">
        <v>608</v>
      </c>
      <c r="F394" s="17" t="s">
        <v>495</v>
      </c>
      <c r="G394" s="17" t="s">
        <v>524</v>
      </c>
      <c r="H394" s="17"/>
      <c r="I394" s="17"/>
      <c r="J394" s="18">
        <f>J395+J397</f>
        <v>0</v>
      </c>
    </row>
    <row r="395" spans="2:10" ht="63.75" hidden="1">
      <c r="B395" s="26" t="s">
        <v>333</v>
      </c>
      <c r="C395" s="16" t="s">
        <v>328</v>
      </c>
      <c r="D395" s="16" t="s">
        <v>831</v>
      </c>
      <c r="E395" s="17" t="s">
        <v>608</v>
      </c>
      <c r="F395" s="17" t="s">
        <v>495</v>
      </c>
      <c r="G395" s="17" t="s">
        <v>524</v>
      </c>
      <c r="H395" s="17"/>
      <c r="I395" s="17" t="s">
        <v>334</v>
      </c>
      <c r="J395" s="18">
        <f>J396</f>
        <v>0</v>
      </c>
    </row>
    <row r="396" spans="2:10" ht="37.5" customHeight="1" hidden="1">
      <c r="B396" s="26" t="s">
        <v>543</v>
      </c>
      <c r="C396" s="16" t="s">
        <v>328</v>
      </c>
      <c r="D396" s="16" t="s">
        <v>831</v>
      </c>
      <c r="E396" s="17" t="s">
        <v>608</v>
      </c>
      <c r="F396" s="17" t="s">
        <v>495</v>
      </c>
      <c r="G396" s="17" t="s">
        <v>524</v>
      </c>
      <c r="H396" s="17"/>
      <c r="I396" s="17" t="s">
        <v>336</v>
      </c>
      <c r="J396" s="18"/>
    </row>
    <row r="397" spans="2:10" ht="25.5" hidden="1">
      <c r="B397" s="26" t="s">
        <v>342</v>
      </c>
      <c r="C397" s="24" t="s">
        <v>328</v>
      </c>
      <c r="D397" s="16" t="s">
        <v>831</v>
      </c>
      <c r="E397" s="17" t="s">
        <v>608</v>
      </c>
      <c r="F397" s="17" t="s">
        <v>495</v>
      </c>
      <c r="G397" s="17" t="s">
        <v>524</v>
      </c>
      <c r="H397" s="17"/>
      <c r="I397" s="17" t="s">
        <v>343</v>
      </c>
      <c r="J397" s="18">
        <f>J398</f>
        <v>0</v>
      </c>
    </row>
    <row r="398" spans="2:10" ht="28.5" customHeight="1" hidden="1">
      <c r="B398" s="26" t="s">
        <v>344</v>
      </c>
      <c r="C398" s="24" t="s">
        <v>328</v>
      </c>
      <c r="D398" s="16" t="s">
        <v>831</v>
      </c>
      <c r="E398" s="17" t="s">
        <v>608</v>
      </c>
      <c r="F398" s="17" t="s">
        <v>495</v>
      </c>
      <c r="G398" s="17" t="s">
        <v>524</v>
      </c>
      <c r="H398" s="17"/>
      <c r="I398" s="17" t="s">
        <v>345</v>
      </c>
      <c r="J398" s="18"/>
    </row>
    <row r="399" spans="2:10" ht="12.75" hidden="1">
      <c r="B399" s="9"/>
      <c r="C399" s="16"/>
      <c r="D399" s="16" t="s">
        <v>831</v>
      </c>
      <c r="E399" s="17"/>
      <c r="F399" s="17"/>
      <c r="G399" s="17"/>
      <c r="H399" s="17"/>
      <c r="I399" s="17"/>
      <c r="J399" s="18"/>
    </row>
    <row r="400" spans="2:10" ht="12.75" hidden="1">
      <c r="B400" s="9"/>
      <c r="C400" s="16"/>
      <c r="D400" s="16" t="s">
        <v>831</v>
      </c>
      <c r="E400" s="17"/>
      <c r="F400" s="17"/>
      <c r="G400" s="17"/>
      <c r="H400" s="17"/>
      <c r="I400" s="17"/>
      <c r="J400" s="18"/>
    </row>
    <row r="401" spans="2:10" ht="12.75">
      <c r="B401" s="9" t="s">
        <v>483</v>
      </c>
      <c r="C401" s="16" t="s">
        <v>328</v>
      </c>
      <c r="D401" s="16" t="s">
        <v>831</v>
      </c>
      <c r="E401" s="17" t="s">
        <v>608</v>
      </c>
      <c r="F401" s="17" t="s">
        <v>495</v>
      </c>
      <c r="G401" s="17" t="s">
        <v>524</v>
      </c>
      <c r="H401" s="17" t="s">
        <v>909</v>
      </c>
      <c r="I401" s="17"/>
      <c r="J401" s="32">
        <f>J402</f>
        <v>-12</v>
      </c>
    </row>
    <row r="402" spans="2:10" ht="25.5">
      <c r="B402" s="26" t="s">
        <v>342</v>
      </c>
      <c r="C402" s="16" t="s">
        <v>328</v>
      </c>
      <c r="D402" s="16" t="s">
        <v>831</v>
      </c>
      <c r="E402" s="17" t="s">
        <v>608</v>
      </c>
      <c r="F402" s="17" t="s">
        <v>495</v>
      </c>
      <c r="G402" s="17" t="s">
        <v>524</v>
      </c>
      <c r="H402" s="17" t="s">
        <v>909</v>
      </c>
      <c r="I402" s="17" t="s">
        <v>343</v>
      </c>
      <c r="J402" s="32">
        <f>J403</f>
        <v>-12</v>
      </c>
    </row>
    <row r="403" spans="2:10" ht="25.5">
      <c r="B403" s="26" t="s">
        <v>344</v>
      </c>
      <c r="C403" s="16" t="s">
        <v>328</v>
      </c>
      <c r="D403" s="16" t="s">
        <v>831</v>
      </c>
      <c r="E403" s="17" t="s">
        <v>608</v>
      </c>
      <c r="F403" s="17" t="s">
        <v>495</v>
      </c>
      <c r="G403" s="17" t="s">
        <v>524</v>
      </c>
      <c r="H403" s="17" t="s">
        <v>909</v>
      </c>
      <c r="I403" s="17" t="s">
        <v>345</v>
      </c>
      <c r="J403" s="32">
        <v>-12</v>
      </c>
    </row>
    <row r="404" spans="2:10" ht="30.75" customHeight="1" hidden="1">
      <c r="B404" s="9" t="s">
        <v>795</v>
      </c>
      <c r="C404" s="16" t="s">
        <v>328</v>
      </c>
      <c r="D404" s="16" t="s">
        <v>831</v>
      </c>
      <c r="E404" s="17" t="s">
        <v>608</v>
      </c>
      <c r="F404" s="17" t="s">
        <v>495</v>
      </c>
      <c r="G404" s="17" t="s">
        <v>524</v>
      </c>
      <c r="H404" s="17" t="s">
        <v>910</v>
      </c>
      <c r="I404" s="17"/>
      <c r="J404" s="32">
        <f>J405</f>
        <v>0</v>
      </c>
    </row>
    <row r="405" spans="2:10" ht="25.5" hidden="1">
      <c r="B405" s="26" t="s">
        <v>342</v>
      </c>
      <c r="C405" s="16" t="s">
        <v>328</v>
      </c>
      <c r="D405" s="16" t="s">
        <v>831</v>
      </c>
      <c r="E405" s="17" t="s">
        <v>608</v>
      </c>
      <c r="F405" s="17" t="s">
        <v>495</v>
      </c>
      <c r="G405" s="17" t="s">
        <v>524</v>
      </c>
      <c r="H405" s="17" t="s">
        <v>910</v>
      </c>
      <c r="I405" s="17" t="s">
        <v>343</v>
      </c>
      <c r="J405" s="32">
        <f>J406</f>
        <v>0</v>
      </c>
    </row>
    <row r="406" spans="2:10" ht="24.75" customHeight="1" hidden="1">
      <c r="B406" s="26" t="s">
        <v>344</v>
      </c>
      <c r="C406" s="16" t="s">
        <v>328</v>
      </c>
      <c r="D406" s="16" t="s">
        <v>831</v>
      </c>
      <c r="E406" s="25" t="s">
        <v>608</v>
      </c>
      <c r="F406" s="17" t="s">
        <v>495</v>
      </c>
      <c r="G406" s="17" t="s">
        <v>524</v>
      </c>
      <c r="H406" s="17" t="s">
        <v>910</v>
      </c>
      <c r="I406" s="17" t="s">
        <v>345</v>
      </c>
      <c r="J406" s="32"/>
    </row>
    <row r="407" spans="2:10" ht="12.75" hidden="1">
      <c r="B407" s="34" t="s">
        <v>797</v>
      </c>
      <c r="C407" s="20" t="s">
        <v>328</v>
      </c>
      <c r="D407" s="16" t="s">
        <v>831</v>
      </c>
      <c r="E407" s="30" t="s">
        <v>608</v>
      </c>
      <c r="F407" s="21" t="s">
        <v>551</v>
      </c>
      <c r="G407" s="21"/>
      <c r="H407" s="21"/>
      <c r="I407" s="21"/>
      <c r="J407" s="35">
        <f>J408</f>
        <v>0</v>
      </c>
    </row>
    <row r="408" spans="2:10" ht="12.75" hidden="1">
      <c r="B408" s="34" t="s">
        <v>798</v>
      </c>
      <c r="C408" s="20" t="s">
        <v>328</v>
      </c>
      <c r="D408" s="16" t="s">
        <v>831</v>
      </c>
      <c r="E408" s="30" t="s">
        <v>608</v>
      </c>
      <c r="F408" s="21" t="s">
        <v>551</v>
      </c>
      <c r="G408" s="21" t="s">
        <v>326</v>
      </c>
      <c r="H408" s="21"/>
      <c r="I408" s="21"/>
      <c r="J408" s="35">
        <f>J409</f>
        <v>0</v>
      </c>
    </row>
    <row r="409" spans="2:10" ht="25.5" hidden="1">
      <c r="B409" s="9" t="s">
        <v>661</v>
      </c>
      <c r="C409" s="16" t="s">
        <v>328</v>
      </c>
      <c r="D409" s="16" t="s">
        <v>831</v>
      </c>
      <c r="E409" s="25" t="s">
        <v>608</v>
      </c>
      <c r="F409" s="17"/>
      <c r="G409" s="17"/>
      <c r="H409" s="17" t="s">
        <v>911</v>
      </c>
      <c r="I409" s="17"/>
      <c r="J409" s="32">
        <f>J410</f>
        <v>0</v>
      </c>
    </row>
    <row r="410" spans="2:10" ht="38.25" hidden="1">
      <c r="B410" s="46" t="s">
        <v>663</v>
      </c>
      <c r="C410" s="16" t="s">
        <v>328</v>
      </c>
      <c r="D410" s="16" t="s">
        <v>831</v>
      </c>
      <c r="E410" s="25" t="s">
        <v>608</v>
      </c>
      <c r="F410" s="17"/>
      <c r="G410" s="17"/>
      <c r="H410" s="17" t="s">
        <v>911</v>
      </c>
      <c r="I410" s="17" t="s">
        <v>664</v>
      </c>
      <c r="J410" s="32">
        <f>J411</f>
        <v>0</v>
      </c>
    </row>
    <row r="411" spans="2:10" ht="12.75" hidden="1">
      <c r="B411" s="9" t="s">
        <v>665</v>
      </c>
      <c r="C411" s="16" t="s">
        <v>328</v>
      </c>
      <c r="D411" s="16" t="s">
        <v>831</v>
      </c>
      <c r="E411" s="25" t="s">
        <v>608</v>
      </c>
      <c r="F411" s="17"/>
      <c r="G411" s="17"/>
      <c r="H411" s="17" t="s">
        <v>911</v>
      </c>
      <c r="I411" s="17" t="s">
        <v>666</v>
      </c>
      <c r="J411" s="32"/>
    </row>
    <row r="412" spans="2:10" ht="25.5">
      <c r="B412" s="26" t="s">
        <v>695</v>
      </c>
      <c r="C412" s="16" t="s">
        <v>328</v>
      </c>
      <c r="D412" s="16" t="s">
        <v>831</v>
      </c>
      <c r="E412" s="25" t="s">
        <v>608</v>
      </c>
      <c r="F412" s="17"/>
      <c r="G412" s="17"/>
      <c r="H412" s="17" t="s">
        <v>912</v>
      </c>
      <c r="I412" s="17"/>
      <c r="J412" s="32">
        <f>J413</f>
        <v>-35</v>
      </c>
    </row>
    <row r="413" spans="2:10" ht="25.5">
      <c r="B413" s="26" t="s">
        <v>342</v>
      </c>
      <c r="C413" s="16" t="s">
        <v>328</v>
      </c>
      <c r="D413" s="16" t="s">
        <v>831</v>
      </c>
      <c r="E413" s="25" t="s">
        <v>608</v>
      </c>
      <c r="F413" s="17"/>
      <c r="G413" s="17"/>
      <c r="H413" s="17" t="s">
        <v>912</v>
      </c>
      <c r="I413" s="17" t="s">
        <v>343</v>
      </c>
      <c r="J413" s="32">
        <f>J414</f>
        <v>-35</v>
      </c>
    </row>
    <row r="414" spans="2:10" ht="25.5">
      <c r="B414" s="26" t="s">
        <v>344</v>
      </c>
      <c r="C414" s="16" t="s">
        <v>328</v>
      </c>
      <c r="D414" s="16" t="s">
        <v>831</v>
      </c>
      <c r="E414" s="25" t="s">
        <v>608</v>
      </c>
      <c r="F414" s="17"/>
      <c r="G414" s="17"/>
      <c r="H414" s="17" t="s">
        <v>912</v>
      </c>
      <c r="I414" s="17" t="s">
        <v>345</v>
      </c>
      <c r="J414" s="32">
        <v>-35</v>
      </c>
    </row>
    <row r="415" spans="2:10" ht="25.5">
      <c r="B415" s="34" t="s">
        <v>913</v>
      </c>
      <c r="C415" s="28" t="s">
        <v>328</v>
      </c>
      <c r="D415" s="24" t="s">
        <v>831</v>
      </c>
      <c r="E415" s="30" t="s">
        <v>815</v>
      </c>
      <c r="F415" s="30"/>
      <c r="G415" s="30"/>
      <c r="H415" s="30"/>
      <c r="I415" s="30"/>
      <c r="J415" s="22">
        <f>J416</f>
        <v>-50.19599999999999</v>
      </c>
    </row>
    <row r="416" spans="2:10" ht="12.75">
      <c r="B416" s="27" t="s">
        <v>914</v>
      </c>
      <c r="C416" s="28" t="s">
        <v>328</v>
      </c>
      <c r="D416" s="28" t="s">
        <v>831</v>
      </c>
      <c r="E416" s="30" t="s">
        <v>815</v>
      </c>
      <c r="F416" s="30" t="s">
        <v>338</v>
      </c>
      <c r="G416" s="30"/>
      <c r="H416" s="30" t="s">
        <v>915</v>
      </c>
      <c r="I416" s="30"/>
      <c r="J416" s="22">
        <f>J417</f>
        <v>-50.19599999999999</v>
      </c>
    </row>
    <row r="417" spans="2:10" ht="38.25" hidden="1">
      <c r="B417" s="23" t="s">
        <v>630</v>
      </c>
      <c r="C417" s="24" t="s">
        <v>328</v>
      </c>
      <c r="D417" s="24" t="s">
        <v>831</v>
      </c>
      <c r="E417" s="25" t="s">
        <v>815</v>
      </c>
      <c r="F417" s="25" t="s">
        <v>338</v>
      </c>
      <c r="G417" s="25" t="s">
        <v>445</v>
      </c>
      <c r="H417" s="25"/>
      <c r="I417" s="25"/>
      <c r="J417" s="18">
        <f>J418</f>
        <v>-50.19599999999999</v>
      </c>
    </row>
    <row r="418" spans="2:10" ht="12.75" hidden="1">
      <c r="B418" s="23" t="s">
        <v>631</v>
      </c>
      <c r="C418" s="24" t="s">
        <v>328</v>
      </c>
      <c r="D418" s="24" t="s">
        <v>831</v>
      </c>
      <c r="E418" s="25" t="s">
        <v>815</v>
      </c>
      <c r="F418" s="25" t="s">
        <v>338</v>
      </c>
      <c r="G418" s="25" t="s">
        <v>445</v>
      </c>
      <c r="H418" s="25"/>
      <c r="I418" s="25"/>
      <c r="J418" s="18">
        <f>J419+J421+J423</f>
        <v>-50.19599999999999</v>
      </c>
    </row>
    <row r="419" spans="2:10" ht="63.75">
      <c r="B419" s="26" t="s">
        <v>333</v>
      </c>
      <c r="C419" s="24" t="s">
        <v>328</v>
      </c>
      <c r="D419" s="24" t="s">
        <v>831</v>
      </c>
      <c r="E419" s="25" t="s">
        <v>815</v>
      </c>
      <c r="F419" s="25" t="s">
        <v>338</v>
      </c>
      <c r="G419" s="25" t="s">
        <v>445</v>
      </c>
      <c r="H419" s="25" t="s">
        <v>915</v>
      </c>
      <c r="I419" s="25" t="s">
        <v>334</v>
      </c>
      <c r="J419" s="154">
        <f>J420</f>
        <v>-24.919999999999995</v>
      </c>
    </row>
    <row r="420" spans="2:10" ht="12.75">
      <c r="B420" s="33" t="s">
        <v>916</v>
      </c>
      <c r="C420" s="24" t="s">
        <v>328</v>
      </c>
      <c r="D420" s="24" t="s">
        <v>831</v>
      </c>
      <c r="E420" s="25" t="s">
        <v>815</v>
      </c>
      <c r="F420" s="25" t="s">
        <v>338</v>
      </c>
      <c r="G420" s="25" t="s">
        <v>445</v>
      </c>
      <c r="H420" s="25" t="s">
        <v>915</v>
      </c>
      <c r="I420" s="25" t="s">
        <v>818</v>
      </c>
      <c r="J420" s="154">
        <f>-1.05-49.37+25.5</f>
        <v>-24.919999999999995</v>
      </c>
    </row>
    <row r="421" spans="2:10" ht="27.75" customHeight="1">
      <c r="B421" s="26" t="s">
        <v>342</v>
      </c>
      <c r="C421" s="24" t="s">
        <v>328</v>
      </c>
      <c r="D421" s="24" t="s">
        <v>831</v>
      </c>
      <c r="E421" s="25" t="s">
        <v>815</v>
      </c>
      <c r="F421" s="25" t="s">
        <v>338</v>
      </c>
      <c r="G421" s="25" t="s">
        <v>445</v>
      </c>
      <c r="H421" s="25" t="s">
        <v>915</v>
      </c>
      <c r="I421" s="25" t="s">
        <v>343</v>
      </c>
      <c r="J421" s="154">
        <f>J422</f>
        <v>-25.066</v>
      </c>
    </row>
    <row r="422" spans="2:10" ht="30" customHeight="1">
      <c r="B422" s="26" t="s">
        <v>344</v>
      </c>
      <c r="C422" s="24" t="s">
        <v>328</v>
      </c>
      <c r="D422" s="24" t="s">
        <v>831</v>
      </c>
      <c r="E422" s="25" t="s">
        <v>815</v>
      </c>
      <c r="F422" s="25" t="s">
        <v>338</v>
      </c>
      <c r="G422" s="25" t="s">
        <v>445</v>
      </c>
      <c r="H422" s="25" t="s">
        <v>915</v>
      </c>
      <c r="I422" s="25" t="s">
        <v>345</v>
      </c>
      <c r="J422" s="154">
        <f>1.05+0.4-0.616-0.4-25.5</f>
        <v>-25.066</v>
      </c>
    </row>
    <row r="423" spans="2:10" ht="18.75" customHeight="1">
      <c r="B423" s="26" t="s">
        <v>346</v>
      </c>
      <c r="C423" s="25" t="s">
        <v>328</v>
      </c>
      <c r="D423" s="24" t="s">
        <v>831</v>
      </c>
      <c r="E423" s="25" t="s">
        <v>815</v>
      </c>
      <c r="F423" s="25" t="s">
        <v>373</v>
      </c>
      <c r="G423" s="25" t="s">
        <v>445</v>
      </c>
      <c r="H423" s="25" t="s">
        <v>915</v>
      </c>
      <c r="I423" s="25" t="s">
        <v>347</v>
      </c>
      <c r="J423" s="154">
        <f>J424</f>
        <v>-0.20999999999999996</v>
      </c>
    </row>
    <row r="424" spans="2:10" ht="25.5">
      <c r="B424" s="26" t="s">
        <v>627</v>
      </c>
      <c r="C424" s="25" t="s">
        <v>328</v>
      </c>
      <c r="D424" s="24" t="s">
        <v>831</v>
      </c>
      <c r="E424" s="25" t="s">
        <v>815</v>
      </c>
      <c r="F424" s="25" t="s">
        <v>326</v>
      </c>
      <c r="G424" s="25" t="s">
        <v>530</v>
      </c>
      <c r="H424" s="24" t="s">
        <v>915</v>
      </c>
      <c r="I424" s="25" t="s">
        <v>352</v>
      </c>
      <c r="J424" s="154">
        <f>-0.4-0.21+0.4</f>
        <v>-0.20999999999999996</v>
      </c>
    </row>
    <row r="425" spans="2:10" ht="45" hidden="1">
      <c r="B425" s="54" t="s">
        <v>917</v>
      </c>
      <c r="C425" s="55" t="s">
        <v>338</v>
      </c>
      <c r="D425" s="16" t="s">
        <v>831</v>
      </c>
      <c r="E425" s="56"/>
      <c r="F425" s="56"/>
      <c r="G425" s="56"/>
      <c r="H425" s="56"/>
      <c r="I425" s="56"/>
      <c r="J425" s="57">
        <f aca="true" t="shared" si="0" ref="J425:J431">J426</f>
        <v>0</v>
      </c>
    </row>
    <row r="426" spans="2:10" ht="25.5" hidden="1">
      <c r="B426" s="19" t="s">
        <v>607</v>
      </c>
      <c r="C426" s="30" t="s">
        <v>338</v>
      </c>
      <c r="D426" s="16" t="s">
        <v>831</v>
      </c>
      <c r="E426" s="21" t="s">
        <v>608</v>
      </c>
      <c r="F426" s="21"/>
      <c r="G426" s="21"/>
      <c r="H426" s="21"/>
      <c r="I426" s="21"/>
      <c r="J426" s="58">
        <f t="shared" si="0"/>
        <v>0</v>
      </c>
    </row>
    <row r="427" spans="2:10" ht="25.5" hidden="1">
      <c r="B427" s="19" t="s">
        <v>702</v>
      </c>
      <c r="C427" s="21" t="s">
        <v>338</v>
      </c>
      <c r="D427" s="16" t="s">
        <v>831</v>
      </c>
      <c r="E427" s="21" t="s">
        <v>608</v>
      </c>
      <c r="F427" s="21" t="s">
        <v>574</v>
      </c>
      <c r="G427" s="21"/>
      <c r="H427" s="21"/>
      <c r="I427" s="21"/>
      <c r="J427" s="58">
        <f t="shared" si="0"/>
        <v>0</v>
      </c>
    </row>
    <row r="428" spans="2:10" ht="12.75" hidden="1">
      <c r="B428" s="19" t="s">
        <v>575</v>
      </c>
      <c r="C428" s="21" t="s">
        <v>338</v>
      </c>
      <c r="D428" s="16" t="s">
        <v>831</v>
      </c>
      <c r="E428" s="21" t="s">
        <v>608</v>
      </c>
      <c r="F428" s="21" t="s">
        <v>574</v>
      </c>
      <c r="G428" s="21" t="s">
        <v>326</v>
      </c>
      <c r="H428" s="21"/>
      <c r="I428" s="21"/>
      <c r="J428" s="58">
        <f t="shared" si="0"/>
        <v>0</v>
      </c>
    </row>
    <row r="429" spans="2:10" ht="38.25" hidden="1">
      <c r="B429" s="9" t="s">
        <v>475</v>
      </c>
      <c r="C429" s="17" t="s">
        <v>338</v>
      </c>
      <c r="D429" s="16" t="s">
        <v>831</v>
      </c>
      <c r="E429" s="17" t="s">
        <v>608</v>
      </c>
      <c r="F429" s="17" t="s">
        <v>574</v>
      </c>
      <c r="G429" s="17" t="s">
        <v>326</v>
      </c>
      <c r="H429" s="17"/>
      <c r="I429" s="17"/>
      <c r="J429" s="59">
        <f t="shared" si="0"/>
        <v>0</v>
      </c>
    </row>
    <row r="430" spans="2:10" ht="25.5" hidden="1">
      <c r="B430" s="9" t="s">
        <v>918</v>
      </c>
      <c r="C430" s="17" t="s">
        <v>338</v>
      </c>
      <c r="D430" s="16" t="s">
        <v>831</v>
      </c>
      <c r="E430" s="17" t="s">
        <v>608</v>
      </c>
      <c r="F430" s="17" t="s">
        <v>574</v>
      </c>
      <c r="G430" s="17" t="s">
        <v>326</v>
      </c>
      <c r="H430" s="17"/>
      <c r="I430" s="17"/>
      <c r="J430" s="59">
        <f t="shared" si="0"/>
        <v>0</v>
      </c>
    </row>
    <row r="431" spans="2:10" ht="25.5" hidden="1">
      <c r="B431" s="33" t="s">
        <v>708</v>
      </c>
      <c r="C431" s="17" t="s">
        <v>338</v>
      </c>
      <c r="D431" s="16" t="s">
        <v>831</v>
      </c>
      <c r="E431" s="17" t="s">
        <v>608</v>
      </c>
      <c r="F431" s="17" t="s">
        <v>574</v>
      </c>
      <c r="G431" s="17" t="s">
        <v>326</v>
      </c>
      <c r="H431" s="17"/>
      <c r="I431" s="17" t="s">
        <v>343</v>
      </c>
      <c r="J431" s="59">
        <f t="shared" si="0"/>
        <v>0</v>
      </c>
    </row>
    <row r="432" spans="2:10" ht="25.5" hidden="1">
      <c r="B432" s="23" t="s">
        <v>709</v>
      </c>
      <c r="C432" s="17" t="s">
        <v>338</v>
      </c>
      <c r="D432" s="16" t="s">
        <v>831</v>
      </c>
      <c r="E432" s="17" t="s">
        <v>608</v>
      </c>
      <c r="F432" s="17" t="s">
        <v>574</v>
      </c>
      <c r="G432" s="17" t="s">
        <v>326</v>
      </c>
      <c r="H432" s="17"/>
      <c r="I432" s="17" t="s">
        <v>345</v>
      </c>
      <c r="J432" s="59"/>
    </row>
    <row r="433" spans="2:10" ht="45" hidden="1">
      <c r="B433" s="60" t="s">
        <v>919</v>
      </c>
      <c r="C433" s="55" t="s">
        <v>365</v>
      </c>
      <c r="D433" s="16" t="s">
        <v>831</v>
      </c>
      <c r="E433" s="61"/>
      <c r="F433" s="61"/>
      <c r="G433" s="61"/>
      <c r="H433" s="61"/>
      <c r="I433" s="61"/>
      <c r="J433" s="62">
        <f aca="true" t="shared" si="1" ref="J433:J439">J434</f>
        <v>0</v>
      </c>
    </row>
    <row r="434" spans="2:10" ht="25.5" hidden="1">
      <c r="B434" s="19" t="s">
        <v>607</v>
      </c>
      <c r="C434" s="30" t="s">
        <v>365</v>
      </c>
      <c r="D434" s="16" t="s">
        <v>831</v>
      </c>
      <c r="E434" s="63">
        <v>916</v>
      </c>
      <c r="F434" s="63"/>
      <c r="G434" s="63"/>
      <c r="H434" s="63"/>
      <c r="I434" s="63"/>
      <c r="J434" s="35">
        <f t="shared" si="1"/>
        <v>0</v>
      </c>
    </row>
    <row r="435" spans="2:10" ht="12.75" hidden="1">
      <c r="B435" s="34" t="s">
        <v>797</v>
      </c>
      <c r="C435" s="30" t="s">
        <v>365</v>
      </c>
      <c r="D435" s="16" t="s">
        <v>831</v>
      </c>
      <c r="E435" s="63">
        <v>916</v>
      </c>
      <c r="F435" s="63">
        <v>11</v>
      </c>
      <c r="G435" s="63"/>
      <c r="H435" s="63"/>
      <c r="I435" s="63"/>
      <c r="J435" s="35">
        <f t="shared" si="1"/>
        <v>0</v>
      </c>
    </row>
    <row r="436" spans="2:10" ht="12.75" hidden="1">
      <c r="B436" s="34" t="s">
        <v>805</v>
      </c>
      <c r="C436" s="30" t="s">
        <v>365</v>
      </c>
      <c r="D436" s="16" t="s">
        <v>831</v>
      </c>
      <c r="E436" s="63">
        <v>916</v>
      </c>
      <c r="F436" s="30" t="s">
        <v>551</v>
      </c>
      <c r="G436" s="30" t="s">
        <v>328</v>
      </c>
      <c r="H436" s="63"/>
      <c r="I436" s="63"/>
      <c r="J436" s="35">
        <f t="shared" si="1"/>
        <v>0</v>
      </c>
    </row>
    <row r="437" spans="2:10" ht="38.25" hidden="1">
      <c r="B437" s="9" t="s">
        <v>475</v>
      </c>
      <c r="C437" s="25" t="s">
        <v>365</v>
      </c>
      <c r="D437" s="16" t="s">
        <v>831</v>
      </c>
      <c r="E437" s="64">
        <v>916</v>
      </c>
      <c r="F437" s="25" t="s">
        <v>551</v>
      </c>
      <c r="G437" s="25" t="s">
        <v>328</v>
      </c>
      <c r="H437" s="64"/>
      <c r="I437" s="64"/>
      <c r="J437" s="32">
        <f t="shared" si="1"/>
        <v>0</v>
      </c>
    </row>
    <row r="438" spans="2:10" ht="25.5" hidden="1">
      <c r="B438" s="23" t="s">
        <v>920</v>
      </c>
      <c r="C438" s="25" t="s">
        <v>365</v>
      </c>
      <c r="D438" s="16" t="s">
        <v>831</v>
      </c>
      <c r="E438" s="64">
        <v>916</v>
      </c>
      <c r="F438" s="25" t="s">
        <v>551</v>
      </c>
      <c r="G438" s="25" t="s">
        <v>328</v>
      </c>
      <c r="H438" s="64"/>
      <c r="I438" s="64"/>
      <c r="J438" s="32">
        <f t="shared" si="1"/>
        <v>0</v>
      </c>
    </row>
    <row r="439" spans="2:10" ht="25.5" hidden="1">
      <c r="B439" s="26" t="s">
        <v>342</v>
      </c>
      <c r="C439" s="25" t="s">
        <v>365</v>
      </c>
      <c r="D439" s="16" t="s">
        <v>831</v>
      </c>
      <c r="E439" s="64">
        <v>916</v>
      </c>
      <c r="F439" s="25" t="s">
        <v>551</v>
      </c>
      <c r="G439" s="25" t="s">
        <v>328</v>
      </c>
      <c r="H439" s="64"/>
      <c r="I439" s="64">
        <v>200</v>
      </c>
      <c r="J439" s="32">
        <f t="shared" si="1"/>
        <v>0</v>
      </c>
    </row>
    <row r="440" spans="2:10" ht="25.5" hidden="1">
      <c r="B440" s="26" t="s">
        <v>344</v>
      </c>
      <c r="C440" s="25" t="s">
        <v>365</v>
      </c>
      <c r="D440" s="16" t="s">
        <v>831</v>
      </c>
      <c r="E440" s="64">
        <v>916</v>
      </c>
      <c r="F440" s="25" t="s">
        <v>551</v>
      </c>
      <c r="G440" s="25" t="s">
        <v>328</v>
      </c>
      <c r="H440" s="64"/>
      <c r="I440" s="64">
        <v>240</v>
      </c>
      <c r="J440" s="32"/>
    </row>
    <row r="441" spans="2:10" ht="32.25" customHeight="1">
      <c r="B441" s="60" t="s">
        <v>921</v>
      </c>
      <c r="C441" s="65" t="s">
        <v>338</v>
      </c>
      <c r="D441" s="20" t="s">
        <v>831</v>
      </c>
      <c r="E441" s="66"/>
      <c r="F441" s="66"/>
      <c r="G441" s="66"/>
      <c r="H441" s="66"/>
      <c r="I441" s="66"/>
      <c r="J441" s="67">
        <f>J442+J450+J453+J459+J470+J473+J506+J509+J515+J520+J541+J526+J512+J503+J523+J532+J538+J535+J529</f>
        <v>3020.504430000001</v>
      </c>
    </row>
    <row r="442" spans="2:10" ht="27.75" customHeight="1">
      <c r="B442" s="19" t="s">
        <v>922</v>
      </c>
      <c r="C442" s="30" t="s">
        <v>338</v>
      </c>
      <c r="D442" s="20" t="s">
        <v>831</v>
      </c>
      <c r="E442" s="21" t="s">
        <v>355</v>
      </c>
      <c r="F442" s="21" t="s">
        <v>373</v>
      </c>
      <c r="G442" s="21" t="s">
        <v>445</v>
      </c>
      <c r="H442" s="21" t="s">
        <v>833</v>
      </c>
      <c r="I442" s="21"/>
      <c r="J442" s="22">
        <f>J443+J445+J447</f>
        <v>86.44220000000001</v>
      </c>
    </row>
    <row r="443" spans="2:10" ht="69" customHeight="1">
      <c r="B443" s="26" t="s">
        <v>333</v>
      </c>
      <c r="C443" s="25" t="s">
        <v>338</v>
      </c>
      <c r="D443" s="16" t="s">
        <v>831</v>
      </c>
      <c r="E443" s="17" t="s">
        <v>355</v>
      </c>
      <c r="F443" s="17" t="s">
        <v>373</v>
      </c>
      <c r="G443" s="17" t="s">
        <v>445</v>
      </c>
      <c r="H443" s="17" t="s">
        <v>833</v>
      </c>
      <c r="I443" s="17" t="s">
        <v>334</v>
      </c>
      <c r="J443" s="18">
        <f>J444</f>
        <v>81.86427</v>
      </c>
    </row>
    <row r="444" spans="2:10" ht="25.5" customHeight="1">
      <c r="B444" s="26" t="s">
        <v>335</v>
      </c>
      <c r="C444" s="25" t="s">
        <v>338</v>
      </c>
      <c r="D444" s="16" t="s">
        <v>831</v>
      </c>
      <c r="E444" s="17" t="s">
        <v>355</v>
      </c>
      <c r="F444" s="17" t="s">
        <v>373</v>
      </c>
      <c r="G444" s="17" t="s">
        <v>445</v>
      </c>
      <c r="H444" s="17" t="s">
        <v>833</v>
      </c>
      <c r="I444" s="17" t="s">
        <v>336</v>
      </c>
      <c r="J444" s="18">
        <f>11.96413+31.54751+18.96166+20-0.6-0.00903</f>
        <v>81.86427</v>
      </c>
    </row>
    <row r="445" spans="2:10" ht="25.5">
      <c r="B445" s="364" t="s">
        <v>342</v>
      </c>
      <c r="C445" s="370" t="s">
        <v>338</v>
      </c>
      <c r="D445" s="369" t="s">
        <v>831</v>
      </c>
      <c r="E445" s="370" t="s">
        <v>355</v>
      </c>
      <c r="F445" s="370" t="s">
        <v>373</v>
      </c>
      <c r="G445" s="370" t="s">
        <v>445</v>
      </c>
      <c r="H445" s="370" t="s">
        <v>833</v>
      </c>
      <c r="I445" s="370" t="s">
        <v>343</v>
      </c>
      <c r="J445" s="154">
        <f>J446</f>
        <v>45.44490000000002</v>
      </c>
    </row>
    <row r="446" spans="2:10" ht="25.5">
      <c r="B446" s="364" t="s">
        <v>344</v>
      </c>
      <c r="C446" s="370" t="s">
        <v>338</v>
      </c>
      <c r="D446" s="369" t="s">
        <v>831</v>
      </c>
      <c r="E446" s="370" t="s">
        <v>355</v>
      </c>
      <c r="F446" s="370" t="s">
        <v>373</v>
      </c>
      <c r="G446" s="370" t="s">
        <v>445</v>
      </c>
      <c r="H446" s="370" t="s">
        <v>833</v>
      </c>
      <c r="I446" s="370" t="s">
        <v>345</v>
      </c>
      <c r="J446" s="154">
        <f>35-10-2.25+19.1949+200-196.5</f>
        <v>45.44490000000002</v>
      </c>
    </row>
    <row r="447" spans="2:10" ht="12.75">
      <c r="B447" s="364" t="s">
        <v>346</v>
      </c>
      <c r="C447" s="370" t="s">
        <v>338</v>
      </c>
      <c r="D447" s="369" t="s">
        <v>831</v>
      </c>
      <c r="E447" s="370" t="s">
        <v>355</v>
      </c>
      <c r="F447" s="370" t="s">
        <v>373</v>
      </c>
      <c r="G447" s="370" t="s">
        <v>445</v>
      </c>
      <c r="H447" s="370" t="s">
        <v>833</v>
      </c>
      <c r="I447" s="370" t="s">
        <v>347</v>
      </c>
      <c r="J447" s="154">
        <f>J448+J449</f>
        <v>-40.86697</v>
      </c>
    </row>
    <row r="448" spans="2:10" ht="25.5">
      <c r="B448" s="364" t="s">
        <v>837</v>
      </c>
      <c r="C448" s="370" t="s">
        <v>338</v>
      </c>
      <c r="D448" s="369" t="s">
        <v>831</v>
      </c>
      <c r="E448" s="370" t="s">
        <v>355</v>
      </c>
      <c r="F448" s="370" t="s">
        <v>373</v>
      </c>
      <c r="G448" s="370" t="s">
        <v>445</v>
      </c>
      <c r="H448" s="370" t="s">
        <v>833</v>
      </c>
      <c r="I448" s="370" t="s">
        <v>349</v>
      </c>
      <c r="J448" s="154">
        <f>-22.75-18.7</f>
        <v>-41.45</v>
      </c>
    </row>
    <row r="449" spans="2:10" ht="12.75">
      <c r="B449" s="26" t="s">
        <v>403</v>
      </c>
      <c r="C449" s="25" t="s">
        <v>338</v>
      </c>
      <c r="D449" s="16" t="s">
        <v>831</v>
      </c>
      <c r="E449" s="17" t="s">
        <v>355</v>
      </c>
      <c r="F449" s="17" t="s">
        <v>373</v>
      </c>
      <c r="G449" s="17" t="s">
        <v>445</v>
      </c>
      <c r="H449" s="17" t="s">
        <v>833</v>
      </c>
      <c r="I449" s="17" t="s">
        <v>352</v>
      </c>
      <c r="J449" s="18">
        <f>0.583+0.00003</f>
        <v>0.5830299999999999</v>
      </c>
    </row>
    <row r="450" spans="2:10" ht="12.75">
      <c r="B450" s="19" t="s">
        <v>376</v>
      </c>
      <c r="C450" s="30" t="s">
        <v>338</v>
      </c>
      <c r="D450" s="20" t="s">
        <v>831</v>
      </c>
      <c r="E450" s="21" t="s">
        <v>355</v>
      </c>
      <c r="F450" s="21" t="s">
        <v>373</v>
      </c>
      <c r="G450" s="21" t="s">
        <v>326</v>
      </c>
      <c r="H450" s="21" t="s">
        <v>923</v>
      </c>
      <c r="I450" s="21"/>
      <c r="J450" s="22">
        <f>J451</f>
        <v>-814.552</v>
      </c>
    </row>
    <row r="451" spans="2:10" ht="27" customHeight="1">
      <c r="B451" s="23" t="s">
        <v>924</v>
      </c>
      <c r="C451" s="25" t="s">
        <v>338</v>
      </c>
      <c r="D451" s="16" t="s">
        <v>831</v>
      </c>
      <c r="E451" s="25" t="s">
        <v>355</v>
      </c>
      <c r="F451" s="25" t="s">
        <v>373</v>
      </c>
      <c r="G451" s="25" t="s">
        <v>326</v>
      </c>
      <c r="H451" s="25" t="s">
        <v>923</v>
      </c>
      <c r="I451" s="25" t="s">
        <v>380</v>
      </c>
      <c r="J451" s="18">
        <f>J452</f>
        <v>-814.552</v>
      </c>
    </row>
    <row r="452" spans="2:10" ht="38.25">
      <c r="B452" s="23" t="s">
        <v>381</v>
      </c>
      <c r="C452" s="25" t="s">
        <v>338</v>
      </c>
      <c r="D452" s="16" t="s">
        <v>831</v>
      </c>
      <c r="E452" s="25" t="s">
        <v>355</v>
      </c>
      <c r="F452" s="25" t="s">
        <v>373</v>
      </c>
      <c r="G452" s="25" t="s">
        <v>326</v>
      </c>
      <c r="H452" s="25" t="s">
        <v>923</v>
      </c>
      <c r="I452" s="25" t="s">
        <v>382</v>
      </c>
      <c r="J452" s="18">
        <f>-1089+7+267.448</f>
        <v>-814.552</v>
      </c>
    </row>
    <row r="453" spans="2:10" ht="18" customHeight="1">
      <c r="B453" s="19" t="s">
        <v>401</v>
      </c>
      <c r="C453" s="30" t="s">
        <v>338</v>
      </c>
      <c r="D453" s="20" t="s">
        <v>831</v>
      </c>
      <c r="E453" s="21" t="s">
        <v>355</v>
      </c>
      <c r="F453" s="21" t="s">
        <v>373</v>
      </c>
      <c r="G453" s="21" t="s">
        <v>328</v>
      </c>
      <c r="H453" s="21" t="s">
        <v>925</v>
      </c>
      <c r="I453" s="21"/>
      <c r="J453" s="22">
        <f>J454+J456</f>
        <v>123.06795000000075</v>
      </c>
    </row>
    <row r="454" spans="2:10" ht="30.75" customHeight="1">
      <c r="B454" s="23" t="s">
        <v>924</v>
      </c>
      <c r="C454" s="25" t="s">
        <v>338</v>
      </c>
      <c r="D454" s="16" t="s">
        <v>831</v>
      </c>
      <c r="E454" s="17" t="s">
        <v>355</v>
      </c>
      <c r="F454" s="17" t="s">
        <v>373</v>
      </c>
      <c r="G454" s="17" t="s">
        <v>328</v>
      </c>
      <c r="H454" s="17" t="s">
        <v>925</v>
      </c>
      <c r="I454" s="17" t="s">
        <v>380</v>
      </c>
      <c r="J454" s="18">
        <f>J455</f>
        <v>122.86795000000075</v>
      </c>
    </row>
    <row r="455" spans="2:10" ht="41.25" customHeight="1">
      <c r="B455" s="23" t="s">
        <v>381</v>
      </c>
      <c r="C455" s="25" t="s">
        <v>338</v>
      </c>
      <c r="D455" s="16" t="s">
        <v>831</v>
      </c>
      <c r="E455" s="17" t="s">
        <v>355</v>
      </c>
      <c r="F455" s="25" t="s">
        <v>373</v>
      </c>
      <c r="G455" s="24" t="s">
        <v>328</v>
      </c>
      <c r="H455" s="24" t="s">
        <v>925</v>
      </c>
      <c r="I455" s="25" t="s">
        <v>382</v>
      </c>
      <c r="J455" s="18">
        <f>-1219.06901-25.68688+625.961-10+5287.841+1911.758-0.583-6210.79257+30.88741+0.2-267.648</f>
        <v>122.86795000000075</v>
      </c>
    </row>
    <row r="456" spans="2:10" ht="16.5" customHeight="1">
      <c r="B456" s="26" t="s">
        <v>346</v>
      </c>
      <c r="C456" s="25" t="s">
        <v>338</v>
      </c>
      <c r="D456" s="16" t="s">
        <v>831</v>
      </c>
      <c r="E456" s="17" t="s">
        <v>355</v>
      </c>
      <c r="F456" s="17" t="s">
        <v>326</v>
      </c>
      <c r="G456" s="17" t="s">
        <v>530</v>
      </c>
      <c r="H456" s="24" t="s">
        <v>925</v>
      </c>
      <c r="I456" s="17" t="s">
        <v>347</v>
      </c>
      <c r="J456" s="18">
        <f>J457+J458</f>
        <v>0.2</v>
      </c>
    </row>
    <row r="457" spans="2:10" ht="27" customHeight="1" hidden="1">
      <c r="B457" s="26" t="s">
        <v>348</v>
      </c>
      <c r="C457" s="25" t="s">
        <v>338</v>
      </c>
      <c r="D457" s="16" t="s">
        <v>831</v>
      </c>
      <c r="E457" s="17" t="s">
        <v>355</v>
      </c>
      <c r="F457" s="17" t="s">
        <v>326</v>
      </c>
      <c r="G457" s="17" t="s">
        <v>530</v>
      </c>
      <c r="H457" s="24" t="s">
        <v>925</v>
      </c>
      <c r="I457" s="17" t="s">
        <v>349</v>
      </c>
      <c r="J457" s="18"/>
    </row>
    <row r="458" spans="2:10" ht="24.75" customHeight="1">
      <c r="B458" s="26" t="s">
        <v>627</v>
      </c>
      <c r="C458" s="25" t="s">
        <v>338</v>
      </c>
      <c r="D458" s="16" t="s">
        <v>831</v>
      </c>
      <c r="E458" s="17" t="s">
        <v>355</v>
      </c>
      <c r="F458" s="17" t="s">
        <v>326</v>
      </c>
      <c r="G458" s="17" t="s">
        <v>530</v>
      </c>
      <c r="H458" s="24" t="s">
        <v>925</v>
      </c>
      <c r="I458" s="17" t="s">
        <v>352</v>
      </c>
      <c r="J458" s="18">
        <v>0.2</v>
      </c>
    </row>
    <row r="459" spans="2:10" ht="0.75" customHeight="1" hidden="1">
      <c r="B459" s="19" t="s">
        <v>404</v>
      </c>
      <c r="C459" s="30" t="s">
        <v>338</v>
      </c>
      <c r="D459" s="20" t="s">
        <v>831</v>
      </c>
      <c r="E459" s="21" t="s">
        <v>355</v>
      </c>
      <c r="F459" s="21" t="s">
        <v>373</v>
      </c>
      <c r="G459" s="21" t="s">
        <v>328</v>
      </c>
      <c r="H459" s="21" t="s">
        <v>926</v>
      </c>
      <c r="I459" s="21"/>
      <c r="J459" s="22">
        <f>J460+J462+J464+J466+J468</f>
        <v>-1024.8</v>
      </c>
    </row>
    <row r="460" spans="2:10" ht="38.25" hidden="1">
      <c r="B460" s="23" t="s">
        <v>927</v>
      </c>
      <c r="C460" s="25" t="s">
        <v>338</v>
      </c>
      <c r="D460" s="16" t="s">
        <v>831</v>
      </c>
      <c r="E460" s="17" t="s">
        <v>355</v>
      </c>
      <c r="F460" s="17" t="s">
        <v>373</v>
      </c>
      <c r="G460" s="17" t="s">
        <v>328</v>
      </c>
      <c r="H460" s="17" t="s">
        <v>926</v>
      </c>
      <c r="I460" s="17" t="s">
        <v>380</v>
      </c>
      <c r="J460" s="18">
        <f>J461</f>
        <v>0</v>
      </c>
    </row>
    <row r="461" spans="2:10" ht="38.25" hidden="1">
      <c r="B461" s="23" t="s">
        <v>381</v>
      </c>
      <c r="C461" s="25" t="s">
        <v>338</v>
      </c>
      <c r="D461" s="16" t="s">
        <v>831</v>
      </c>
      <c r="E461" s="17" t="s">
        <v>355</v>
      </c>
      <c r="F461" s="17" t="s">
        <v>373</v>
      </c>
      <c r="G461" s="17" t="s">
        <v>328</v>
      </c>
      <c r="H461" s="17" t="s">
        <v>926</v>
      </c>
      <c r="I461" s="25" t="s">
        <v>382</v>
      </c>
      <c r="J461" s="154"/>
    </row>
    <row r="462" spans="2:10" ht="38.25" hidden="1">
      <c r="B462" s="23" t="s">
        <v>928</v>
      </c>
      <c r="C462" s="25" t="s">
        <v>338</v>
      </c>
      <c r="D462" s="16" t="s">
        <v>831</v>
      </c>
      <c r="E462" s="17" t="s">
        <v>355</v>
      </c>
      <c r="F462" s="17" t="s">
        <v>373</v>
      </c>
      <c r="G462" s="17" t="s">
        <v>328</v>
      </c>
      <c r="H462" s="17" t="s">
        <v>926</v>
      </c>
      <c r="I462" s="17" t="s">
        <v>380</v>
      </c>
      <c r="J462" s="18">
        <f>J463</f>
        <v>0</v>
      </c>
    </row>
    <row r="463" spans="2:10" ht="38.25" hidden="1">
      <c r="B463" s="23" t="s">
        <v>381</v>
      </c>
      <c r="C463" s="25" t="s">
        <v>338</v>
      </c>
      <c r="D463" s="16" t="s">
        <v>831</v>
      </c>
      <c r="E463" s="17" t="s">
        <v>355</v>
      </c>
      <c r="F463" s="17" t="s">
        <v>373</v>
      </c>
      <c r="G463" s="17" t="s">
        <v>328</v>
      </c>
      <c r="H463" s="17" t="s">
        <v>926</v>
      </c>
      <c r="I463" s="25" t="s">
        <v>382</v>
      </c>
      <c r="J463" s="18"/>
    </row>
    <row r="464" spans="2:10" ht="38.25">
      <c r="B464" s="27" t="s">
        <v>929</v>
      </c>
      <c r="C464" s="30" t="s">
        <v>338</v>
      </c>
      <c r="D464" s="20" t="s">
        <v>831</v>
      </c>
      <c r="E464" s="21" t="s">
        <v>355</v>
      </c>
      <c r="F464" s="21" t="s">
        <v>373</v>
      </c>
      <c r="G464" s="21" t="s">
        <v>328</v>
      </c>
      <c r="H464" s="21" t="s">
        <v>926</v>
      </c>
      <c r="I464" s="21" t="s">
        <v>380</v>
      </c>
      <c r="J464" s="22">
        <f>J465</f>
        <v>-254</v>
      </c>
    </row>
    <row r="465" spans="2:10" ht="38.25">
      <c r="B465" s="23" t="s">
        <v>381</v>
      </c>
      <c r="C465" s="25" t="s">
        <v>338</v>
      </c>
      <c r="D465" s="16" t="s">
        <v>831</v>
      </c>
      <c r="E465" s="17" t="s">
        <v>355</v>
      </c>
      <c r="F465" s="17" t="s">
        <v>373</v>
      </c>
      <c r="G465" s="17" t="s">
        <v>328</v>
      </c>
      <c r="H465" s="17" t="s">
        <v>926</v>
      </c>
      <c r="I465" s="25" t="s">
        <v>382</v>
      </c>
      <c r="J465" s="18">
        <v>-254</v>
      </c>
    </row>
    <row r="466" spans="2:10" ht="38.25">
      <c r="B466" s="27" t="s">
        <v>928</v>
      </c>
      <c r="C466" s="30" t="s">
        <v>338</v>
      </c>
      <c r="D466" s="20" t="s">
        <v>831</v>
      </c>
      <c r="E466" s="21" t="s">
        <v>355</v>
      </c>
      <c r="F466" s="21" t="s">
        <v>373</v>
      </c>
      <c r="G466" s="21" t="s">
        <v>328</v>
      </c>
      <c r="H466" s="21" t="s">
        <v>930</v>
      </c>
      <c r="I466" s="21" t="s">
        <v>380</v>
      </c>
      <c r="J466" s="22">
        <f>J467</f>
        <v>-46.4</v>
      </c>
    </row>
    <row r="467" spans="2:10" ht="38.25">
      <c r="B467" s="23" t="s">
        <v>381</v>
      </c>
      <c r="C467" s="25" t="s">
        <v>338</v>
      </c>
      <c r="D467" s="16" t="s">
        <v>831</v>
      </c>
      <c r="E467" s="17" t="s">
        <v>355</v>
      </c>
      <c r="F467" s="17" t="s">
        <v>373</v>
      </c>
      <c r="G467" s="17" t="s">
        <v>328</v>
      </c>
      <c r="H467" s="17" t="s">
        <v>930</v>
      </c>
      <c r="I467" s="25" t="s">
        <v>382</v>
      </c>
      <c r="J467" s="18">
        <v>-46.4</v>
      </c>
    </row>
    <row r="468" spans="2:10" ht="38.25">
      <c r="B468" s="27" t="s">
        <v>929</v>
      </c>
      <c r="C468" s="30" t="s">
        <v>338</v>
      </c>
      <c r="D468" s="20" t="s">
        <v>831</v>
      </c>
      <c r="E468" s="21" t="s">
        <v>355</v>
      </c>
      <c r="F468" s="21" t="s">
        <v>373</v>
      </c>
      <c r="G468" s="21" t="s">
        <v>328</v>
      </c>
      <c r="H468" s="21" t="s">
        <v>931</v>
      </c>
      <c r="I468" s="21" t="s">
        <v>380</v>
      </c>
      <c r="J468" s="22">
        <f>J469</f>
        <v>-724.4</v>
      </c>
    </row>
    <row r="469" spans="2:10" ht="38.25">
      <c r="B469" s="23" t="s">
        <v>381</v>
      </c>
      <c r="C469" s="25" t="s">
        <v>338</v>
      </c>
      <c r="D469" s="16" t="s">
        <v>831</v>
      </c>
      <c r="E469" s="17" t="s">
        <v>355</v>
      </c>
      <c r="F469" s="17" t="s">
        <v>373</v>
      </c>
      <c r="G469" s="17" t="s">
        <v>328</v>
      </c>
      <c r="H469" s="17" t="s">
        <v>931</v>
      </c>
      <c r="I469" s="25" t="s">
        <v>382</v>
      </c>
      <c r="J469" s="18">
        <v>-724.4</v>
      </c>
    </row>
    <row r="470" spans="2:10" ht="25.5">
      <c r="B470" s="19" t="s">
        <v>932</v>
      </c>
      <c r="C470" s="30" t="s">
        <v>338</v>
      </c>
      <c r="D470" s="20" t="s">
        <v>831</v>
      </c>
      <c r="E470" s="21" t="s">
        <v>355</v>
      </c>
      <c r="F470" s="21" t="s">
        <v>373</v>
      </c>
      <c r="G470" s="21" t="s">
        <v>445</v>
      </c>
      <c r="H470" s="21" t="s">
        <v>933</v>
      </c>
      <c r="I470" s="21"/>
      <c r="J470" s="22">
        <f>J471</f>
        <v>-31.3</v>
      </c>
    </row>
    <row r="471" spans="2:10" ht="28.5" customHeight="1">
      <c r="B471" s="23" t="s">
        <v>924</v>
      </c>
      <c r="C471" s="25" t="s">
        <v>338</v>
      </c>
      <c r="D471" s="16" t="s">
        <v>831</v>
      </c>
      <c r="E471" s="17" t="s">
        <v>355</v>
      </c>
      <c r="F471" s="17" t="s">
        <v>373</v>
      </c>
      <c r="G471" s="17" t="s">
        <v>445</v>
      </c>
      <c r="H471" s="17" t="s">
        <v>933</v>
      </c>
      <c r="I471" s="17" t="s">
        <v>380</v>
      </c>
      <c r="J471" s="18">
        <f>J472</f>
        <v>-31.3</v>
      </c>
    </row>
    <row r="472" spans="2:10" ht="38.25">
      <c r="B472" s="23" t="s">
        <v>381</v>
      </c>
      <c r="C472" s="25" t="s">
        <v>338</v>
      </c>
      <c r="D472" s="16" t="s">
        <v>831</v>
      </c>
      <c r="E472" s="17" t="s">
        <v>355</v>
      </c>
      <c r="F472" s="17" t="s">
        <v>373</v>
      </c>
      <c r="G472" s="17" t="s">
        <v>445</v>
      </c>
      <c r="H472" s="17" t="s">
        <v>933</v>
      </c>
      <c r="I472" s="25" t="s">
        <v>382</v>
      </c>
      <c r="J472" s="18">
        <v>-31.3</v>
      </c>
    </row>
    <row r="473" spans="2:10" ht="25.5" hidden="1">
      <c r="B473" s="19" t="s">
        <v>934</v>
      </c>
      <c r="C473" s="30" t="s">
        <v>338</v>
      </c>
      <c r="D473" s="20" t="s">
        <v>831</v>
      </c>
      <c r="E473" s="21" t="s">
        <v>355</v>
      </c>
      <c r="F473" s="21" t="s">
        <v>373</v>
      </c>
      <c r="G473" s="21" t="s">
        <v>445</v>
      </c>
      <c r="H473" s="21"/>
      <c r="I473" s="21"/>
      <c r="J473" s="22">
        <f>J474+J476+J478+J480+J482+J484+J486+J493+J498</f>
        <v>1363.26928</v>
      </c>
    </row>
    <row r="474" spans="2:10" ht="76.5" hidden="1">
      <c r="B474" s="26" t="s">
        <v>935</v>
      </c>
      <c r="C474" s="25" t="s">
        <v>338</v>
      </c>
      <c r="D474" s="16" t="s">
        <v>831</v>
      </c>
      <c r="E474" s="17" t="s">
        <v>355</v>
      </c>
      <c r="F474" s="17" t="s">
        <v>373</v>
      </c>
      <c r="G474" s="17" t="s">
        <v>445</v>
      </c>
      <c r="H474" s="17" t="s">
        <v>936</v>
      </c>
      <c r="I474" s="17" t="s">
        <v>334</v>
      </c>
      <c r="J474" s="18">
        <f>J475</f>
        <v>0</v>
      </c>
    </row>
    <row r="475" spans="2:10" ht="25.5" hidden="1">
      <c r="B475" s="26" t="s">
        <v>335</v>
      </c>
      <c r="C475" s="25" t="s">
        <v>338</v>
      </c>
      <c r="D475" s="16" t="s">
        <v>831</v>
      </c>
      <c r="E475" s="17" t="s">
        <v>355</v>
      </c>
      <c r="F475" s="17" t="s">
        <v>373</v>
      </c>
      <c r="G475" s="17" t="s">
        <v>445</v>
      </c>
      <c r="H475" s="17" t="s">
        <v>936</v>
      </c>
      <c r="I475" s="17" t="s">
        <v>336</v>
      </c>
      <c r="J475" s="18"/>
    </row>
    <row r="476" spans="2:10" ht="25.5" hidden="1">
      <c r="B476" s="26" t="s">
        <v>342</v>
      </c>
      <c r="C476" s="25" t="s">
        <v>338</v>
      </c>
      <c r="D476" s="16" t="s">
        <v>831</v>
      </c>
      <c r="E476" s="17" t="s">
        <v>355</v>
      </c>
      <c r="F476" s="17" t="s">
        <v>373</v>
      </c>
      <c r="G476" s="17" t="s">
        <v>445</v>
      </c>
      <c r="H476" s="17" t="s">
        <v>936</v>
      </c>
      <c r="I476" s="17" t="s">
        <v>343</v>
      </c>
      <c r="J476" s="18">
        <f>J477</f>
        <v>0</v>
      </c>
    </row>
    <row r="477" spans="2:10" ht="25.5" hidden="1">
      <c r="B477" s="26" t="s">
        <v>344</v>
      </c>
      <c r="C477" s="25" t="s">
        <v>338</v>
      </c>
      <c r="D477" s="16" t="s">
        <v>831</v>
      </c>
      <c r="E477" s="17" t="s">
        <v>355</v>
      </c>
      <c r="F477" s="17" t="s">
        <v>373</v>
      </c>
      <c r="G477" s="17" t="s">
        <v>445</v>
      </c>
      <c r="H477" s="17" t="s">
        <v>936</v>
      </c>
      <c r="I477" s="17" t="s">
        <v>345</v>
      </c>
      <c r="J477" s="18"/>
    </row>
    <row r="478" spans="2:10" ht="76.5" hidden="1">
      <c r="B478" s="26" t="s">
        <v>937</v>
      </c>
      <c r="C478" s="25" t="s">
        <v>338</v>
      </c>
      <c r="D478" s="16" t="s">
        <v>831</v>
      </c>
      <c r="E478" s="17" t="s">
        <v>355</v>
      </c>
      <c r="F478" s="17" t="s">
        <v>373</v>
      </c>
      <c r="G478" s="17" t="s">
        <v>445</v>
      </c>
      <c r="H478" s="17" t="s">
        <v>936</v>
      </c>
      <c r="I478" s="17" t="s">
        <v>334</v>
      </c>
      <c r="J478" s="18">
        <f>J479</f>
        <v>0</v>
      </c>
    </row>
    <row r="479" spans="2:10" ht="25.5" hidden="1">
      <c r="B479" s="26" t="s">
        <v>335</v>
      </c>
      <c r="C479" s="25" t="s">
        <v>338</v>
      </c>
      <c r="D479" s="16" t="s">
        <v>831</v>
      </c>
      <c r="E479" s="17" t="s">
        <v>355</v>
      </c>
      <c r="F479" s="17" t="s">
        <v>373</v>
      </c>
      <c r="G479" s="17" t="s">
        <v>445</v>
      </c>
      <c r="H479" s="17" t="s">
        <v>936</v>
      </c>
      <c r="I479" s="17" t="s">
        <v>336</v>
      </c>
      <c r="J479" s="18"/>
    </row>
    <row r="480" spans="2:10" ht="25.5" hidden="1">
      <c r="B480" s="26" t="s">
        <v>342</v>
      </c>
      <c r="C480" s="25" t="s">
        <v>338</v>
      </c>
      <c r="D480" s="16" t="s">
        <v>831</v>
      </c>
      <c r="E480" s="17" t="s">
        <v>355</v>
      </c>
      <c r="F480" s="17" t="s">
        <v>373</v>
      </c>
      <c r="G480" s="17" t="s">
        <v>445</v>
      </c>
      <c r="H480" s="17" t="s">
        <v>936</v>
      </c>
      <c r="I480" s="17" t="s">
        <v>343</v>
      </c>
      <c r="J480" s="18">
        <f>J481</f>
        <v>0</v>
      </c>
    </row>
    <row r="481" spans="2:10" ht="25.5" hidden="1">
      <c r="B481" s="26" t="s">
        <v>344</v>
      </c>
      <c r="C481" s="25" t="s">
        <v>338</v>
      </c>
      <c r="D481" s="16" t="s">
        <v>831</v>
      </c>
      <c r="E481" s="17" t="s">
        <v>355</v>
      </c>
      <c r="F481" s="17" t="s">
        <v>373</v>
      </c>
      <c r="G481" s="17" t="s">
        <v>445</v>
      </c>
      <c r="H481" s="17" t="s">
        <v>936</v>
      </c>
      <c r="I481" s="17" t="s">
        <v>345</v>
      </c>
      <c r="J481" s="18"/>
    </row>
    <row r="482" spans="2:10" ht="76.5" hidden="1">
      <c r="B482" s="26" t="s">
        <v>938</v>
      </c>
      <c r="C482" s="25" t="s">
        <v>338</v>
      </c>
      <c r="D482" s="16" t="s">
        <v>831</v>
      </c>
      <c r="E482" s="17" t="s">
        <v>355</v>
      </c>
      <c r="F482" s="17" t="s">
        <v>373</v>
      </c>
      <c r="G482" s="17" t="s">
        <v>445</v>
      </c>
      <c r="H482" s="17" t="s">
        <v>936</v>
      </c>
      <c r="I482" s="17" t="s">
        <v>334</v>
      </c>
      <c r="J482" s="18">
        <f>J483</f>
        <v>0</v>
      </c>
    </row>
    <row r="483" spans="2:10" ht="25.5" hidden="1">
      <c r="B483" s="26" t="s">
        <v>335</v>
      </c>
      <c r="C483" s="25" t="s">
        <v>338</v>
      </c>
      <c r="D483" s="16" t="s">
        <v>831</v>
      </c>
      <c r="E483" s="17" t="s">
        <v>355</v>
      </c>
      <c r="F483" s="17" t="s">
        <v>373</v>
      </c>
      <c r="G483" s="17" t="s">
        <v>445</v>
      </c>
      <c r="H483" s="17" t="s">
        <v>936</v>
      </c>
      <c r="I483" s="17" t="s">
        <v>336</v>
      </c>
      <c r="J483" s="18"/>
    </row>
    <row r="484" spans="2:10" ht="26.25" customHeight="1" hidden="1">
      <c r="B484" s="26" t="s">
        <v>342</v>
      </c>
      <c r="C484" s="25" t="s">
        <v>338</v>
      </c>
      <c r="D484" s="16" t="s">
        <v>831</v>
      </c>
      <c r="E484" s="17" t="s">
        <v>355</v>
      </c>
      <c r="F484" s="17" t="s">
        <v>373</v>
      </c>
      <c r="G484" s="17" t="s">
        <v>445</v>
      </c>
      <c r="H484" s="17" t="s">
        <v>936</v>
      </c>
      <c r="I484" s="17" t="s">
        <v>343</v>
      </c>
      <c r="J484" s="18">
        <f>J485</f>
        <v>0</v>
      </c>
    </row>
    <row r="485" spans="2:10" ht="25.5" hidden="1">
      <c r="B485" s="26" t="s">
        <v>344</v>
      </c>
      <c r="C485" s="25" t="s">
        <v>338</v>
      </c>
      <c r="D485" s="16" t="s">
        <v>831</v>
      </c>
      <c r="E485" s="17" t="s">
        <v>355</v>
      </c>
      <c r="F485" s="17" t="s">
        <v>373</v>
      </c>
      <c r="G485" s="17" t="s">
        <v>445</v>
      </c>
      <c r="H485" s="17" t="s">
        <v>936</v>
      </c>
      <c r="I485" s="17" t="s">
        <v>345</v>
      </c>
      <c r="J485" s="18"/>
    </row>
    <row r="486" spans="2:10" ht="25.5">
      <c r="B486" s="19" t="s">
        <v>939</v>
      </c>
      <c r="C486" s="30" t="s">
        <v>338</v>
      </c>
      <c r="D486" s="20" t="s">
        <v>831</v>
      </c>
      <c r="E486" s="21" t="s">
        <v>355</v>
      </c>
      <c r="F486" s="21" t="s">
        <v>373</v>
      </c>
      <c r="G486" s="21" t="s">
        <v>445</v>
      </c>
      <c r="H486" s="21" t="s">
        <v>936</v>
      </c>
      <c r="I486" s="21"/>
      <c r="J486" s="22">
        <f>J487+J489+J491</f>
        <v>55.59292999999997</v>
      </c>
    </row>
    <row r="487" spans="2:10" ht="63.75">
      <c r="B487" s="26" t="s">
        <v>333</v>
      </c>
      <c r="C487" s="25" t="s">
        <v>338</v>
      </c>
      <c r="D487" s="16" t="s">
        <v>831</v>
      </c>
      <c r="E487" s="17" t="s">
        <v>355</v>
      </c>
      <c r="F487" s="17" t="s">
        <v>373</v>
      </c>
      <c r="G487" s="17" t="s">
        <v>445</v>
      </c>
      <c r="H487" s="17" t="s">
        <v>936</v>
      </c>
      <c r="I487" s="17" t="s">
        <v>334</v>
      </c>
      <c r="J487" s="18">
        <f>J488</f>
        <v>375.83293</v>
      </c>
    </row>
    <row r="488" spans="2:10" ht="25.5">
      <c r="B488" s="26" t="s">
        <v>335</v>
      </c>
      <c r="C488" s="25" t="s">
        <v>338</v>
      </c>
      <c r="D488" s="16" t="s">
        <v>831</v>
      </c>
      <c r="E488" s="17" t="s">
        <v>355</v>
      </c>
      <c r="F488" s="17" t="s">
        <v>373</v>
      </c>
      <c r="G488" s="17" t="s">
        <v>445</v>
      </c>
      <c r="H488" s="17" t="s">
        <v>936</v>
      </c>
      <c r="I488" s="17" t="s">
        <v>336</v>
      </c>
      <c r="J488" s="18">
        <f>120.43877+1+103.38995+0.19+124.74568+20.86853+150-144.8</f>
        <v>375.83293</v>
      </c>
    </row>
    <row r="489" spans="2:10" ht="25.5">
      <c r="B489" s="26" t="s">
        <v>342</v>
      </c>
      <c r="C489" s="25" t="s">
        <v>338</v>
      </c>
      <c r="D489" s="16" t="s">
        <v>831</v>
      </c>
      <c r="E489" s="17" t="s">
        <v>355</v>
      </c>
      <c r="F489" s="17" t="s">
        <v>373</v>
      </c>
      <c r="G489" s="17" t="s">
        <v>445</v>
      </c>
      <c r="H489" s="17" t="s">
        <v>936</v>
      </c>
      <c r="I489" s="17" t="s">
        <v>343</v>
      </c>
      <c r="J489" s="18">
        <f>J490</f>
        <v>-320.74</v>
      </c>
    </row>
    <row r="490" spans="2:10" ht="25.5">
      <c r="B490" s="26" t="s">
        <v>344</v>
      </c>
      <c r="C490" s="25" t="s">
        <v>338</v>
      </c>
      <c r="D490" s="16" t="s">
        <v>831</v>
      </c>
      <c r="E490" s="17" t="s">
        <v>355</v>
      </c>
      <c r="F490" s="17" t="s">
        <v>373</v>
      </c>
      <c r="G490" s="17" t="s">
        <v>445</v>
      </c>
      <c r="H490" s="17" t="s">
        <v>936</v>
      </c>
      <c r="I490" s="17" t="s">
        <v>345</v>
      </c>
      <c r="J490" s="18">
        <f>-330.24+9.5</f>
        <v>-320.74</v>
      </c>
    </row>
    <row r="491" spans="2:10" ht="12.75">
      <c r="B491" s="26" t="s">
        <v>346</v>
      </c>
      <c r="C491" s="25" t="s">
        <v>338</v>
      </c>
      <c r="D491" s="16" t="s">
        <v>831</v>
      </c>
      <c r="E491" s="17" t="s">
        <v>355</v>
      </c>
      <c r="F491" s="17" t="s">
        <v>373</v>
      </c>
      <c r="G491" s="17" t="s">
        <v>445</v>
      </c>
      <c r="H491" s="17" t="s">
        <v>936</v>
      </c>
      <c r="I491" s="17" t="s">
        <v>347</v>
      </c>
      <c r="J491" s="18">
        <f>J492</f>
        <v>0.5</v>
      </c>
    </row>
    <row r="492" spans="2:10" ht="12.75">
      <c r="B492" s="26" t="s">
        <v>403</v>
      </c>
      <c r="C492" s="25" t="s">
        <v>338</v>
      </c>
      <c r="D492" s="16" t="s">
        <v>831</v>
      </c>
      <c r="E492" s="17" t="s">
        <v>355</v>
      </c>
      <c r="F492" s="17" t="s">
        <v>373</v>
      </c>
      <c r="G492" s="17" t="s">
        <v>445</v>
      </c>
      <c r="H492" s="17" t="s">
        <v>936</v>
      </c>
      <c r="I492" s="17" t="s">
        <v>352</v>
      </c>
      <c r="J492" s="18">
        <v>0.5</v>
      </c>
    </row>
    <row r="493" spans="2:10" ht="25.5">
      <c r="B493" s="19" t="s">
        <v>940</v>
      </c>
      <c r="C493" s="30" t="s">
        <v>338</v>
      </c>
      <c r="D493" s="20" t="s">
        <v>831</v>
      </c>
      <c r="E493" s="21" t="s">
        <v>355</v>
      </c>
      <c r="F493" s="21" t="s">
        <v>373</v>
      </c>
      <c r="G493" s="21" t="s">
        <v>445</v>
      </c>
      <c r="H493" s="21" t="s">
        <v>941</v>
      </c>
      <c r="I493" s="21"/>
      <c r="J493" s="22">
        <f>J494+J496</f>
        <v>1230.97162</v>
      </c>
    </row>
    <row r="494" spans="2:10" ht="63.75">
      <c r="B494" s="26" t="s">
        <v>333</v>
      </c>
      <c r="C494" s="25" t="s">
        <v>338</v>
      </c>
      <c r="D494" s="16" t="s">
        <v>831</v>
      </c>
      <c r="E494" s="17" t="s">
        <v>355</v>
      </c>
      <c r="F494" s="17" t="s">
        <v>373</v>
      </c>
      <c r="G494" s="17" t="s">
        <v>445</v>
      </c>
      <c r="H494" s="17" t="s">
        <v>941</v>
      </c>
      <c r="I494" s="17" t="s">
        <v>334</v>
      </c>
      <c r="J494" s="18">
        <f>J495</f>
        <v>1250.16652</v>
      </c>
    </row>
    <row r="495" spans="2:10" ht="25.5">
      <c r="B495" s="26" t="s">
        <v>335</v>
      </c>
      <c r="C495" s="25" t="s">
        <v>338</v>
      </c>
      <c r="D495" s="16" t="s">
        <v>831</v>
      </c>
      <c r="E495" s="17" t="s">
        <v>355</v>
      </c>
      <c r="F495" s="17" t="s">
        <v>373</v>
      </c>
      <c r="G495" s="17" t="s">
        <v>445</v>
      </c>
      <c r="H495" s="17" t="s">
        <v>941</v>
      </c>
      <c r="I495" s="17" t="s">
        <v>336</v>
      </c>
      <c r="J495" s="18">
        <f>132.2331+34.364+50+697.74102+201.78846+4.81835+202-34.7-38.07841</f>
        <v>1250.16652</v>
      </c>
    </row>
    <row r="496" spans="2:10" ht="25.5">
      <c r="B496" s="26" t="s">
        <v>342</v>
      </c>
      <c r="C496" s="25" t="s">
        <v>338</v>
      </c>
      <c r="D496" s="16" t="s">
        <v>831</v>
      </c>
      <c r="E496" s="17" t="s">
        <v>355</v>
      </c>
      <c r="F496" s="17" t="s">
        <v>373</v>
      </c>
      <c r="G496" s="17" t="s">
        <v>445</v>
      </c>
      <c r="H496" s="17" t="s">
        <v>941</v>
      </c>
      <c r="I496" s="17" t="s">
        <v>343</v>
      </c>
      <c r="J496" s="18">
        <f>J497</f>
        <v>-19.1949</v>
      </c>
    </row>
    <row r="497" spans="2:10" ht="25.5">
      <c r="B497" s="26" t="s">
        <v>344</v>
      </c>
      <c r="C497" s="25" t="s">
        <v>338</v>
      </c>
      <c r="D497" s="16" t="s">
        <v>831</v>
      </c>
      <c r="E497" s="17" t="s">
        <v>355</v>
      </c>
      <c r="F497" s="17" t="s">
        <v>373</v>
      </c>
      <c r="G497" s="17" t="s">
        <v>445</v>
      </c>
      <c r="H497" s="17" t="s">
        <v>941</v>
      </c>
      <c r="I497" s="17" t="s">
        <v>345</v>
      </c>
      <c r="J497" s="18">
        <v>-19.1949</v>
      </c>
    </row>
    <row r="498" spans="2:10" ht="28.5" customHeight="1">
      <c r="B498" s="19" t="s">
        <v>942</v>
      </c>
      <c r="C498" s="30" t="s">
        <v>338</v>
      </c>
      <c r="D498" s="20" t="s">
        <v>831</v>
      </c>
      <c r="E498" s="21" t="s">
        <v>355</v>
      </c>
      <c r="F498" s="21" t="s">
        <v>373</v>
      </c>
      <c r="G498" s="21" t="s">
        <v>445</v>
      </c>
      <c r="H498" s="21" t="s">
        <v>943</v>
      </c>
      <c r="I498" s="21"/>
      <c r="J498" s="22">
        <f>J499+J501</f>
        <v>76.70473</v>
      </c>
    </row>
    <row r="499" spans="2:10" ht="69.75" customHeight="1">
      <c r="B499" s="26" t="s">
        <v>333</v>
      </c>
      <c r="C499" s="25" t="s">
        <v>338</v>
      </c>
      <c r="D499" s="16" t="s">
        <v>831</v>
      </c>
      <c r="E499" s="17" t="s">
        <v>355</v>
      </c>
      <c r="F499" s="17" t="s">
        <v>373</v>
      </c>
      <c r="G499" s="17" t="s">
        <v>445</v>
      </c>
      <c r="H499" s="17" t="s">
        <v>943</v>
      </c>
      <c r="I499" s="17" t="s">
        <v>334</v>
      </c>
      <c r="J499" s="154">
        <f>J500</f>
        <v>76.70473</v>
      </c>
    </row>
    <row r="500" spans="2:10" ht="30" customHeight="1">
      <c r="B500" s="26" t="s">
        <v>335</v>
      </c>
      <c r="C500" s="25" t="s">
        <v>338</v>
      </c>
      <c r="D500" s="16" t="s">
        <v>831</v>
      </c>
      <c r="E500" s="17" t="s">
        <v>355</v>
      </c>
      <c r="F500" s="17" t="s">
        <v>373</v>
      </c>
      <c r="G500" s="17" t="s">
        <v>445</v>
      </c>
      <c r="H500" s="17" t="s">
        <v>943</v>
      </c>
      <c r="I500" s="17" t="s">
        <v>336</v>
      </c>
      <c r="J500" s="154">
        <f>22.20607+18.49866+36</f>
        <v>76.70473</v>
      </c>
    </row>
    <row r="501" spans="2:10" ht="25.5" hidden="1">
      <c r="B501" s="26" t="s">
        <v>342</v>
      </c>
      <c r="C501" s="25" t="s">
        <v>338</v>
      </c>
      <c r="D501" s="16" t="s">
        <v>831</v>
      </c>
      <c r="E501" s="17" t="s">
        <v>355</v>
      </c>
      <c r="F501" s="17" t="s">
        <v>373</v>
      </c>
      <c r="G501" s="17" t="s">
        <v>445</v>
      </c>
      <c r="H501" s="17" t="s">
        <v>943</v>
      </c>
      <c r="I501" s="17" t="s">
        <v>343</v>
      </c>
      <c r="J501" s="154">
        <f>J502</f>
        <v>0</v>
      </c>
    </row>
    <row r="502" spans="2:10" ht="25.5" hidden="1">
      <c r="B502" s="26" t="s">
        <v>344</v>
      </c>
      <c r="C502" s="25" t="s">
        <v>338</v>
      </c>
      <c r="D502" s="16" t="s">
        <v>831</v>
      </c>
      <c r="E502" s="17" t="s">
        <v>355</v>
      </c>
      <c r="F502" s="17" t="s">
        <v>373</v>
      </c>
      <c r="G502" s="17" t="s">
        <v>445</v>
      </c>
      <c r="H502" s="17" t="s">
        <v>943</v>
      </c>
      <c r="I502" s="17" t="s">
        <v>345</v>
      </c>
      <c r="J502" s="154">
        <f>10-10</f>
        <v>0</v>
      </c>
    </row>
    <row r="503" spans="2:10" ht="25.5">
      <c r="B503" s="19" t="s">
        <v>439</v>
      </c>
      <c r="C503" s="30" t="s">
        <v>338</v>
      </c>
      <c r="D503" s="20" t="s">
        <v>831</v>
      </c>
      <c r="E503" s="21" t="s">
        <v>355</v>
      </c>
      <c r="F503" s="21"/>
      <c r="G503" s="21"/>
      <c r="H503" s="21" t="s">
        <v>944</v>
      </c>
      <c r="I503" s="21"/>
      <c r="J503" s="22">
        <f>J504</f>
        <v>-197.1</v>
      </c>
    </row>
    <row r="504" spans="2:10" ht="38.25">
      <c r="B504" s="23" t="s">
        <v>379</v>
      </c>
      <c r="C504" s="25" t="s">
        <v>338</v>
      </c>
      <c r="D504" s="16" t="s">
        <v>831</v>
      </c>
      <c r="E504" s="17" t="s">
        <v>355</v>
      </c>
      <c r="F504" s="17"/>
      <c r="G504" s="17"/>
      <c r="H504" s="17" t="s">
        <v>944</v>
      </c>
      <c r="I504" s="17" t="s">
        <v>380</v>
      </c>
      <c r="J504" s="18">
        <f>J505</f>
        <v>-197.1</v>
      </c>
    </row>
    <row r="505" spans="2:10" ht="38.25">
      <c r="B505" s="23" t="s">
        <v>381</v>
      </c>
      <c r="C505" s="25" t="s">
        <v>338</v>
      </c>
      <c r="D505" s="16" t="s">
        <v>831</v>
      </c>
      <c r="E505" s="17" t="s">
        <v>355</v>
      </c>
      <c r="F505" s="17"/>
      <c r="G505" s="17"/>
      <c r="H505" s="17" t="s">
        <v>944</v>
      </c>
      <c r="I505" s="17" t="s">
        <v>382</v>
      </c>
      <c r="J505" s="18">
        <v>-197.1</v>
      </c>
    </row>
    <row r="506" spans="2:10" ht="76.5" hidden="1">
      <c r="B506" s="19" t="s">
        <v>945</v>
      </c>
      <c r="C506" s="30" t="s">
        <v>338</v>
      </c>
      <c r="D506" s="20" t="s">
        <v>831</v>
      </c>
      <c r="E506" s="21" t="s">
        <v>355</v>
      </c>
      <c r="F506" s="21" t="s">
        <v>373</v>
      </c>
      <c r="G506" s="21" t="s">
        <v>328</v>
      </c>
      <c r="H506" s="21" t="s">
        <v>946</v>
      </c>
      <c r="I506" s="21"/>
      <c r="J506" s="22">
        <f>J507</f>
        <v>0</v>
      </c>
    </row>
    <row r="507" spans="2:10" ht="38.25" hidden="1">
      <c r="B507" s="23" t="s">
        <v>924</v>
      </c>
      <c r="C507" s="25" t="s">
        <v>338</v>
      </c>
      <c r="D507" s="16" t="s">
        <v>831</v>
      </c>
      <c r="E507" s="17" t="s">
        <v>355</v>
      </c>
      <c r="F507" s="17" t="s">
        <v>373</v>
      </c>
      <c r="G507" s="17" t="s">
        <v>328</v>
      </c>
      <c r="H507" s="17" t="s">
        <v>946</v>
      </c>
      <c r="I507" s="17" t="s">
        <v>380</v>
      </c>
      <c r="J507" s="18">
        <f>J508</f>
        <v>0</v>
      </c>
    </row>
    <row r="508" spans="2:10" ht="38.25" hidden="1">
      <c r="B508" s="23" t="s">
        <v>381</v>
      </c>
      <c r="C508" s="25" t="s">
        <v>338</v>
      </c>
      <c r="D508" s="16" t="s">
        <v>831</v>
      </c>
      <c r="E508" s="17" t="s">
        <v>355</v>
      </c>
      <c r="F508" s="17" t="s">
        <v>373</v>
      </c>
      <c r="G508" s="17" t="s">
        <v>328</v>
      </c>
      <c r="H508" s="17" t="s">
        <v>946</v>
      </c>
      <c r="I508" s="25" t="s">
        <v>382</v>
      </c>
      <c r="J508" s="18"/>
    </row>
    <row r="509" spans="2:10" ht="38.25" hidden="1">
      <c r="B509" s="19" t="s">
        <v>947</v>
      </c>
      <c r="C509" s="30" t="s">
        <v>338</v>
      </c>
      <c r="D509" s="20" t="s">
        <v>831</v>
      </c>
      <c r="E509" s="21" t="s">
        <v>355</v>
      </c>
      <c r="F509" s="21"/>
      <c r="G509" s="21"/>
      <c r="H509" s="30" t="s">
        <v>948</v>
      </c>
      <c r="I509" s="30"/>
      <c r="J509" s="22">
        <f>J510</f>
        <v>0</v>
      </c>
    </row>
    <row r="510" spans="2:10" ht="30.75" customHeight="1" hidden="1">
      <c r="B510" s="23" t="s">
        <v>924</v>
      </c>
      <c r="C510" s="25" t="s">
        <v>338</v>
      </c>
      <c r="D510" s="16" t="s">
        <v>831</v>
      </c>
      <c r="E510" s="25" t="s">
        <v>355</v>
      </c>
      <c r="F510" s="25" t="s">
        <v>373</v>
      </c>
      <c r="G510" s="25" t="s">
        <v>326</v>
      </c>
      <c r="H510" s="25" t="s">
        <v>948</v>
      </c>
      <c r="I510" s="25" t="s">
        <v>380</v>
      </c>
      <c r="J510" s="18">
        <f>J511</f>
        <v>0</v>
      </c>
    </row>
    <row r="511" spans="2:10" ht="38.25" hidden="1">
      <c r="B511" s="23" t="s">
        <v>381</v>
      </c>
      <c r="C511" s="25" t="s">
        <v>338</v>
      </c>
      <c r="D511" s="16" t="s">
        <v>831</v>
      </c>
      <c r="E511" s="25" t="s">
        <v>355</v>
      </c>
      <c r="F511" s="25" t="s">
        <v>373</v>
      </c>
      <c r="G511" s="25" t="s">
        <v>326</v>
      </c>
      <c r="H511" s="25" t="s">
        <v>948</v>
      </c>
      <c r="I511" s="25" t="s">
        <v>382</v>
      </c>
      <c r="J511" s="18"/>
    </row>
    <row r="512" spans="2:10" ht="25.5" hidden="1">
      <c r="B512" s="27" t="s">
        <v>428</v>
      </c>
      <c r="C512" s="30" t="s">
        <v>338</v>
      </c>
      <c r="D512" s="20" t="s">
        <v>831</v>
      </c>
      <c r="E512" s="30" t="s">
        <v>355</v>
      </c>
      <c r="F512" s="30"/>
      <c r="G512" s="30"/>
      <c r="H512" s="30" t="s">
        <v>949</v>
      </c>
      <c r="I512" s="30"/>
      <c r="J512" s="22">
        <f>J513</f>
        <v>0</v>
      </c>
    </row>
    <row r="513" spans="2:10" ht="38.25" hidden="1">
      <c r="B513" s="23" t="s">
        <v>379</v>
      </c>
      <c r="C513" s="25" t="s">
        <v>338</v>
      </c>
      <c r="D513" s="16" t="s">
        <v>831</v>
      </c>
      <c r="E513" s="25" t="s">
        <v>355</v>
      </c>
      <c r="F513" s="25"/>
      <c r="G513" s="25"/>
      <c r="H513" s="25" t="s">
        <v>949</v>
      </c>
      <c r="I513" s="25" t="s">
        <v>380</v>
      </c>
      <c r="J513" s="18">
        <f>J514</f>
        <v>0</v>
      </c>
    </row>
    <row r="514" spans="2:10" ht="12.75" hidden="1">
      <c r="B514" s="33" t="s">
        <v>388</v>
      </c>
      <c r="C514" s="25" t="s">
        <v>338</v>
      </c>
      <c r="D514" s="16" t="s">
        <v>831</v>
      </c>
      <c r="E514" s="25" t="s">
        <v>355</v>
      </c>
      <c r="F514" s="25"/>
      <c r="G514" s="25"/>
      <c r="H514" s="25" t="s">
        <v>949</v>
      </c>
      <c r="I514" s="25" t="s">
        <v>389</v>
      </c>
      <c r="J514" s="18"/>
    </row>
    <row r="515" spans="2:10" ht="65.25" customHeight="1">
      <c r="B515" s="19" t="s">
        <v>950</v>
      </c>
      <c r="C515" s="30" t="s">
        <v>338</v>
      </c>
      <c r="D515" s="20" t="s">
        <v>831</v>
      </c>
      <c r="E515" s="21" t="s">
        <v>355</v>
      </c>
      <c r="F515" s="21" t="s">
        <v>373</v>
      </c>
      <c r="G515" s="21" t="s">
        <v>445</v>
      </c>
      <c r="H515" s="21" t="s">
        <v>951</v>
      </c>
      <c r="I515" s="21"/>
      <c r="J515" s="22">
        <f>J516+J518</f>
        <v>1475.737</v>
      </c>
    </row>
    <row r="516" spans="2:10" ht="21.75" customHeight="1" hidden="1">
      <c r="B516" s="33" t="s">
        <v>392</v>
      </c>
      <c r="C516" s="25" t="s">
        <v>338</v>
      </c>
      <c r="D516" s="16" t="s">
        <v>831</v>
      </c>
      <c r="E516" s="17" t="s">
        <v>355</v>
      </c>
      <c r="F516" s="25" t="s">
        <v>373</v>
      </c>
      <c r="G516" s="25" t="s">
        <v>445</v>
      </c>
      <c r="H516" s="25" t="s">
        <v>951</v>
      </c>
      <c r="I516" s="25" t="s">
        <v>393</v>
      </c>
      <c r="J516" s="18">
        <f>J517</f>
        <v>0</v>
      </c>
    </row>
    <row r="517" spans="2:10" ht="43.5" customHeight="1" hidden="1">
      <c r="B517" s="33" t="s">
        <v>456</v>
      </c>
      <c r="C517" s="25" t="s">
        <v>338</v>
      </c>
      <c r="D517" s="16" t="s">
        <v>831</v>
      </c>
      <c r="E517" s="17" t="s">
        <v>355</v>
      </c>
      <c r="F517" s="25" t="s">
        <v>373</v>
      </c>
      <c r="G517" s="25" t="s">
        <v>445</v>
      </c>
      <c r="H517" s="25" t="s">
        <v>951</v>
      </c>
      <c r="I517" s="25" t="s">
        <v>395</v>
      </c>
      <c r="J517" s="18"/>
    </row>
    <row r="518" spans="2:10" ht="43.5" customHeight="1">
      <c r="B518" s="23" t="s">
        <v>379</v>
      </c>
      <c r="C518" s="25" t="s">
        <v>338</v>
      </c>
      <c r="D518" s="16" t="s">
        <v>831</v>
      </c>
      <c r="E518" s="17" t="s">
        <v>355</v>
      </c>
      <c r="F518" s="25" t="s">
        <v>373</v>
      </c>
      <c r="G518" s="25" t="s">
        <v>445</v>
      </c>
      <c r="H518" s="25" t="s">
        <v>951</v>
      </c>
      <c r="I518" s="25" t="s">
        <v>380</v>
      </c>
      <c r="J518" s="18">
        <f>J519</f>
        <v>1475.737</v>
      </c>
    </row>
    <row r="519" spans="2:10" ht="15" customHeight="1">
      <c r="B519" s="33" t="s">
        <v>388</v>
      </c>
      <c r="C519" s="25" t="s">
        <v>338</v>
      </c>
      <c r="D519" s="16" t="s">
        <v>831</v>
      </c>
      <c r="E519" s="17" t="s">
        <v>355</v>
      </c>
      <c r="F519" s="25" t="s">
        <v>373</v>
      </c>
      <c r="G519" s="25" t="s">
        <v>445</v>
      </c>
      <c r="H519" s="25" t="s">
        <v>951</v>
      </c>
      <c r="I519" s="25" t="s">
        <v>389</v>
      </c>
      <c r="J519" s="18">
        <v>1475.737</v>
      </c>
    </row>
    <row r="520" spans="2:10" ht="72.75" customHeight="1" hidden="1">
      <c r="B520" s="27" t="s">
        <v>513</v>
      </c>
      <c r="C520" s="30" t="s">
        <v>338</v>
      </c>
      <c r="D520" s="20" t="s">
        <v>831</v>
      </c>
      <c r="E520" s="21" t="s">
        <v>355</v>
      </c>
      <c r="F520" s="21" t="s">
        <v>495</v>
      </c>
      <c r="G520" s="21" t="s">
        <v>365</v>
      </c>
      <c r="H520" s="30" t="s">
        <v>952</v>
      </c>
      <c r="I520" s="21"/>
      <c r="J520" s="22">
        <f>J521</f>
        <v>0</v>
      </c>
    </row>
    <row r="521" spans="2:10" ht="15" customHeight="1" hidden="1">
      <c r="B521" s="9" t="s">
        <v>509</v>
      </c>
      <c r="C521" s="25" t="s">
        <v>338</v>
      </c>
      <c r="D521" s="16" t="s">
        <v>831</v>
      </c>
      <c r="E521" s="17" t="s">
        <v>355</v>
      </c>
      <c r="F521" s="17" t="s">
        <v>495</v>
      </c>
      <c r="G521" s="17" t="s">
        <v>365</v>
      </c>
      <c r="H521" s="17" t="s">
        <v>952</v>
      </c>
      <c r="I521" s="17" t="s">
        <v>393</v>
      </c>
      <c r="J521" s="18">
        <f>J522</f>
        <v>0</v>
      </c>
    </row>
    <row r="522" spans="2:10" ht="38.25" hidden="1">
      <c r="B522" s="9" t="s">
        <v>456</v>
      </c>
      <c r="C522" s="25" t="s">
        <v>338</v>
      </c>
      <c r="D522" s="16" t="s">
        <v>831</v>
      </c>
      <c r="E522" s="17" t="s">
        <v>355</v>
      </c>
      <c r="F522" s="17" t="s">
        <v>495</v>
      </c>
      <c r="G522" s="17" t="s">
        <v>365</v>
      </c>
      <c r="H522" s="17" t="s">
        <v>952</v>
      </c>
      <c r="I522" s="17" t="s">
        <v>395</v>
      </c>
      <c r="J522" s="18"/>
    </row>
    <row r="523" spans="2:10" ht="25.5">
      <c r="B523" s="19" t="s">
        <v>441</v>
      </c>
      <c r="C523" s="30" t="s">
        <v>338</v>
      </c>
      <c r="D523" s="20" t="s">
        <v>831</v>
      </c>
      <c r="E523" s="21" t="s">
        <v>355</v>
      </c>
      <c r="F523" s="21"/>
      <c r="G523" s="21"/>
      <c r="H523" s="21" t="s">
        <v>953</v>
      </c>
      <c r="I523" s="21"/>
      <c r="J523" s="22">
        <f>J524</f>
        <v>-203.56</v>
      </c>
    </row>
    <row r="524" spans="2:10" ht="38.25">
      <c r="B524" s="23" t="s">
        <v>379</v>
      </c>
      <c r="C524" s="25" t="s">
        <v>338</v>
      </c>
      <c r="D524" s="16" t="s">
        <v>831</v>
      </c>
      <c r="E524" s="17" t="s">
        <v>355</v>
      </c>
      <c r="F524" s="17"/>
      <c r="G524" s="17"/>
      <c r="H524" s="17" t="s">
        <v>953</v>
      </c>
      <c r="I524" s="17" t="s">
        <v>380</v>
      </c>
      <c r="J524" s="18">
        <f>J525</f>
        <v>-203.56</v>
      </c>
    </row>
    <row r="525" spans="2:10" ht="38.25">
      <c r="B525" s="23" t="s">
        <v>381</v>
      </c>
      <c r="C525" s="25" t="s">
        <v>338</v>
      </c>
      <c r="D525" s="16" t="s">
        <v>831</v>
      </c>
      <c r="E525" s="17" t="s">
        <v>355</v>
      </c>
      <c r="F525" s="17"/>
      <c r="G525" s="17"/>
      <c r="H525" s="17" t="s">
        <v>953</v>
      </c>
      <c r="I525" s="17" t="s">
        <v>382</v>
      </c>
      <c r="J525" s="18">
        <v>-203.56</v>
      </c>
    </row>
    <row r="526" spans="2:10" ht="20.25" customHeight="1" hidden="1">
      <c r="B526" s="27" t="s">
        <v>431</v>
      </c>
      <c r="C526" s="30" t="s">
        <v>338</v>
      </c>
      <c r="D526" s="20" t="s">
        <v>831</v>
      </c>
      <c r="E526" s="68" t="s">
        <v>355</v>
      </c>
      <c r="F526" s="68" t="s">
        <v>373</v>
      </c>
      <c r="G526" s="68" t="s">
        <v>328</v>
      </c>
      <c r="H526" s="68" t="s">
        <v>954</v>
      </c>
      <c r="I526" s="30"/>
      <c r="J526" s="35">
        <f>J528</f>
        <v>0</v>
      </c>
    </row>
    <row r="527" spans="2:10" ht="38.25" hidden="1">
      <c r="B527" s="23" t="s">
        <v>379</v>
      </c>
      <c r="C527" s="25" t="s">
        <v>338</v>
      </c>
      <c r="D527" s="16" t="s">
        <v>831</v>
      </c>
      <c r="E527" s="38" t="s">
        <v>355</v>
      </c>
      <c r="F527" s="25" t="s">
        <v>373</v>
      </c>
      <c r="G527" s="25" t="s">
        <v>328</v>
      </c>
      <c r="H527" s="25" t="s">
        <v>954</v>
      </c>
      <c r="I527" s="25" t="s">
        <v>380</v>
      </c>
      <c r="J527" s="32">
        <f>J528</f>
        <v>0</v>
      </c>
    </row>
    <row r="528" spans="2:10" ht="12.75" hidden="1">
      <c r="B528" s="33" t="s">
        <v>388</v>
      </c>
      <c r="C528" s="25" t="s">
        <v>338</v>
      </c>
      <c r="D528" s="16" t="s">
        <v>831</v>
      </c>
      <c r="E528" s="38" t="s">
        <v>355</v>
      </c>
      <c r="F528" s="25" t="s">
        <v>373</v>
      </c>
      <c r="G528" s="25" t="s">
        <v>328</v>
      </c>
      <c r="H528" s="25" t="s">
        <v>954</v>
      </c>
      <c r="I528" s="25" t="s">
        <v>389</v>
      </c>
      <c r="J528" s="32"/>
    </row>
    <row r="529" spans="2:10" ht="96" customHeight="1">
      <c r="B529" s="69" t="s">
        <v>1076</v>
      </c>
      <c r="C529" s="30" t="s">
        <v>338</v>
      </c>
      <c r="D529" s="20" t="s">
        <v>831</v>
      </c>
      <c r="E529" s="68" t="s">
        <v>355</v>
      </c>
      <c r="F529" s="30"/>
      <c r="G529" s="30"/>
      <c r="H529" s="30" t="s">
        <v>1078</v>
      </c>
      <c r="I529" s="30"/>
      <c r="J529" s="35">
        <f>J530</f>
        <v>1000</v>
      </c>
    </row>
    <row r="530" spans="2:10" ht="38.25">
      <c r="B530" s="23" t="s">
        <v>379</v>
      </c>
      <c r="C530" s="25" t="s">
        <v>338</v>
      </c>
      <c r="D530" s="16" t="s">
        <v>831</v>
      </c>
      <c r="E530" s="38" t="s">
        <v>355</v>
      </c>
      <c r="F530" s="25"/>
      <c r="G530" s="25"/>
      <c r="H530" s="25" t="s">
        <v>1078</v>
      </c>
      <c r="I530" s="25" t="s">
        <v>380</v>
      </c>
      <c r="J530" s="32">
        <f>J531</f>
        <v>1000</v>
      </c>
    </row>
    <row r="531" spans="2:10" ht="12.75">
      <c r="B531" s="9" t="s">
        <v>388</v>
      </c>
      <c r="C531" s="25" t="s">
        <v>338</v>
      </c>
      <c r="D531" s="16" t="s">
        <v>831</v>
      </c>
      <c r="E531" s="38" t="s">
        <v>355</v>
      </c>
      <c r="F531" s="25"/>
      <c r="G531" s="25"/>
      <c r="H531" s="25" t="s">
        <v>1078</v>
      </c>
      <c r="I531" s="25" t="s">
        <v>389</v>
      </c>
      <c r="J531" s="32">
        <v>1000</v>
      </c>
    </row>
    <row r="532" spans="2:10" ht="51" hidden="1">
      <c r="B532" s="19" t="s">
        <v>386</v>
      </c>
      <c r="C532" s="30" t="s">
        <v>338</v>
      </c>
      <c r="D532" s="20" t="s">
        <v>831</v>
      </c>
      <c r="E532" s="68" t="s">
        <v>355</v>
      </c>
      <c r="F532" s="30"/>
      <c r="G532" s="30"/>
      <c r="H532" s="30" t="s">
        <v>955</v>
      </c>
      <c r="I532" s="30"/>
      <c r="J532" s="35">
        <f>J533</f>
        <v>0</v>
      </c>
    </row>
    <row r="533" spans="2:10" ht="38.25" hidden="1">
      <c r="B533" s="23" t="s">
        <v>379</v>
      </c>
      <c r="C533" s="25" t="s">
        <v>338</v>
      </c>
      <c r="D533" s="16" t="s">
        <v>831</v>
      </c>
      <c r="E533" s="38" t="s">
        <v>355</v>
      </c>
      <c r="F533" s="25"/>
      <c r="G533" s="25"/>
      <c r="H533" s="25" t="s">
        <v>955</v>
      </c>
      <c r="I533" s="25" t="s">
        <v>380</v>
      </c>
      <c r="J533" s="32">
        <f>J534</f>
        <v>0</v>
      </c>
    </row>
    <row r="534" spans="2:10" ht="12.75" hidden="1">
      <c r="B534" s="9" t="s">
        <v>388</v>
      </c>
      <c r="C534" s="25" t="s">
        <v>338</v>
      </c>
      <c r="D534" s="16" t="s">
        <v>831</v>
      </c>
      <c r="E534" s="38" t="s">
        <v>355</v>
      </c>
      <c r="F534" s="25"/>
      <c r="G534" s="25"/>
      <c r="H534" s="25" t="s">
        <v>955</v>
      </c>
      <c r="I534" s="25" t="s">
        <v>389</v>
      </c>
      <c r="J534" s="32"/>
    </row>
    <row r="535" spans="2:10" ht="38.25" hidden="1">
      <c r="B535" s="69" t="s">
        <v>433</v>
      </c>
      <c r="C535" s="30" t="s">
        <v>338</v>
      </c>
      <c r="D535" s="20" t="s">
        <v>831</v>
      </c>
      <c r="E535" s="68" t="s">
        <v>355</v>
      </c>
      <c r="F535" s="30"/>
      <c r="G535" s="30"/>
      <c r="H535" s="30" t="s">
        <v>956</v>
      </c>
      <c r="I535" s="30"/>
      <c r="J535" s="35">
        <f>J536</f>
        <v>0</v>
      </c>
    </row>
    <row r="536" spans="2:10" ht="38.25" hidden="1">
      <c r="B536" s="23" t="s">
        <v>379</v>
      </c>
      <c r="C536" s="25" t="s">
        <v>338</v>
      </c>
      <c r="D536" s="16" t="s">
        <v>831</v>
      </c>
      <c r="E536" s="38" t="s">
        <v>355</v>
      </c>
      <c r="F536" s="25"/>
      <c r="G536" s="25"/>
      <c r="H536" s="25" t="s">
        <v>956</v>
      </c>
      <c r="I536" s="25" t="s">
        <v>957</v>
      </c>
      <c r="J536" s="32">
        <f>J537</f>
        <v>0</v>
      </c>
    </row>
    <row r="537" spans="2:10" ht="12.75" hidden="1">
      <c r="B537" s="33" t="s">
        <v>388</v>
      </c>
      <c r="C537" s="25" t="s">
        <v>338</v>
      </c>
      <c r="D537" s="16" t="s">
        <v>831</v>
      </c>
      <c r="E537" s="38" t="s">
        <v>355</v>
      </c>
      <c r="F537" s="25"/>
      <c r="G537" s="25"/>
      <c r="H537" s="25" t="s">
        <v>956</v>
      </c>
      <c r="I537" s="25" t="s">
        <v>389</v>
      </c>
      <c r="J537" s="32"/>
    </row>
    <row r="538" spans="2:10" ht="42.75" customHeight="1">
      <c r="B538" s="19" t="s">
        <v>958</v>
      </c>
      <c r="C538" s="30" t="s">
        <v>338</v>
      </c>
      <c r="D538" s="20" t="s">
        <v>831</v>
      </c>
      <c r="E538" s="68" t="s">
        <v>355</v>
      </c>
      <c r="F538" s="30"/>
      <c r="G538" s="30"/>
      <c r="H538" s="30" t="s">
        <v>959</v>
      </c>
      <c r="I538" s="30"/>
      <c r="J538" s="35">
        <f>J539</f>
        <v>1487</v>
      </c>
    </row>
    <row r="539" spans="2:10" ht="38.25">
      <c r="B539" s="23" t="s">
        <v>379</v>
      </c>
      <c r="C539" s="25" t="s">
        <v>338</v>
      </c>
      <c r="D539" s="16" t="s">
        <v>831</v>
      </c>
      <c r="E539" s="38" t="s">
        <v>355</v>
      </c>
      <c r="F539" s="25"/>
      <c r="G539" s="25"/>
      <c r="H539" s="25" t="s">
        <v>959</v>
      </c>
      <c r="I539" s="25" t="s">
        <v>380</v>
      </c>
      <c r="J539" s="32">
        <f>J540</f>
        <v>1487</v>
      </c>
    </row>
    <row r="540" spans="2:10" ht="12" customHeight="1">
      <c r="B540" s="9" t="s">
        <v>388</v>
      </c>
      <c r="C540" s="25" t="s">
        <v>338</v>
      </c>
      <c r="D540" s="16" t="s">
        <v>831</v>
      </c>
      <c r="E540" s="38" t="s">
        <v>355</v>
      </c>
      <c r="F540" s="25"/>
      <c r="G540" s="25"/>
      <c r="H540" s="25" t="s">
        <v>959</v>
      </c>
      <c r="I540" s="25" t="s">
        <v>389</v>
      </c>
      <c r="J540" s="32">
        <v>1487</v>
      </c>
    </row>
    <row r="541" spans="2:10" ht="38.25" hidden="1">
      <c r="B541" s="19" t="s">
        <v>475</v>
      </c>
      <c r="C541" s="30" t="s">
        <v>338</v>
      </c>
      <c r="D541" s="20" t="s">
        <v>831</v>
      </c>
      <c r="E541" s="21" t="s">
        <v>355</v>
      </c>
      <c r="F541" s="21" t="s">
        <v>373</v>
      </c>
      <c r="G541" s="21" t="s">
        <v>445</v>
      </c>
      <c r="H541" s="21" t="s">
        <v>872</v>
      </c>
      <c r="I541" s="21"/>
      <c r="J541" s="22">
        <f>J542+J545+J548+J554+J557+J560+J563</f>
        <v>-243.70000000000002</v>
      </c>
    </row>
    <row r="542" spans="2:10" ht="25.5">
      <c r="B542" s="19" t="s">
        <v>960</v>
      </c>
      <c r="C542" s="30" t="s">
        <v>338</v>
      </c>
      <c r="D542" s="20" t="s">
        <v>831</v>
      </c>
      <c r="E542" s="21" t="s">
        <v>355</v>
      </c>
      <c r="F542" s="21" t="s">
        <v>373</v>
      </c>
      <c r="G542" s="21" t="s">
        <v>445</v>
      </c>
      <c r="H542" s="21" t="s">
        <v>961</v>
      </c>
      <c r="I542" s="21"/>
      <c r="J542" s="22">
        <f>J544</f>
        <v>-30</v>
      </c>
    </row>
    <row r="543" spans="2:10" ht="38.25">
      <c r="B543" s="23" t="s">
        <v>379</v>
      </c>
      <c r="C543" s="25" t="s">
        <v>338</v>
      </c>
      <c r="D543" s="16" t="s">
        <v>831</v>
      </c>
      <c r="E543" s="17" t="s">
        <v>355</v>
      </c>
      <c r="F543" s="17" t="s">
        <v>373</v>
      </c>
      <c r="G543" s="17" t="s">
        <v>445</v>
      </c>
      <c r="H543" s="17" t="s">
        <v>961</v>
      </c>
      <c r="I543" s="17" t="s">
        <v>380</v>
      </c>
      <c r="J543" s="18">
        <f>J544</f>
        <v>-30</v>
      </c>
    </row>
    <row r="544" spans="2:10" ht="12.75">
      <c r="B544" s="33" t="s">
        <v>388</v>
      </c>
      <c r="C544" s="25" t="s">
        <v>338</v>
      </c>
      <c r="D544" s="16" t="s">
        <v>831</v>
      </c>
      <c r="E544" s="17" t="s">
        <v>355</v>
      </c>
      <c r="F544" s="17" t="s">
        <v>373</v>
      </c>
      <c r="G544" s="17" t="s">
        <v>445</v>
      </c>
      <c r="H544" s="17" t="s">
        <v>961</v>
      </c>
      <c r="I544" s="17" t="s">
        <v>389</v>
      </c>
      <c r="J544" s="18">
        <v>-30</v>
      </c>
    </row>
    <row r="545" spans="2:10" ht="26.25" customHeight="1">
      <c r="B545" s="19" t="s">
        <v>479</v>
      </c>
      <c r="C545" s="30" t="s">
        <v>338</v>
      </c>
      <c r="D545" s="20" t="s">
        <v>831</v>
      </c>
      <c r="E545" s="21" t="s">
        <v>355</v>
      </c>
      <c r="F545" s="21" t="s">
        <v>373</v>
      </c>
      <c r="G545" s="21" t="s">
        <v>445</v>
      </c>
      <c r="H545" s="21" t="s">
        <v>962</v>
      </c>
      <c r="I545" s="21"/>
      <c r="J545" s="22">
        <f>J547</f>
        <v>-100</v>
      </c>
    </row>
    <row r="546" spans="2:10" ht="38.25">
      <c r="B546" s="23" t="s">
        <v>379</v>
      </c>
      <c r="C546" s="25" t="s">
        <v>338</v>
      </c>
      <c r="D546" s="16" t="s">
        <v>831</v>
      </c>
      <c r="E546" s="17" t="s">
        <v>355</v>
      </c>
      <c r="F546" s="17" t="s">
        <v>373</v>
      </c>
      <c r="G546" s="17" t="s">
        <v>445</v>
      </c>
      <c r="H546" s="17" t="s">
        <v>962</v>
      </c>
      <c r="I546" s="17" t="s">
        <v>380</v>
      </c>
      <c r="J546" s="18">
        <f>J547</f>
        <v>-100</v>
      </c>
    </row>
    <row r="547" spans="2:10" ht="12.75">
      <c r="B547" s="33" t="s">
        <v>388</v>
      </c>
      <c r="C547" s="25" t="s">
        <v>338</v>
      </c>
      <c r="D547" s="16" t="s">
        <v>831</v>
      </c>
      <c r="E547" s="17" t="s">
        <v>355</v>
      </c>
      <c r="F547" s="17" t="s">
        <v>373</v>
      </c>
      <c r="G547" s="17" t="s">
        <v>445</v>
      </c>
      <c r="H547" s="17" t="s">
        <v>962</v>
      </c>
      <c r="I547" s="17" t="s">
        <v>389</v>
      </c>
      <c r="J547" s="18">
        <f>-50-50</f>
        <v>-100</v>
      </c>
    </row>
    <row r="548" spans="2:10" ht="12.75">
      <c r="B548" s="34" t="s">
        <v>481</v>
      </c>
      <c r="C548" s="30" t="s">
        <v>338</v>
      </c>
      <c r="D548" s="20" t="s">
        <v>831</v>
      </c>
      <c r="E548" s="21" t="s">
        <v>355</v>
      </c>
      <c r="F548" s="21" t="s">
        <v>373</v>
      </c>
      <c r="G548" s="21" t="s">
        <v>445</v>
      </c>
      <c r="H548" s="21" t="s">
        <v>963</v>
      </c>
      <c r="I548" s="21"/>
      <c r="J548" s="22">
        <f>J549</f>
        <v>-33.4</v>
      </c>
    </row>
    <row r="549" spans="2:10" ht="38.25">
      <c r="B549" s="23" t="s">
        <v>379</v>
      </c>
      <c r="C549" s="25" t="s">
        <v>338</v>
      </c>
      <c r="D549" s="16" t="s">
        <v>831</v>
      </c>
      <c r="E549" s="17" t="s">
        <v>355</v>
      </c>
      <c r="F549" s="17" t="s">
        <v>373</v>
      </c>
      <c r="G549" s="17" t="s">
        <v>445</v>
      </c>
      <c r="H549" s="17" t="s">
        <v>963</v>
      </c>
      <c r="I549" s="17" t="s">
        <v>380</v>
      </c>
      <c r="J549" s="18">
        <f>J550</f>
        <v>-33.4</v>
      </c>
    </row>
    <row r="550" spans="2:10" ht="16.5" customHeight="1">
      <c r="B550" s="33" t="s">
        <v>388</v>
      </c>
      <c r="C550" s="25" t="s">
        <v>338</v>
      </c>
      <c r="D550" s="16" t="s">
        <v>831</v>
      </c>
      <c r="E550" s="17" t="s">
        <v>355</v>
      </c>
      <c r="F550" s="17" t="s">
        <v>373</v>
      </c>
      <c r="G550" s="17" t="s">
        <v>445</v>
      </c>
      <c r="H550" s="17" t="s">
        <v>963</v>
      </c>
      <c r="I550" s="17" t="s">
        <v>389</v>
      </c>
      <c r="J550" s="18">
        <v>-33.4</v>
      </c>
    </row>
    <row r="551" spans="2:10" ht="12.75" hidden="1">
      <c r="B551" s="9" t="s">
        <v>483</v>
      </c>
      <c r="C551" s="25" t="s">
        <v>338</v>
      </c>
      <c r="D551" s="16" t="s">
        <v>831</v>
      </c>
      <c r="E551" s="17" t="s">
        <v>355</v>
      </c>
      <c r="F551" s="17" t="s">
        <v>373</v>
      </c>
      <c r="G551" s="17" t="s">
        <v>445</v>
      </c>
      <c r="H551" s="17"/>
      <c r="I551" s="17"/>
      <c r="J551" s="18">
        <f>J553</f>
        <v>0</v>
      </c>
    </row>
    <row r="552" spans="2:10" ht="12.75" hidden="1">
      <c r="B552" s="26" t="s">
        <v>392</v>
      </c>
      <c r="C552" s="25" t="s">
        <v>338</v>
      </c>
      <c r="D552" s="16" t="s">
        <v>831</v>
      </c>
      <c r="E552" s="17" t="s">
        <v>355</v>
      </c>
      <c r="F552" s="17" t="s">
        <v>373</v>
      </c>
      <c r="G552" s="17" t="s">
        <v>445</v>
      </c>
      <c r="H552" s="17"/>
      <c r="I552" s="17" t="s">
        <v>393</v>
      </c>
      <c r="J552" s="18">
        <f>J553</f>
        <v>0</v>
      </c>
    </row>
    <row r="553" spans="2:10" ht="25.5" hidden="1">
      <c r="B553" s="26" t="s">
        <v>485</v>
      </c>
      <c r="C553" s="25" t="s">
        <v>338</v>
      </c>
      <c r="D553" s="16" t="s">
        <v>831</v>
      </c>
      <c r="E553" s="17" t="s">
        <v>355</v>
      </c>
      <c r="F553" s="17" t="s">
        <v>373</v>
      </c>
      <c r="G553" s="17" t="s">
        <v>445</v>
      </c>
      <c r="H553" s="17"/>
      <c r="I553" s="17" t="s">
        <v>486</v>
      </c>
      <c r="J553" s="18"/>
    </row>
    <row r="554" spans="2:10" ht="38.25">
      <c r="B554" s="34" t="s">
        <v>370</v>
      </c>
      <c r="C554" s="30" t="s">
        <v>338</v>
      </c>
      <c r="D554" s="20" t="s">
        <v>831</v>
      </c>
      <c r="E554" s="21" t="s">
        <v>355</v>
      </c>
      <c r="F554" s="21" t="s">
        <v>373</v>
      </c>
      <c r="G554" s="21" t="s">
        <v>445</v>
      </c>
      <c r="H554" s="21" t="s">
        <v>964</v>
      </c>
      <c r="I554" s="21"/>
      <c r="J554" s="22">
        <f>J555</f>
        <v>-27</v>
      </c>
    </row>
    <row r="555" spans="2:10" ht="38.25">
      <c r="B555" s="23" t="s">
        <v>379</v>
      </c>
      <c r="C555" s="25" t="s">
        <v>338</v>
      </c>
      <c r="D555" s="16" t="s">
        <v>831</v>
      </c>
      <c r="E555" s="17" t="s">
        <v>355</v>
      </c>
      <c r="F555" s="17" t="s">
        <v>373</v>
      </c>
      <c r="G555" s="17" t="s">
        <v>445</v>
      </c>
      <c r="H555" s="17" t="s">
        <v>964</v>
      </c>
      <c r="I555" s="17" t="s">
        <v>380</v>
      </c>
      <c r="J555" s="18">
        <f>J556</f>
        <v>-27</v>
      </c>
    </row>
    <row r="556" spans="2:10" ht="12.75">
      <c r="B556" s="33" t="s">
        <v>388</v>
      </c>
      <c r="C556" s="25" t="s">
        <v>338</v>
      </c>
      <c r="D556" s="16" t="s">
        <v>831</v>
      </c>
      <c r="E556" s="17" t="s">
        <v>355</v>
      </c>
      <c r="F556" s="17" t="s">
        <v>373</v>
      </c>
      <c r="G556" s="17" t="s">
        <v>445</v>
      </c>
      <c r="H556" s="17" t="s">
        <v>964</v>
      </c>
      <c r="I556" s="17" t="s">
        <v>389</v>
      </c>
      <c r="J556" s="18">
        <v>-27</v>
      </c>
    </row>
    <row r="557" spans="2:10" ht="25.5">
      <c r="B557" s="19" t="s">
        <v>488</v>
      </c>
      <c r="C557" s="30" t="s">
        <v>338</v>
      </c>
      <c r="D557" s="20" t="s">
        <v>831</v>
      </c>
      <c r="E557" s="21" t="s">
        <v>355</v>
      </c>
      <c r="F557" s="21" t="s">
        <v>373</v>
      </c>
      <c r="G557" s="21" t="s">
        <v>445</v>
      </c>
      <c r="H557" s="21" t="s">
        <v>965</v>
      </c>
      <c r="I557" s="21"/>
      <c r="J557" s="22">
        <f>J558</f>
        <v>-3.3</v>
      </c>
    </row>
    <row r="558" spans="2:10" ht="38.25">
      <c r="B558" s="23" t="s">
        <v>379</v>
      </c>
      <c r="C558" s="25" t="s">
        <v>338</v>
      </c>
      <c r="D558" s="16" t="s">
        <v>831</v>
      </c>
      <c r="E558" s="17" t="s">
        <v>355</v>
      </c>
      <c r="F558" s="17" t="s">
        <v>373</v>
      </c>
      <c r="G558" s="17" t="s">
        <v>445</v>
      </c>
      <c r="H558" s="17" t="s">
        <v>965</v>
      </c>
      <c r="I558" s="17" t="s">
        <v>380</v>
      </c>
      <c r="J558" s="18">
        <f>J559</f>
        <v>-3.3</v>
      </c>
    </row>
    <row r="559" spans="2:10" ht="12.75">
      <c r="B559" s="33" t="s">
        <v>388</v>
      </c>
      <c r="C559" s="25" t="s">
        <v>338</v>
      </c>
      <c r="D559" s="16" t="s">
        <v>831</v>
      </c>
      <c r="E559" s="17" t="s">
        <v>355</v>
      </c>
      <c r="F559" s="17" t="s">
        <v>373</v>
      </c>
      <c r="G559" s="17" t="s">
        <v>445</v>
      </c>
      <c r="H559" s="17" t="s">
        <v>965</v>
      </c>
      <c r="I559" s="17" t="s">
        <v>389</v>
      </c>
      <c r="J559" s="18">
        <v>-3.3</v>
      </c>
    </row>
    <row r="560" spans="2:10" ht="25.5">
      <c r="B560" s="19" t="s">
        <v>490</v>
      </c>
      <c r="C560" s="30" t="s">
        <v>338</v>
      </c>
      <c r="D560" s="20" t="s">
        <v>831</v>
      </c>
      <c r="E560" s="21" t="s">
        <v>355</v>
      </c>
      <c r="F560" s="21" t="s">
        <v>373</v>
      </c>
      <c r="G560" s="21" t="s">
        <v>445</v>
      </c>
      <c r="H560" s="21" t="s">
        <v>966</v>
      </c>
      <c r="I560" s="21"/>
      <c r="J560" s="22">
        <f>J561</f>
        <v>-50</v>
      </c>
    </row>
    <row r="561" spans="2:10" ht="38.25">
      <c r="B561" s="23" t="s">
        <v>379</v>
      </c>
      <c r="C561" s="25" t="s">
        <v>338</v>
      </c>
      <c r="D561" s="16" t="s">
        <v>831</v>
      </c>
      <c r="E561" s="17" t="s">
        <v>355</v>
      </c>
      <c r="F561" s="17" t="s">
        <v>373</v>
      </c>
      <c r="G561" s="17" t="s">
        <v>445</v>
      </c>
      <c r="H561" s="17" t="s">
        <v>966</v>
      </c>
      <c r="I561" s="17" t="s">
        <v>380</v>
      </c>
      <c r="J561" s="18">
        <f>J562</f>
        <v>-50</v>
      </c>
    </row>
    <row r="562" spans="2:10" ht="12.75">
      <c r="B562" s="33" t="s">
        <v>388</v>
      </c>
      <c r="C562" s="25" t="s">
        <v>338</v>
      </c>
      <c r="D562" s="16" t="s">
        <v>831</v>
      </c>
      <c r="E562" s="17" t="s">
        <v>355</v>
      </c>
      <c r="F562" s="17" t="s">
        <v>373</v>
      </c>
      <c r="G562" s="17" t="s">
        <v>445</v>
      </c>
      <c r="H562" s="17" t="s">
        <v>966</v>
      </c>
      <c r="I562" s="17" t="s">
        <v>389</v>
      </c>
      <c r="J562" s="18">
        <v>-50</v>
      </c>
    </row>
    <row r="563" spans="2:10" ht="25.5" hidden="1">
      <c r="B563" s="23" t="s">
        <v>967</v>
      </c>
      <c r="C563" s="25" t="s">
        <v>338</v>
      </c>
      <c r="D563" s="16" t="s">
        <v>831</v>
      </c>
      <c r="E563" s="38" t="s">
        <v>355</v>
      </c>
      <c r="F563" s="38" t="s">
        <v>373</v>
      </c>
      <c r="G563" s="38" t="s">
        <v>445</v>
      </c>
      <c r="H563" s="38" t="s">
        <v>968</v>
      </c>
      <c r="I563" s="38"/>
      <c r="J563" s="32">
        <f>J564</f>
        <v>0</v>
      </c>
    </row>
    <row r="564" spans="2:10" ht="38.25" hidden="1">
      <c r="B564" s="23" t="s">
        <v>379</v>
      </c>
      <c r="C564" s="25" t="s">
        <v>338</v>
      </c>
      <c r="D564" s="16" t="s">
        <v>831</v>
      </c>
      <c r="E564" s="38" t="s">
        <v>355</v>
      </c>
      <c r="F564" s="38" t="s">
        <v>373</v>
      </c>
      <c r="G564" s="38" t="s">
        <v>445</v>
      </c>
      <c r="H564" s="38" t="s">
        <v>968</v>
      </c>
      <c r="I564" s="38" t="s">
        <v>380</v>
      </c>
      <c r="J564" s="32">
        <f>J565</f>
        <v>0</v>
      </c>
    </row>
    <row r="565" spans="2:10" ht="12.75" hidden="1">
      <c r="B565" s="23" t="s">
        <v>388</v>
      </c>
      <c r="C565" s="25" t="s">
        <v>338</v>
      </c>
      <c r="D565" s="16" t="s">
        <v>831</v>
      </c>
      <c r="E565" s="38" t="s">
        <v>355</v>
      </c>
      <c r="F565" s="38" t="s">
        <v>373</v>
      </c>
      <c r="G565" s="38" t="s">
        <v>445</v>
      </c>
      <c r="H565" s="38" t="s">
        <v>968</v>
      </c>
      <c r="I565" s="38" t="s">
        <v>389</v>
      </c>
      <c r="J565" s="32"/>
    </row>
    <row r="566" spans="2:10" ht="45" hidden="1">
      <c r="B566" s="54" t="s">
        <v>969</v>
      </c>
      <c r="C566" s="55" t="s">
        <v>365</v>
      </c>
      <c r="D566" s="13" t="s">
        <v>831</v>
      </c>
      <c r="E566" s="56"/>
      <c r="F566" s="56"/>
      <c r="G566" s="56"/>
      <c r="H566" s="56"/>
      <c r="I566" s="56"/>
      <c r="J566" s="57">
        <f aca="true" t="shared" si="2" ref="J566:J572">J567</f>
        <v>0</v>
      </c>
    </row>
    <row r="567" spans="2:10" ht="25.5" hidden="1">
      <c r="B567" s="19" t="s">
        <v>607</v>
      </c>
      <c r="C567" s="30" t="s">
        <v>365</v>
      </c>
      <c r="D567" s="20" t="s">
        <v>831</v>
      </c>
      <c r="E567" s="21" t="s">
        <v>608</v>
      </c>
      <c r="F567" s="21"/>
      <c r="G567" s="21"/>
      <c r="H567" s="21"/>
      <c r="I567" s="21"/>
      <c r="J567" s="58">
        <f t="shared" si="2"/>
        <v>0</v>
      </c>
    </row>
    <row r="568" spans="2:10" ht="25.5" hidden="1">
      <c r="B568" s="19" t="s">
        <v>702</v>
      </c>
      <c r="C568" s="17" t="s">
        <v>365</v>
      </c>
      <c r="D568" s="16" t="s">
        <v>831</v>
      </c>
      <c r="E568" s="21" t="s">
        <v>608</v>
      </c>
      <c r="F568" s="21" t="s">
        <v>574</v>
      </c>
      <c r="G568" s="21"/>
      <c r="H568" s="21"/>
      <c r="I568" s="21"/>
      <c r="J568" s="58">
        <f t="shared" si="2"/>
        <v>0</v>
      </c>
    </row>
    <row r="569" spans="2:10" ht="12.75" hidden="1">
      <c r="B569" s="19" t="s">
        <v>575</v>
      </c>
      <c r="C569" s="17" t="s">
        <v>365</v>
      </c>
      <c r="D569" s="16" t="s">
        <v>831</v>
      </c>
      <c r="E569" s="21" t="s">
        <v>608</v>
      </c>
      <c r="F569" s="21" t="s">
        <v>574</v>
      </c>
      <c r="G569" s="21" t="s">
        <v>326</v>
      </c>
      <c r="H569" s="21"/>
      <c r="I569" s="21"/>
      <c r="J569" s="58">
        <f t="shared" si="2"/>
        <v>0</v>
      </c>
    </row>
    <row r="570" spans="2:10" ht="38.25" hidden="1">
      <c r="B570" s="19" t="s">
        <v>475</v>
      </c>
      <c r="C570" s="21" t="s">
        <v>365</v>
      </c>
      <c r="D570" s="20" t="s">
        <v>831</v>
      </c>
      <c r="E570" s="21" t="s">
        <v>608</v>
      </c>
      <c r="F570" s="21" t="s">
        <v>574</v>
      </c>
      <c r="G570" s="21" t="s">
        <v>326</v>
      </c>
      <c r="H570" s="21" t="s">
        <v>872</v>
      </c>
      <c r="I570" s="21"/>
      <c r="J570" s="58">
        <f t="shared" si="2"/>
        <v>0</v>
      </c>
    </row>
    <row r="571" spans="2:10" ht="25.5" hidden="1">
      <c r="B571" s="9" t="s">
        <v>707</v>
      </c>
      <c r="C571" s="17" t="s">
        <v>365</v>
      </c>
      <c r="D571" s="16" t="s">
        <v>831</v>
      </c>
      <c r="E571" s="17" t="s">
        <v>608</v>
      </c>
      <c r="F571" s="17" t="s">
        <v>574</v>
      </c>
      <c r="G571" s="17" t="s">
        <v>326</v>
      </c>
      <c r="H571" s="17" t="s">
        <v>970</v>
      </c>
      <c r="I571" s="17"/>
      <c r="J571" s="59">
        <f t="shared" si="2"/>
        <v>0</v>
      </c>
    </row>
    <row r="572" spans="2:10" ht="25.5" hidden="1">
      <c r="B572" s="33" t="s">
        <v>708</v>
      </c>
      <c r="C572" s="17" t="s">
        <v>365</v>
      </c>
      <c r="D572" s="16" t="s">
        <v>831</v>
      </c>
      <c r="E572" s="17" t="s">
        <v>608</v>
      </c>
      <c r="F572" s="17" t="s">
        <v>574</v>
      </c>
      <c r="G572" s="17" t="s">
        <v>326</v>
      </c>
      <c r="H572" s="17" t="s">
        <v>970</v>
      </c>
      <c r="I572" s="17" t="s">
        <v>343</v>
      </c>
      <c r="J572" s="59">
        <f t="shared" si="2"/>
        <v>0</v>
      </c>
    </row>
    <row r="573" spans="2:10" ht="25.5" hidden="1">
      <c r="B573" s="23" t="s">
        <v>709</v>
      </c>
      <c r="C573" s="17" t="s">
        <v>365</v>
      </c>
      <c r="D573" s="16" t="s">
        <v>831</v>
      </c>
      <c r="E573" s="17" t="s">
        <v>608</v>
      </c>
      <c r="F573" s="17" t="s">
        <v>574</v>
      </c>
      <c r="G573" s="17" t="s">
        <v>326</v>
      </c>
      <c r="H573" s="17" t="s">
        <v>970</v>
      </c>
      <c r="I573" s="17" t="s">
        <v>345</v>
      </c>
      <c r="J573" s="59"/>
    </row>
    <row r="574" spans="2:10" ht="45">
      <c r="B574" s="60" t="s">
        <v>971</v>
      </c>
      <c r="C574" s="55" t="s">
        <v>612</v>
      </c>
      <c r="D574" s="16" t="s">
        <v>831</v>
      </c>
      <c r="E574" s="61"/>
      <c r="F574" s="61"/>
      <c r="G574" s="61"/>
      <c r="H574" s="61"/>
      <c r="I574" s="61"/>
      <c r="J574" s="371">
        <f aca="true" t="shared" si="3" ref="J574:J580">J575</f>
        <v>-15.965000000000003</v>
      </c>
    </row>
    <row r="575" spans="2:10" ht="24.75" customHeight="1">
      <c r="B575" s="19" t="s">
        <v>607</v>
      </c>
      <c r="C575" s="30" t="s">
        <v>612</v>
      </c>
      <c r="D575" s="16" t="s">
        <v>831</v>
      </c>
      <c r="E575" s="63">
        <v>916</v>
      </c>
      <c r="F575" s="63"/>
      <c r="G575" s="63"/>
      <c r="H575" s="63"/>
      <c r="I575" s="63"/>
      <c r="J575" s="372">
        <f t="shared" si="3"/>
        <v>-15.965000000000003</v>
      </c>
    </row>
    <row r="576" spans="2:10" ht="12.75" hidden="1">
      <c r="B576" s="34" t="s">
        <v>797</v>
      </c>
      <c r="C576" s="30" t="s">
        <v>612</v>
      </c>
      <c r="D576" s="16" t="s">
        <v>831</v>
      </c>
      <c r="E576" s="63">
        <v>916</v>
      </c>
      <c r="F576" s="63">
        <v>11</v>
      </c>
      <c r="G576" s="63"/>
      <c r="H576" s="63"/>
      <c r="I576" s="63"/>
      <c r="J576" s="372">
        <f t="shared" si="3"/>
        <v>-15.965000000000003</v>
      </c>
    </row>
    <row r="577" spans="2:10" ht="12.75" hidden="1">
      <c r="B577" s="34" t="s">
        <v>805</v>
      </c>
      <c r="C577" s="30" t="s">
        <v>612</v>
      </c>
      <c r="D577" s="16" t="s">
        <v>831</v>
      </c>
      <c r="E577" s="63">
        <v>916</v>
      </c>
      <c r="F577" s="30" t="s">
        <v>551</v>
      </c>
      <c r="G577" s="30" t="s">
        <v>328</v>
      </c>
      <c r="H577" s="63"/>
      <c r="I577" s="63"/>
      <c r="J577" s="372">
        <f t="shared" si="3"/>
        <v>-15.965000000000003</v>
      </c>
    </row>
    <row r="578" spans="2:10" ht="38.25" hidden="1">
      <c r="B578" s="19" t="s">
        <v>475</v>
      </c>
      <c r="C578" s="30" t="s">
        <v>612</v>
      </c>
      <c r="D578" s="20" t="s">
        <v>831</v>
      </c>
      <c r="E578" s="63">
        <v>916</v>
      </c>
      <c r="F578" s="30" t="s">
        <v>551</v>
      </c>
      <c r="G578" s="30" t="s">
        <v>328</v>
      </c>
      <c r="H578" s="63">
        <v>7500</v>
      </c>
      <c r="I578" s="63"/>
      <c r="J578" s="372">
        <f t="shared" si="3"/>
        <v>-15.965000000000003</v>
      </c>
    </row>
    <row r="579" spans="2:10" ht="29.25" customHeight="1">
      <c r="B579" s="27" t="s">
        <v>807</v>
      </c>
      <c r="C579" s="30" t="s">
        <v>612</v>
      </c>
      <c r="D579" s="20" t="s">
        <v>831</v>
      </c>
      <c r="E579" s="63">
        <v>916</v>
      </c>
      <c r="F579" s="30" t="s">
        <v>551</v>
      </c>
      <c r="G579" s="30" t="s">
        <v>328</v>
      </c>
      <c r="H579" s="63">
        <v>7525</v>
      </c>
      <c r="I579" s="63"/>
      <c r="J579" s="372">
        <f t="shared" si="3"/>
        <v>-15.965000000000003</v>
      </c>
    </row>
    <row r="580" spans="2:10" ht="25.5">
      <c r="B580" s="26" t="s">
        <v>342</v>
      </c>
      <c r="C580" s="25" t="s">
        <v>612</v>
      </c>
      <c r="D580" s="16" t="s">
        <v>831</v>
      </c>
      <c r="E580" s="64">
        <v>916</v>
      </c>
      <c r="F580" s="25" t="s">
        <v>551</v>
      </c>
      <c r="G580" s="25" t="s">
        <v>328</v>
      </c>
      <c r="H580" s="64">
        <v>7525</v>
      </c>
      <c r="I580" s="64">
        <v>200</v>
      </c>
      <c r="J580" s="373">
        <f t="shared" si="3"/>
        <v>-15.965000000000003</v>
      </c>
    </row>
    <row r="581" spans="2:10" ht="24" customHeight="1">
      <c r="B581" s="26" t="s">
        <v>344</v>
      </c>
      <c r="C581" s="25" t="s">
        <v>612</v>
      </c>
      <c r="D581" s="16" t="s">
        <v>831</v>
      </c>
      <c r="E581" s="64">
        <v>916</v>
      </c>
      <c r="F581" s="25" t="s">
        <v>551</v>
      </c>
      <c r="G581" s="25" t="s">
        <v>328</v>
      </c>
      <c r="H581" s="64">
        <v>7525</v>
      </c>
      <c r="I581" s="64">
        <v>240</v>
      </c>
      <c r="J581" s="373">
        <f>40-55.965</f>
        <v>-15.965000000000003</v>
      </c>
    </row>
    <row r="582" spans="2:10" ht="12.75" hidden="1">
      <c r="B582" s="9"/>
      <c r="C582" s="25"/>
      <c r="D582" s="16"/>
      <c r="E582" s="17"/>
      <c r="F582" s="17"/>
      <c r="G582" s="17"/>
      <c r="H582" s="17"/>
      <c r="I582" s="17"/>
      <c r="J582" s="18"/>
    </row>
    <row r="583" spans="2:10" ht="12.75" hidden="1">
      <c r="B583" s="9"/>
      <c r="C583" s="25"/>
      <c r="D583" s="16"/>
      <c r="E583" s="17"/>
      <c r="F583" s="17"/>
      <c r="G583" s="17"/>
      <c r="H583" s="17"/>
      <c r="I583" s="17"/>
      <c r="J583" s="18"/>
    </row>
    <row r="584" spans="2:10" ht="12.75" hidden="1">
      <c r="B584" s="9"/>
      <c r="C584" s="25"/>
      <c r="D584" s="16"/>
      <c r="E584" s="17"/>
      <c r="F584" s="17"/>
      <c r="G584" s="17"/>
      <c r="H584" s="17"/>
      <c r="I584" s="17"/>
      <c r="J584" s="18"/>
    </row>
    <row r="585" spans="2:10" ht="12.75" hidden="1">
      <c r="B585" s="9"/>
      <c r="C585" s="25"/>
      <c r="D585" s="16"/>
      <c r="E585" s="17"/>
      <c r="F585" s="17"/>
      <c r="G585" s="17"/>
      <c r="H585" s="17"/>
      <c r="I585" s="17"/>
      <c r="J585" s="18"/>
    </row>
    <row r="586" spans="2:10" ht="12.75" hidden="1">
      <c r="B586" s="9"/>
      <c r="C586" s="25"/>
      <c r="D586" s="16"/>
      <c r="E586" s="17"/>
      <c r="F586" s="17"/>
      <c r="G586" s="17"/>
      <c r="H586" s="17"/>
      <c r="I586" s="17"/>
      <c r="J586" s="18"/>
    </row>
    <row r="587" spans="2:10" ht="30">
      <c r="B587" s="70" t="s">
        <v>972</v>
      </c>
      <c r="C587" s="65" t="s">
        <v>524</v>
      </c>
      <c r="D587" s="16" t="s">
        <v>831</v>
      </c>
      <c r="E587" s="66"/>
      <c r="F587" s="66"/>
      <c r="G587" s="66"/>
      <c r="H587" s="66"/>
      <c r="I587" s="66"/>
      <c r="J587" s="67">
        <f>J588+J596+J599+J602+J614+J620+J623+J626</f>
        <v>2994.7</v>
      </c>
    </row>
    <row r="588" spans="2:10" ht="25.5">
      <c r="B588" s="19" t="s">
        <v>922</v>
      </c>
      <c r="C588" s="30" t="s">
        <v>524</v>
      </c>
      <c r="D588" s="20" t="s">
        <v>831</v>
      </c>
      <c r="E588" s="21" t="s">
        <v>539</v>
      </c>
      <c r="F588" s="21" t="s">
        <v>373</v>
      </c>
      <c r="G588" s="21" t="s">
        <v>445</v>
      </c>
      <c r="H588" s="21" t="s">
        <v>833</v>
      </c>
      <c r="I588" s="21"/>
      <c r="J588" s="22">
        <f>J589+J591+J593</f>
        <v>-5.300000000000011</v>
      </c>
    </row>
    <row r="589" spans="2:10" ht="63.75">
      <c r="B589" s="26" t="s">
        <v>333</v>
      </c>
      <c r="C589" s="24" t="s">
        <v>524</v>
      </c>
      <c r="D589" s="16" t="s">
        <v>831</v>
      </c>
      <c r="E589" s="17" t="s">
        <v>539</v>
      </c>
      <c r="F589" s="17" t="s">
        <v>326</v>
      </c>
      <c r="G589" s="17" t="s">
        <v>524</v>
      </c>
      <c r="H589" s="17" t="s">
        <v>833</v>
      </c>
      <c r="I589" s="17" t="s">
        <v>334</v>
      </c>
      <c r="J589" s="18">
        <f>J590</f>
        <v>198.617</v>
      </c>
    </row>
    <row r="590" spans="2:10" ht="38.25">
      <c r="B590" s="26" t="s">
        <v>543</v>
      </c>
      <c r="C590" s="24" t="s">
        <v>524</v>
      </c>
      <c r="D590" s="16" t="s">
        <v>831</v>
      </c>
      <c r="E590" s="17" t="s">
        <v>539</v>
      </c>
      <c r="F590" s="17" t="s">
        <v>326</v>
      </c>
      <c r="G590" s="17" t="s">
        <v>524</v>
      </c>
      <c r="H590" s="17" t="s">
        <v>833</v>
      </c>
      <c r="I590" s="17" t="s">
        <v>336</v>
      </c>
      <c r="J590" s="18">
        <f>87.317-5.3-9+125.6</f>
        <v>198.617</v>
      </c>
    </row>
    <row r="591" spans="2:10" ht="25.5">
      <c r="B591" s="26" t="s">
        <v>342</v>
      </c>
      <c r="C591" s="24" t="s">
        <v>524</v>
      </c>
      <c r="D591" s="16" t="s">
        <v>831</v>
      </c>
      <c r="E591" s="17" t="s">
        <v>539</v>
      </c>
      <c r="F591" s="17" t="s">
        <v>326</v>
      </c>
      <c r="G591" s="17" t="s">
        <v>524</v>
      </c>
      <c r="H591" s="17" t="s">
        <v>833</v>
      </c>
      <c r="I591" s="17" t="s">
        <v>343</v>
      </c>
      <c r="J591" s="18">
        <f>J592</f>
        <v>-203.917</v>
      </c>
    </row>
    <row r="592" spans="2:10" ht="25.5">
      <c r="B592" s="26" t="s">
        <v>344</v>
      </c>
      <c r="C592" s="24" t="s">
        <v>524</v>
      </c>
      <c r="D592" s="16" t="s">
        <v>831</v>
      </c>
      <c r="E592" s="17" t="s">
        <v>539</v>
      </c>
      <c r="F592" s="17" t="s">
        <v>326</v>
      </c>
      <c r="G592" s="17" t="s">
        <v>524</v>
      </c>
      <c r="H592" s="17" t="s">
        <v>833</v>
      </c>
      <c r="I592" s="17" t="s">
        <v>345</v>
      </c>
      <c r="J592" s="18">
        <f>-87.317-5-8-61.1-48.5+6</f>
        <v>-203.917</v>
      </c>
    </row>
    <row r="593" spans="2:10" ht="23.25" customHeight="1" hidden="1">
      <c r="B593" s="26" t="s">
        <v>346</v>
      </c>
      <c r="C593" s="24" t="s">
        <v>524</v>
      </c>
      <c r="D593" s="16" t="s">
        <v>831</v>
      </c>
      <c r="E593" s="17" t="s">
        <v>539</v>
      </c>
      <c r="F593" s="17" t="s">
        <v>326</v>
      </c>
      <c r="G593" s="17" t="s">
        <v>524</v>
      </c>
      <c r="H593" s="17" t="s">
        <v>833</v>
      </c>
      <c r="I593" s="17" t="s">
        <v>347</v>
      </c>
      <c r="J593" s="18">
        <f>J594+J595</f>
        <v>0</v>
      </c>
    </row>
    <row r="594" spans="2:10" ht="25.5" hidden="1">
      <c r="B594" s="26" t="s">
        <v>348</v>
      </c>
      <c r="C594" s="24" t="s">
        <v>524</v>
      </c>
      <c r="D594" s="16" t="s">
        <v>831</v>
      </c>
      <c r="E594" s="17" t="s">
        <v>539</v>
      </c>
      <c r="F594" s="17" t="s">
        <v>326</v>
      </c>
      <c r="G594" s="17" t="s">
        <v>524</v>
      </c>
      <c r="H594" s="17" t="s">
        <v>833</v>
      </c>
      <c r="I594" s="17" t="s">
        <v>349</v>
      </c>
      <c r="J594" s="18"/>
    </row>
    <row r="595" spans="2:10" ht="12" customHeight="1" hidden="1">
      <c r="B595" s="26" t="s">
        <v>403</v>
      </c>
      <c r="C595" s="24" t="s">
        <v>524</v>
      </c>
      <c r="D595" s="16" t="s">
        <v>831</v>
      </c>
      <c r="E595" s="17" t="s">
        <v>539</v>
      </c>
      <c r="F595" s="17" t="s">
        <v>326</v>
      </c>
      <c r="G595" s="17" t="s">
        <v>524</v>
      </c>
      <c r="H595" s="17" t="s">
        <v>833</v>
      </c>
      <c r="I595" s="17" t="s">
        <v>352</v>
      </c>
      <c r="J595" s="18"/>
    </row>
    <row r="596" spans="2:10" ht="65.25" customHeight="1">
      <c r="B596" s="45" t="s">
        <v>579</v>
      </c>
      <c r="C596" s="28" t="s">
        <v>524</v>
      </c>
      <c r="D596" s="28" t="s">
        <v>831</v>
      </c>
      <c r="E596" s="30" t="s">
        <v>539</v>
      </c>
      <c r="F596" s="30" t="s">
        <v>574</v>
      </c>
      <c r="G596" s="30" t="s">
        <v>365</v>
      </c>
      <c r="H596" s="30" t="s">
        <v>973</v>
      </c>
      <c r="I596" s="30"/>
      <c r="J596" s="22">
        <f>J597</f>
        <v>-200</v>
      </c>
    </row>
    <row r="597" spans="2:10" ht="12" customHeight="1">
      <c r="B597" s="46" t="s">
        <v>581</v>
      </c>
      <c r="C597" s="24" t="s">
        <v>524</v>
      </c>
      <c r="D597" s="24" t="s">
        <v>831</v>
      </c>
      <c r="E597" s="25" t="s">
        <v>539</v>
      </c>
      <c r="F597" s="25" t="s">
        <v>574</v>
      </c>
      <c r="G597" s="25" t="s">
        <v>365</v>
      </c>
      <c r="H597" s="25" t="s">
        <v>973</v>
      </c>
      <c r="I597" s="25" t="s">
        <v>363</v>
      </c>
      <c r="J597" s="18">
        <f>J598</f>
        <v>-200</v>
      </c>
    </row>
    <row r="598" spans="2:10" ht="16.5" customHeight="1">
      <c r="B598" s="46" t="s">
        <v>280</v>
      </c>
      <c r="C598" s="24" t="s">
        <v>524</v>
      </c>
      <c r="D598" s="24" t="s">
        <v>831</v>
      </c>
      <c r="E598" s="25" t="s">
        <v>539</v>
      </c>
      <c r="F598" s="25" t="s">
        <v>574</v>
      </c>
      <c r="G598" s="25" t="s">
        <v>365</v>
      </c>
      <c r="H598" s="25" t="s">
        <v>973</v>
      </c>
      <c r="I598" s="25" t="s">
        <v>578</v>
      </c>
      <c r="J598" s="18">
        <v>-200</v>
      </c>
    </row>
    <row r="599" spans="2:10" ht="76.5" hidden="1">
      <c r="B599" s="377" t="s">
        <v>849</v>
      </c>
      <c r="C599" s="28" t="s">
        <v>524</v>
      </c>
      <c r="D599" s="20" t="s">
        <v>831</v>
      </c>
      <c r="E599" s="21" t="s">
        <v>539</v>
      </c>
      <c r="F599" s="21" t="s">
        <v>326</v>
      </c>
      <c r="G599" s="21" t="s">
        <v>530</v>
      </c>
      <c r="H599" s="21" t="s">
        <v>850</v>
      </c>
      <c r="I599" s="21"/>
      <c r="J599" s="22">
        <f>J600</f>
        <v>0</v>
      </c>
    </row>
    <row r="600" spans="2:10" ht="12.75" hidden="1">
      <c r="B600" s="26" t="s">
        <v>547</v>
      </c>
      <c r="C600" s="24" t="s">
        <v>524</v>
      </c>
      <c r="D600" s="16" t="s">
        <v>831</v>
      </c>
      <c r="E600" s="17" t="s">
        <v>539</v>
      </c>
      <c r="F600" s="17" t="s">
        <v>326</v>
      </c>
      <c r="G600" s="17" t="s">
        <v>530</v>
      </c>
      <c r="H600" s="17" t="s">
        <v>850</v>
      </c>
      <c r="I600" s="17" t="s">
        <v>363</v>
      </c>
      <c r="J600" s="18">
        <f>J601</f>
        <v>0</v>
      </c>
    </row>
    <row r="601" spans="2:10" ht="12" customHeight="1" hidden="1">
      <c r="B601" s="26" t="s">
        <v>548</v>
      </c>
      <c r="C601" s="24" t="s">
        <v>524</v>
      </c>
      <c r="D601" s="16" t="s">
        <v>831</v>
      </c>
      <c r="E601" s="25" t="s">
        <v>539</v>
      </c>
      <c r="F601" s="25" t="s">
        <v>326</v>
      </c>
      <c r="G601" s="25" t="s">
        <v>530</v>
      </c>
      <c r="H601" s="25" t="s">
        <v>850</v>
      </c>
      <c r="I601" s="25" t="s">
        <v>549</v>
      </c>
      <c r="J601" s="18"/>
    </row>
    <row r="602" spans="2:10" ht="84" customHeight="1" hidden="1">
      <c r="B602" s="19" t="s">
        <v>583</v>
      </c>
      <c r="C602" s="28" t="s">
        <v>524</v>
      </c>
      <c r="D602" s="20" t="s">
        <v>831</v>
      </c>
      <c r="E602" s="21" t="s">
        <v>539</v>
      </c>
      <c r="F602" s="21" t="s">
        <v>574</v>
      </c>
      <c r="G602" s="21" t="s">
        <v>365</v>
      </c>
      <c r="H602" s="21" t="s">
        <v>974</v>
      </c>
      <c r="I602" s="30"/>
      <c r="J602" s="22">
        <f>J603</f>
        <v>0</v>
      </c>
    </row>
    <row r="603" spans="2:10" ht="12" customHeight="1" hidden="1">
      <c r="B603" s="9" t="s">
        <v>426</v>
      </c>
      <c r="C603" s="24" t="s">
        <v>524</v>
      </c>
      <c r="D603" s="16" t="s">
        <v>831</v>
      </c>
      <c r="E603" s="17" t="s">
        <v>539</v>
      </c>
      <c r="F603" s="17" t="s">
        <v>574</v>
      </c>
      <c r="G603" s="17" t="s">
        <v>365</v>
      </c>
      <c r="H603" s="17" t="s">
        <v>974</v>
      </c>
      <c r="I603" s="17" t="s">
        <v>363</v>
      </c>
      <c r="J603" s="18">
        <f>J604</f>
        <v>0</v>
      </c>
    </row>
    <row r="604" spans="2:10" ht="15.75" customHeight="1" hidden="1">
      <c r="B604" s="9" t="s">
        <v>975</v>
      </c>
      <c r="C604" s="24" t="s">
        <v>524</v>
      </c>
      <c r="D604" s="16" t="s">
        <v>831</v>
      </c>
      <c r="E604" s="17" t="s">
        <v>539</v>
      </c>
      <c r="F604" s="17" t="s">
        <v>574</v>
      </c>
      <c r="G604" s="17" t="s">
        <v>365</v>
      </c>
      <c r="H604" s="17" t="s">
        <v>974</v>
      </c>
      <c r="I604" s="17" t="s">
        <v>549</v>
      </c>
      <c r="J604" s="18"/>
    </row>
    <row r="605" spans="2:10" ht="25.5" hidden="1">
      <c r="B605" s="27" t="s">
        <v>585</v>
      </c>
      <c r="C605" s="24" t="s">
        <v>524</v>
      </c>
      <c r="D605" s="24" t="s">
        <v>831</v>
      </c>
      <c r="E605" s="30" t="s">
        <v>539</v>
      </c>
      <c r="F605" s="30" t="s">
        <v>530</v>
      </c>
      <c r="G605" s="30"/>
      <c r="H605" s="30"/>
      <c r="I605" s="30"/>
      <c r="J605" s="22">
        <f>J606</f>
        <v>0</v>
      </c>
    </row>
    <row r="606" spans="2:10" ht="12.75" hidden="1">
      <c r="B606" s="23" t="s">
        <v>586</v>
      </c>
      <c r="C606" s="24" t="s">
        <v>524</v>
      </c>
      <c r="D606" s="24" t="s">
        <v>831</v>
      </c>
      <c r="E606" s="25" t="s">
        <v>539</v>
      </c>
      <c r="F606" s="25" t="s">
        <v>530</v>
      </c>
      <c r="G606" s="25" t="s">
        <v>326</v>
      </c>
      <c r="H606" s="25"/>
      <c r="I606" s="25"/>
      <c r="J606" s="18">
        <f>J607</f>
        <v>0</v>
      </c>
    </row>
    <row r="607" spans="2:10" ht="12.75" hidden="1">
      <c r="B607" s="23" t="s">
        <v>588</v>
      </c>
      <c r="C607" s="24" t="s">
        <v>524</v>
      </c>
      <c r="D607" s="24" t="s">
        <v>831</v>
      </c>
      <c r="E607" s="25" t="s">
        <v>539</v>
      </c>
      <c r="F607" s="25" t="s">
        <v>530</v>
      </c>
      <c r="G607" s="25" t="s">
        <v>326</v>
      </c>
      <c r="H607" s="25"/>
      <c r="I607" s="25"/>
      <c r="J607" s="18">
        <f>J608</f>
        <v>0</v>
      </c>
    </row>
    <row r="608" spans="2:10" ht="12.75" hidden="1">
      <c r="B608" s="23" t="s">
        <v>590</v>
      </c>
      <c r="C608" s="24" t="s">
        <v>524</v>
      </c>
      <c r="D608" s="24" t="s">
        <v>831</v>
      </c>
      <c r="E608" s="25" t="s">
        <v>539</v>
      </c>
      <c r="F608" s="25" t="s">
        <v>530</v>
      </c>
      <c r="G608" s="25" t="s">
        <v>326</v>
      </c>
      <c r="H608" s="25"/>
      <c r="I608" s="25" t="s">
        <v>591</v>
      </c>
      <c r="J608" s="18">
        <f>J609</f>
        <v>0</v>
      </c>
    </row>
    <row r="609" spans="2:10" ht="12.75" hidden="1">
      <c r="B609" s="23" t="s">
        <v>592</v>
      </c>
      <c r="C609" s="24" t="s">
        <v>524</v>
      </c>
      <c r="D609" s="24" t="s">
        <v>831</v>
      </c>
      <c r="E609" s="25" t="s">
        <v>539</v>
      </c>
      <c r="F609" s="25" t="s">
        <v>530</v>
      </c>
      <c r="G609" s="25" t="s">
        <v>326</v>
      </c>
      <c r="H609" s="25"/>
      <c r="I609" s="25" t="s">
        <v>593</v>
      </c>
      <c r="J609" s="18"/>
    </row>
    <row r="610" spans="2:10" ht="38.25" hidden="1">
      <c r="B610" s="27" t="s">
        <v>594</v>
      </c>
      <c r="C610" s="24" t="s">
        <v>524</v>
      </c>
      <c r="D610" s="24" t="s">
        <v>831</v>
      </c>
      <c r="E610" s="30" t="s">
        <v>539</v>
      </c>
      <c r="F610" s="30" t="s">
        <v>595</v>
      </c>
      <c r="G610" s="30"/>
      <c r="H610" s="30"/>
      <c r="I610" s="30"/>
      <c r="J610" s="22">
        <f>J611+J617</f>
        <v>3200</v>
      </c>
    </row>
    <row r="611" spans="2:10" ht="38.25" hidden="1">
      <c r="B611" s="27" t="s">
        <v>596</v>
      </c>
      <c r="C611" s="24" t="s">
        <v>524</v>
      </c>
      <c r="D611" s="24" t="s">
        <v>831</v>
      </c>
      <c r="E611" s="30" t="s">
        <v>539</v>
      </c>
      <c r="F611" s="30" t="s">
        <v>595</v>
      </c>
      <c r="G611" s="30" t="s">
        <v>326</v>
      </c>
      <c r="H611" s="30"/>
      <c r="I611" s="30"/>
      <c r="J611" s="22">
        <f>J612</f>
        <v>0</v>
      </c>
    </row>
    <row r="612" spans="2:10" ht="12.75" hidden="1">
      <c r="B612" s="23" t="s">
        <v>426</v>
      </c>
      <c r="C612" s="24" t="s">
        <v>524</v>
      </c>
      <c r="D612" s="24" t="s">
        <v>831</v>
      </c>
      <c r="E612" s="25" t="s">
        <v>539</v>
      </c>
      <c r="F612" s="25" t="s">
        <v>595</v>
      </c>
      <c r="G612" s="25" t="s">
        <v>326</v>
      </c>
      <c r="H612" s="25"/>
      <c r="I612" s="25"/>
      <c r="J612" s="18">
        <f>J613</f>
        <v>0</v>
      </c>
    </row>
    <row r="613" spans="2:10" ht="81" customHeight="1" hidden="1">
      <c r="B613" s="23" t="s">
        <v>454</v>
      </c>
      <c r="C613" s="24" t="s">
        <v>524</v>
      </c>
      <c r="D613" s="24" t="s">
        <v>831</v>
      </c>
      <c r="E613" s="25" t="s">
        <v>539</v>
      </c>
      <c r="F613" s="25" t="s">
        <v>595</v>
      </c>
      <c r="G613" s="25" t="s">
        <v>326</v>
      </c>
      <c r="H613" s="25"/>
      <c r="I613" s="25"/>
      <c r="J613" s="18">
        <f>J615</f>
        <v>0</v>
      </c>
    </row>
    <row r="614" spans="2:10" ht="66" customHeight="1" hidden="1">
      <c r="B614" s="27" t="s">
        <v>976</v>
      </c>
      <c r="C614" s="28" t="s">
        <v>524</v>
      </c>
      <c r="D614" s="28" t="s">
        <v>831</v>
      </c>
      <c r="E614" s="30" t="s">
        <v>539</v>
      </c>
      <c r="F614" s="30" t="s">
        <v>595</v>
      </c>
      <c r="G614" s="30" t="s">
        <v>326</v>
      </c>
      <c r="H614" s="30" t="s">
        <v>977</v>
      </c>
      <c r="I614" s="30"/>
      <c r="J614" s="22">
        <f>J615</f>
        <v>0</v>
      </c>
    </row>
    <row r="615" spans="2:10" ht="12.75" hidden="1">
      <c r="B615" s="23" t="s">
        <v>385</v>
      </c>
      <c r="C615" s="24" t="s">
        <v>524</v>
      </c>
      <c r="D615" s="24" t="s">
        <v>831</v>
      </c>
      <c r="E615" s="25" t="s">
        <v>539</v>
      </c>
      <c r="F615" s="25" t="s">
        <v>595</v>
      </c>
      <c r="G615" s="25" t="s">
        <v>326</v>
      </c>
      <c r="H615" s="25" t="s">
        <v>977</v>
      </c>
      <c r="I615" s="25" t="s">
        <v>363</v>
      </c>
      <c r="J615" s="18">
        <f>J616</f>
        <v>0</v>
      </c>
    </row>
    <row r="616" spans="2:10" ht="17.25" customHeight="1" hidden="1">
      <c r="B616" s="9" t="s">
        <v>978</v>
      </c>
      <c r="C616" s="24" t="s">
        <v>524</v>
      </c>
      <c r="D616" s="16" t="s">
        <v>831</v>
      </c>
      <c r="E616" s="17" t="s">
        <v>539</v>
      </c>
      <c r="F616" s="17" t="s">
        <v>595</v>
      </c>
      <c r="G616" s="17" t="s">
        <v>326</v>
      </c>
      <c r="H616" s="17" t="s">
        <v>977</v>
      </c>
      <c r="I616" s="25" t="s">
        <v>600</v>
      </c>
      <c r="J616" s="18"/>
    </row>
    <row r="617" spans="2:10" ht="12.75" hidden="1">
      <c r="B617" s="19" t="s">
        <v>601</v>
      </c>
      <c r="C617" s="24" t="s">
        <v>524</v>
      </c>
      <c r="D617" s="16" t="s">
        <v>831</v>
      </c>
      <c r="E617" s="21" t="s">
        <v>539</v>
      </c>
      <c r="F617" s="21" t="s">
        <v>595</v>
      </c>
      <c r="G617" s="21" t="s">
        <v>328</v>
      </c>
      <c r="H617" s="21"/>
      <c r="I617" s="30"/>
      <c r="J617" s="22">
        <f>J620</f>
        <v>3200</v>
      </c>
    </row>
    <row r="618" spans="2:10" ht="12.75" hidden="1">
      <c r="B618" s="9" t="s">
        <v>426</v>
      </c>
      <c r="C618" s="24" t="s">
        <v>524</v>
      </c>
      <c r="D618" s="16" t="s">
        <v>831</v>
      </c>
      <c r="E618" s="17" t="s">
        <v>539</v>
      </c>
      <c r="F618" s="17" t="s">
        <v>595</v>
      </c>
      <c r="G618" s="17" t="s">
        <v>328</v>
      </c>
      <c r="H618" s="17"/>
      <c r="I618" s="25"/>
      <c r="J618" s="18">
        <f>J619</f>
        <v>3200</v>
      </c>
    </row>
    <row r="619" spans="2:10" ht="79.5" customHeight="1" hidden="1">
      <c r="B619" s="9" t="s">
        <v>454</v>
      </c>
      <c r="C619" s="24" t="s">
        <v>524</v>
      </c>
      <c r="D619" s="16" t="s">
        <v>831</v>
      </c>
      <c r="E619" s="17" t="s">
        <v>539</v>
      </c>
      <c r="F619" s="17" t="s">
        <v>595</v>
      </c>
      <c r="G619" s="17" t="s">
        <v>328</v>
      </c>
      <c r="H619" s="17"/>
      <c r="I619" s="25"/>
      <c r="J619" s="18">
        <f>J620</f>
        <v>3200</v>
      </c>
    </row>
    <row r="620" spans="2:10" ht="25.5" customHeight="1">
      <c r="B620" s="19" t="s">
        <v>603</v>
      </c>
      <c r="C620" s="28" t="s">
        <v>524</v>
      </c>
      <c r="D620" s="20" t="s">
        <v>831</v>
      </c>
      <c r="E620" s="21" t="s">
        <v>539</v>
      </c>
      <c r="F620" s="21" t="s">
        <v>595</v>
      </c>
      <c r="G620" s="21" t="s">
        <v>328</v>
      </c>
      <c r="H620" s="21" t="s">
        <v>979</v>
      </c>
      <c r="I620" s="30"/>
      <c r="J620" s="22">
        <f>J621</f>
        <v>3200</v>
      </c>
    </row>
    <row r="621" spans="2:10" ht="12.75">
      <c r="B621" s="9" t="s">
        <v>564</v>
      </c>
      <c r="C621" s="24" t="s">
        <v>524</v>
      </c>
      <c r="D621" s="16" t="s">
        <v>831</v>
      </c>
      <c r="E621" s="17" t="s">
        <v>539</v>
      </c>
      <c r="F621" s="17" t="s">
        <v>595</v>
      </c>
      <c r="G621" s="17" t="s">
        <v>328</v>
      </c>
      <c r="H621" s="17" t="s">
        <v>979</v>
      </c>
      <c r="I621" s="25" t="s">
        <v>363</v>
      </c>
      <c r="J621" s="18">
        <f>J622</f>
        <v>3200</v>
      </c>
    </row>
    <row r="622" spans="2:10" ht="12.75">
      <c r="B622" s="9" t="s">
        <v>601</v>
      </c>
      <c r="C622" s="24" t="s">
        <v>524</v>
      </c>
      <c r="D622" s="16" t="s">
        <v>831</v>
      </c>
      <c r="E622" s="17" t="s">
        <v>539</v>
      </c>
      <c r="F622" s="17" t="s">
        <v>595</v>
      </c>
      <c r="G622" s="17" t="s">
        <v>328</v>
      </c>
      <c r="H622" s="17" t="s">
        <v>979</v>
      </c>
      <c r="I622" s="25" t="s">
        <v>605</v>
      </c>
      <c r="J622" s="18">
        <v>3200</v>
      </c>
    </row>
    <row r="623" spans="2:10" ht="51" hidden="1">
      <c r="B623" s="27" t="s">
        <v>980</v>
      </c>
      <c r="C623" s="28" t="s">
        <v>524</v>
      </c>
      <c r="D623" s="28" t="s">
        <v>831</v>
      </c>
      <c r="E623" s="30" t="s">
        <v>539</v>
      </c>
      <c r="F623" s="30" t="s">
        <v>328</v>
      </c>
      <c r="G623" s="30" t="s">
        <v>338</v>
      </c>
      <c r="H623" s="30" t="s">
        <v>981</v>
      </c>
      <c r="I623" s="30"/>
      <c r="J623" s="22">
        <f>J624</f>
        <v>0</v>
      </c>
    </row>
    <row r="624" spans="2:10" ht="12.75" hidden="1">
      <c r="B624" s="23" t="s">
        <v>564</v>
      </c>
      <c r="C624" s="24" t="s">
        <v>524</v>
      </c>
      <c r="D624" s="24" t="s">
        <v>831</v>
      </c>
      <c r="E624" s="25" t="s">
        <v>539</v>
      </c>
      <c r="F624" s="25" t="s">
        <v>328</v>
      </c>
      <c r="G624" s="25" t="s">
        <v>338</v>
      </c>
      <c r="H624" s="25" t="s">
        <v>981</v>
      </c>
      <c r="I624" s="25" t="s">
        <v>363</v>
      </c>
      <c r="J624" s="18">
        <f>J625</f>
        <v>0</v>
      </c>
    </row>
    <row r="625" spans="2:10" ht="12.75" hidden="1">
      <c r="B625" s="23" t="s">
        <v>548</v>
      </c>
      <c r="C625" s="24" t="s">
        <v>524</v>
      </c>
      <c r="D625" s="24" t="s">
        <v>831</v>
      </c>
      <c r="E625" s="25" t="s">
        <v>539</v>
      </c>
      <c r="F625" s="25" t="s">
        <v>328</v>
      </c>
      <c r="G625" s="25" t="s">
        <v>338</v>
      </c>
      <c r="H625" s="25" t="s">
        <v>981</v>
      </c>
      <c r="I625" s="25" t="s">
        <v>549</v>
      </c>
      <c r="J625" s="18"/>
    </row>
    <row r="626" spans="2:10" ht="69" customHeight="1" hidden="1">
      <c r="B626" s="19" t="s">
        <v>576</v>
      </c>
      <c r="C626" s="28" t="s">
        <v>524</v>
      </c>
      <c r="D626" s="28" t="s">
        <v>831</v>
      </c>
      <c r="E626" s="30" t="s">
        <v>539</v>
      </c>
      <c r="F626" s="30"/>
      <c r="G626" s="30"/>
      <c r="H626" s="30" t="s">
        <v>982</v>
      </c>
      <c r="I626" s="30"/>
      <c r="J626" s="22">
        <f>J627</f>
        <v>0</v>
      </c>
    </row>
    <row r="627" spans="2:10" ht="14.25" customHeight="1" hidden="1">
      <c r="B627" s="23" t="s">
        <v>385</v>
      </c>
      <c r="C627" s="24" t="s">
        <v>524</v>
      </c>
      <c r="D627" s="24" t="s">
        <v>831</v>
      </c>
      <c r="E627" s="25" t="s">
        <v>539</v>
      </c>
      <c r="F627" s="25"/>
      <c r="G627" s="25"/>
      <c r="H627" s="25" t="s">
        <v>982</v>
      </c>
      <c r="I627" s="25" t="s">
        <v>363</v>
      </c>
      <c r="J627" s="18">
        <f>J628</f>
        <v>0</v>
      </c>
    </row>
    <row r="628" spans="2:10" ht="15" customHeight="1" hidden="1">
      <c r="B628" s="9" t="s">
        <v>280</v>
      </c>
      <c r="C628" s="24" t="s">
        <v>524</v>
      </c>
      <c r="D628" s="24" t="s">
        <v>831</v>
      </c>
      <c r="E628" s="25" t="s">
        <v>539</v>
      </c>
      <c r="F628" s="25"/>
      <c r="G628" s="25"/>
      <c r="H628" s="25" t="s">
        <v>982</v>
      </c>
      <c r="I628" s="25" t="s">
        <v>578</v>
      </c>
      <c r="J628" s="18"/>
    </row>
    <row r="629" spans="2:10" ht="60">
      <c r="B629" s="70" t="s">
        <v>983</v>
      </c>
      <c r="C629" s="65" t="s">
        <v>373</v>
      </c>
      <c r="D629" s="20" t="s">
        <v>831</v>
      </c>
      <c r="E629" s="66"/>
      <c r="F629" s="66"/>
      <c r="G629" s="66"/>
      <c r="H629" s="66"/>
      <c r="I629" s="66"/>
      <c r="J629" s="22">
        <f aca="true" t="shared" si="4" ref="J629:J635">J630</f>
        <v>-7</v>
      </c>
    </row>
    <row r="630" spans="2:10" ht="25.5">
      <c r="B630" s="71" t="s">
        <v>607</v>
      </c>
      <c r="C630" s="24" t="s">
        <v>373</v>
      </c>
      <c r="D630" s="24" t="s">
        <v>831</v>
      </c>
      <c r="E630" s="72" t="s">
        <v>608</v>
      </c>
      <c r="F630" s="25"/>
      <c r="G630" s="25"/>
      <c r="H630" s="25"/>
      <c r="I630" s="25"/>
      <c r="J630" s="18">
        <f t="shared" si="4"/>
        <v>-7</v>
      </c>
    </row>
    <row r="631" spans="2:10" ht="25.5" hidden="1">
      <c r="B631" s="19" t="s">
        <v>356</v>
      </c>
      <c r="C631" s="24" t="s">
        <v>373</v>
      </c>
      <c r="D631" s="24" t="s">
        <v>831</v>
      </c>
      <c r="E631" s="72" t="s">
        <v>608</v>
      </c>
      <c r="F631" s="25"/>
      <c r="G631" s="25"/>
      <c r="H631" s="25"/>
      <c r="I631" s="25"/>
      <c r="J631" s="18">
        <f t="shared" si="4"/>
        <v>-7</v>
      </c>
    </row>
    <row r="632" spans="2:10" ht="28.5" customHeight="1" hidden="1">
      <c r="B632" s="73" t="s">
        <v>636</v>
      </c>
      <c r="C632" s="24" t="s">
        <v>373</v>
      </c>
      <c r="D632" s="24" t="s">
        <v>831</v>
      </c>
      <c r="E632" s="72" t="s">
        <v>608</v>
      </c>
      <c r="F632" s="25"/>
      <c r="G632" s="25"/>
      <c r="H632" s="25"/>
      <c r="I632" s="25"/>
      <c r="J632" s="18">
        <f t="shared" si="4"/>
        <v>-7</v>
      </c>
    </row>
    <row r="633" spans="2:10" ht="38.25" hidden="1">
      <c r="B633" s="9" t="s">
        <v>475</v>
      </c>
      <c r="C633" s="24" t="s">
        <v>373</v>
      </c>
      <c r="D633" s="24" t="s">
        <v>831</v>
      </c>
      <c r="E633" s="72" t="s">
        <v>608</v>
      </c>
      <c r="F633" s="25"/>
      <c r="G633" s="25"/>
      <c r="H633" s="72" t="s">
        <v>872</v>
      </c>
      <c r="I633" s="72"/>
      <c r="J633" s="18">
        <f t="shared" si="4"/>
        <v>-7</v>
      </c>
    </row>
    <row r="634" spans="2:10" ht="38.25">
      <c r="B634" s="26" t="s">
        <v>638</v>
      </c>
      <c r="C634" s="24" t="s">
        <v>373</v>
      </c>
      <c r="D634" s="24" t="s">
        <v>831</v>
      </c>
      <c r="E634" s="72" t="s">
        <v>608</v>
      </c>
      <c r="F634" s="25"/>
      <c r="G634" s="25"/>
      <c r="H634" s="72" t="s">
        <v>984</v>
      </c>
      <c r="I634" s="72"/>
      <c r="J634" s="18">
        <f t="shared" si="4"/>
        <v>-7</v>
      </c>
    </row>
    <row r="635" spans="2:10" ht="25.5">
      <c r="B635" s="26" t="s">
        <v>342</v>
      </c>
      <c r="C635" s="24" t="s">
        <v>373</v>
      </c>
      <c r="D635" s="24" t="s">
        <v>831</v>
      </c>
      <c r="E635" s="72" t="s">
        <v>608</v>
      </c>
      <c r="F635" s="25"/>
      <c r="G635" s="25"/>
      <c r="H635" s="72" t="s">
        <v>984</v>
      </c>
      <c r="I635" s="72" t="s">
        <v>343</v>
      </c>
      <c r="J635" s="18">
        <f t="shared" si="4"/>
        <v>-7</v>
      </c>
    </row>
    <row r="636" spans="2:10" ht="25.5">
      <c r="B636" s="26" t="s">
        <v>344</v>
      </c>
      <c r="C636" s="24" t="s">
        <v>373</v>
      </c>
      <c r="D636" s="24" t="s">
        <v>831</v>
      </c>
      <c r="E636" s="72" t="s">
        <v>608</v>
      </c>
      <c r="F636" s="25"/>
      <c r="G636" s="25"/>
      <c r="H636" s="72" t="s">
        <v>984</v>
      </c>
      <c r="I636" s="72" t="s">
        <v>345</v>
      </c>
      <c r="J636" s="18">
        <v>-7</v>
      </c>
    </row>
    <row r="637" spans="2:10" ht="15">
      <c r="B637" s="74" t="s">
        <v>985</v>
      </c>
      <c r="C637" s="55" t="s">
        <v>986</v>
      </c>
      <c r="D637" s="16" t="s">
        <v>831</v>
      </c>
      <c r="E637" s="61"/>
      <c r="F637" s="61"/>
      <c r="G637" s="61"/>
      <c r="H637" s="61"/>
      <c r="I637" s="61"/>
      <c r="J637" s="62">
        <f>J638+J658+J665+J672</f>
        <v>170.22752999999994</v>
      </c>
    </row>
    <row r="638" spans="2:10" ht="25.5">
      <c r="B638" s="19" t="s">
        <v>323</v>
      </c>
      <c r="C638" s="30" t="s">
        <v>986</v>
      </c>
      <c r="D638" s="20" t="s">
        <v>831</v>
      </c>
      <c r="E638" s="21" t="s">
        <v>324</v>
      </c>
      <c r="F638" s="21"/>
      <c r="G638" s="21"/>
      <c r="H638" s="21"/>
      <c r="I638" s="21"/>
      <c r="J638" s="22">
        <f>J650</f>
        <v>-77.98800000000003</v>
      </c>
    </row>
    <row r="639" spans="2:10" ht="12.75" hidden="1">
      <c r="B639" s="19" t="s">
        <v>325</v>
      </c>
      <c r="C639" s="30" t="s">
        <v>373</v>
      </c>
      <c r="D639" s="16" t="s">
        <v>831</v>
      </c>
      <c r="E639" s="21" t="s">
        <v>324</v>
      </c>
      <c r="F639" s="21" t="s">
        <v>326</v>
      </c>
      <c r="G639" s="21"/>
      <c r="H639" s="21"/>
      <c r="I639" s="21"/>
      <c r="J639" s="22">
        <f>J640+J648</f>
        <v>-77.98800000000003</v>
      </c>
    </row>
    <row r="640" spans="2:10" ht="38.25" hidden="1">
      <c r="B640" s="9" t="s">
        <v>327</v>
      </c>
      <c r="C640" s="25" t="s">
        <v>373</v>
      </c>
      <c r="D640" s="16" t="s">
        <v>831</v>
      </c>
      <c r="E640" s="17" t="s">
        <v>324</v>
      </c>
      <c r="F640" s="17" t="s">
        <v>326</v>
      </c>
      <c r="G640" s="17" t="s">
        <v>328</v>
      </c>
      <c r="H640" s="17"/>
      <c r="I640" s="17"/>
      <c r="J640" s="22">
        <f>J641</f>
        <v>0</v>
      </c>
    </row>
    <row r="641" spans="2:10" ht="51" hidden="1">
      <c r="B641" s="9" t="s">
        <v>330</v>
      </c>
      <c r="C641" s="25" t="s">
        <v>373</v>
      </c>
      <c r="D641" s="16" t="s">
        <v>831</v>
      </c>
      <c r="E641" s="17" t="s">
        <v>324</v>
      </c>
      <c r="F641" s="17" t="s">
        <v>326</v>
      </c>
      <c r="G641" s="17" t="s">
        <v>328</v>
      </c>
      <c r="H641" s="17"/>
      <c r="I641" s="17"/>
      <c r="J641" s="22">
        <f>J642</f>
        <v>0</v>
      </c>
    </row>
    <row r="642" spans="2:10" ht="12.75" hidden="1">
      <c r="B642" s="9" t="s">
        <v>331</v>
      </c>
      <c r="C642" s="25" t="s">
        <v>373</v>
      </c>
      <c r="D642" s="16" t="s">
        <v>831</v>
      </c>
      <c r="E642" s="17" t="s">
        <v>324</v>
      </c>
      <c r="F642" s="17" t="s">
        <v>326</v>
      </c>
      <c r="G642" s="17" t="s">
        <v>328</v>
      </c>
      <c r="H642" s="17"/>
      <c r="I642" s="17"/>
      <c r="J642" s="22">
        <f>J643</f>
        <v>0</v>
      </c>
    </row>
    <row r="643" spans="2:10" ht="63.75" hidden="1">
      <c r="B643" s="26" t="s">
        <v>333</v>
      </c>
      <c r="C643" s="25" t="s">
        <v>373</v>
      </c>
      <c r="D643" s="16" t="s">
        <v>831</v>
      </c>
      <c r="E643" s="17" t="s">
        <v>324</v>
      </c>
      <c r="F643" s="17" t="s">
        <v>326</v>
      </c>
      <c r="G643" s="17" t="s">
        <v>328</v>
      </c>
      <c r="H643" s="17"/>
      <c r="I643" s="17" t="s">
        <v>334</v>
      </c>
      <c r="J643" s="22">
        <f>J644</f>
        <v>0</v>
      </c>
    </row>
    <row r="644" spans="2:10" ht="25.5" hidden="1">
      <c r="B644" s="26" t="s">
        <v>335</v>
      </c>
      <c r="C644" s="25" t="s">
        <v>373</v>
      </c>
      <c r="D644" s="16" t="s">
        <v>831</v>
      </c>
      <c r="E644" s="17" t="s">
        <v>324</v>
      </c>
      <c r="F644" s="17" t="s">
        <v>326</v>
      </c>
      <c r="G644" s="17" t="s">
        <v>328</v>
      </c>
      <c r="H644" s="17"/>
      <c r="I644" s="17" t="s">
        <v>336</v>
      </c>
      <c r="J644" s="22"/>
    </row>
    <row r="645" spans="2:10" ht="22.5" customHeight="1" hidden="1">
      <c r="B645" s="19"/>
      <c r="C645" s="25" t="s">
        <v>373</v>
      </c>
      <c r="D645" s="16" t="s">
        <v>831</v>
      </c>
      <c r="E645" s="17"/>
      <c r="F645" s="21"/>
      <c r="G645" s="21"/>
      <c r="H645" s="21"/>
      <c r="I645" s="21"/>
      <c r="J645" s="22"/>
    </row>
    <row r="646" spans="2:10" ht="12.75" hidden="1">
      <c r="B646" s="19"/>
      <c r="C646" s="25" t="s">
        <v>373</v>
      </c>
      <c r="D646" s="16" t="s">
        <v>831</v>
      </c>
      <c r="E646" s="17"/>
      <c r="F646" s="21"/>
      <c r="G646" s="21"/>
      <c r="H646" s="21"/>
      <c r="I646" s="21"/>
      <c r="J646" s="22"/>
    </row>
    <row r="647" spans="2:10" ht="12.75" hidden="1">
      <c r="B647" s="19"/>
      <c r="C647" s="25" t="s">
        <v>373</v>
      </c>
      <c r="D647" s="16" t="s">
        <v>831</v>
      </c>
      <c r="E647" s="17"/>
      <c r="F647" s="21"/>
      <c r="G647" s="21"/>
      <c r="H647" s="21"/>
      <c r="I647" s="21"/>
      <c r="J647" s="22"/>
    </row>
    <row r="648" spans="2:10" ht="51" hidden="1">
      <c r="B648" s="19" t="s">
        <v>337</v>
      </c>
      <c r="C648" s="25" t="s">
        <v>373</v>
      </c>
      <c r="D648" s="16" t="s">
        <v>831</v>
      </c>
      <c r="E648" s="21" t="s">
        <v>324</v>
      </c>
      <c r="F648" s="21" t="s">
        <v>326</v>
      </c>
      <c r="G648" s="21" t="s">
        <v>338</v>
      </c>
      <c r="H648" s="21"/>
      <c r="I648" s="21"/>
      <c r="J648" s="22">
        <f>J649</f>
        <v>-77.98800000000003</v>
      </c>
    </row>
    <row r="649" spans="2:10" ht="51" hidden="1">
      <c r="B649" s="9" t="s">
        <v>330</v>
      </c>
      <c r="C649" s="25" t="s">
        <v>373</v>
      </c>
      <c r="D649" s="16" t="s">
        <v>831</v>
      </c>
      <c r="E649" s="17" t="s">
        <v>324</v>
      </c>
      <c r="F649" s="17" t="s">
        <v>326</v>
      </c>
      <c r="G649" s="17" t="s">
        <v>338</v>
      </c>
      <c r="H649" s="17"/>
      <c r="I649" s="17"/>
      <c r="J649" s="18">
        <f>J650</f>
        <v>-77.98800000000003</v>
      </c>
    </row>
    <row r="650" spans="2:10" ht="38.25">
      <c r="B650" s="19" t="s">
        <v>339</v>
      </c>
      <c r="C650" s="30" t="s">
        <v>986</v>
      </c>
      <c r="D650" s="20" t="s">
        <v>831</v>
      </c>
      <c r="E650" s="21" t="s">
        <v>324</v>
      </c>
      <c r="F650" s="21" t="s">
        <v>326</v>
      </c>
      <c r="G650" s="21" t="s">
        <v>338</v>
      </c>
      <c r="H650" s="21" t="s">
        <v>987</v>
      </c>
      <c r="I650" s="21"/>
      <c r="J650" s="22">
        <f>J651+J653+J655</f>
        <v>-77.98800000000003</v>
      </c>
    </row>
    <row r="651" spans="2:10" ht="63.75">
      <c r="B651" s="26" t="s">
        <v>333</v>
      </c>
      <c r="C651" s="25" t="s">
        <v>986</v>
      </c>
      <c r="D651" s="16" t="s">
        <v>831</v>
      </c>
      <c r="E651" s="17" t="s">
        <v>324</v>
      </c>
      <c r="F651" s="17" t="s">
        <v>326</v>
      </c>
      <c r="G651" s="17" t="s">
        <v>338</v>
      </c>
      <c r="H651" s="17" t="s">
        <v>987</v>
      </c>
      <c r="I651" s="17" t="s">
        <v>334</v>
      </c>
      <c r="J651" s="18">
        <f>J652</f>
        <v>1.50732</v>
      </c>
    </row>
    <row r="652" spans="2:10" ht="25.5">
      <c r="B652" s="26" t="s">
        <v>335</v>
      </c>
      <c r="C652" s="25" t="s">
        <v>986</v>
      </c>
      <c r="D652" s="16" t="s">
        <v>831</v>
      </c>
      <c r="E652" s="17" t="s">
        <v>324</v>
      </c>
      <c r="F652" s="17" t="s">
        <v>326</v>
      </c>
      <c r="G652" s="17" t="s">
        <v>338</v>
      </c>
      <c r="H652" s="17" t="s">
        <v>987</v>
      </c>
      <c r="I652" s="17" t="s">
        <v>336</v>
      </c>
      <c r="J652" s="18">
        <f>5.3-0.315-10.67768-3.8+11</f>
        <v>1.50732</v>
      </c>
    </row>
    <row r="653" spans="2:10" ht="25.5">
      <c r="B653" s="26" t="s">
        <v>342</v>
      </c>
      <c r="C653" s="25" t="s">
        <v>986</v>
      </c>
      <c r="D653" s="16" t="s">
        <v>831</v>
      </c>
      <c r="E653" s="17" t="s">
        <v>324</v>
      </c>
      <c r="F653" s="17" t="s">
        <v>326</v>
      </c>
      <c r="G653" s="17" t="s">
        <v>338</v>
      </c>
      <c r="H653" s="17" t="s">
        <v>987</v>
      </c>
      <c r="I653" s="17" t="s">
        <v>343</v>
      </c>
      <c r="J653" s="18">
        <f>J654</f>
        <v>-72.59532000000002</v>
      </c>
    </row>
    <row r="654" spans="2:10" ht="25.5">
      <c r="B654" s="26" t="s">
        <v>344</v>
      </c>
      <c r="C654" s="25" t="s">
        <v>986</v>
      </c>
      <c r="D654" s="16" t="s">
        <v>831</v>
      </c>
      <c r="E654" s="17" t="s">
        <v>324</v>
      </c>
      <c r="F654" s="17" t="s">
        <v>326</v>
      </c>
      <c r="G654" s="17" t="s">
        <v>338</v>
      </c>
      <c r="H654" s="17" t="s">
        <v>987</v>
      </c>
      <c r="I654" s="17" t="s">
        <v>345</v>
      </c>
      <c r="J654" s="18">
        <f>-9.102-3-37.2-11.686-0.59924-4.007+15.59892-11.6-11</f>
        <v>-72.59532000000002</v>
      </c>
    </row>
    <row r="655" spans="2:10" ht="12.75">
      <c r="B655" s="26" t="s">
        <v>346</v>
      </c>
      <c r="C655" s="25" t="s">
        <v>986</v>
      </c>
      <c r="D655" s="16" t="s">
        <v>831</v>
      </c>
      <c r="E655" s="17" t="s">
        <v>324</v>
      </c>
      <c r="F655" s="17" t="s">
        <v>326</v>
      </c>
      <c r="G655" s="17" t="s">
        <v>338</v>
      </c>
      <c r="H655" s="17" t="s">
        <v>987</v>
      </c>
      <c r="I655" s="17" t="s">
        <v>347</v>
      </c>
      <c r="J655" s="18">
        <f>J656+J657</f>
        <v>-6.9</v>
      </c>
    </row>
    <row r="656" spans="2:10" ht="25.5">
      <c r="B656" s="26" t="s">
        <v>348</v>
      </c>
      <c r="C656" s="25" t="s">
        <v>986</v>
      </c>
      <c r="D656" s="16" t="s">
        <v>831</v>
      </c>
      <c r="E656" s="17" t="s">
        <v>324</v>
      </c>
      <c r="F656" s="17" t="s">
        <v>326</v>
      </c>
      <c r="G656" s="17" t="s">
        <v>338</v>
      </c>
      <c r="H656" s="17" t="s">
        <v>987</v>
      </c>
      <c r="I656" s="17" t="s">
        <v>349</v>
      </c>
      <c r="J656" s="18">
        <v>-6.9</v>
      </c>
    </row>
    <row r="657" spans="2:10" ht="12.75" hidden="1">
      <c r="B657" s="26" t="s">
        <v>350</v>
      </c>
      <c r="C657" s="25" t="s">
        <v>986</v>
      </c>
      <c r="D657" s="16" t="s">
        <v>831</v>
      </c>
      <c r="E657" s="17" t="s">
        <v>324</v>
      </c>
      <c r="F657" s="17" t="s">
        <v>326</v>
      </c>
      <c r="G657" s="17" t="s">
        <v>351</v>
      </c>
      <c r="H657" s="17" t="s">
        <v>987</v>
      </c>
      <c r="I657" s="17" t="s">
        <v>352</v>
      </c>
      <c r="J657" s="18"/>
    </row>
    <row r="658" spans="2:10" ht="31.5" customHeight="1">
      <c r="B658" s="34" t="s">
        <v>538</v>
      </c>
      <c r="C658" s="30" t="s">
        <v>986</v>
      </c>
      <c r="D658" s="16" t="s">
        <v>831</v>
      </c>
      <c r="E658" s="21" t="s">
        <v>539</v>
      </c>
      <c r="F658" s="17"/>
      <c r="G658" s="17"/>
      <c r="H658" s="17"/>
      <c r="I658" s="17"/>
      <c r="J658" s="35">
        <f>J662</f>
        <v>-1289.32497</v>
      </c>
    </row>
    <row r="659" spans="2:10" ht="12.75" hidden="1">
      <c r="B659" s="19" t="s">
        <v>325</v>
      </c>
      <c r="C659" s="30" t="s">
        <v>373</v>
      </c>
      <c r="D659" s="16" t="s">
        <v>831</v>
      </c>
      <c r="E659" s="21" t="s">
        <v>539</v>
      </c>
      <c r="F659" s="21" t="s">
        <v>326</v>
      </c>
      <c r="G659" s="21"/>
      <c r="H659" s="21"/>
      <c r="I659" s="21"/>
      <c r="J659" s="35">
        <f>J660</f>
        <v>-1289.32497</v>
      </c>
    </row>
    <row r="660" spans="2:10" ht="14.25" customHeight="1" hidden="1">
      <c r="B660" s="19" t="s">
        <v>550</v>
      </c>
      <c r="C660" s="30" t="s">
        <v>373</v>
      </c>
      <c r="D660" s="16" t="s">
        <v>831</v>
      </c>
      <c r="E660" s="21" t="s">
        <v>539</v>
      </c>
      <c r="F660" s="21" t="s">
        <v>326</v>
      </c>
      <c r="G660" s="21" t="s">
        <v>551</v>
      </c>
      <c r="H660" s="21"/>
      <c r="I660" s="21"/>
      <c r="J660" s="22">
        <f>J661</f>
        <v>-1289.32497</v>
      </c>
    </row>
    <row r="661" spans="2:10" ht="18" customHeight="1" hidden="1">
      <c r="B661" s="9" t="s">
        <v>550</v>
      </c>
      <c r="C661" s="25" t="s">
        <v>373</v>
      </c>
      <c r="D661" s="16" t="s">
        <v>831</v>
      </c>
      <c r="E661" s="17" t="s">
        <v>539</v>
      </c>
      <c r="F661" s="17" t="s">
        <v>326</v>
      </c>
      <c r="G661" s="17" t="s">
        <v>551</v>
      </c>
      <c r="H661" s="17"/>
      <c r="I661" s="17"/>
      <c r="J661" s="18">
        <f>J662</f>
        <v>-1289.32497</v>
      </c>
    </row>
    <row r="662" spans="2:10" ht="18" customHeight="1">
      <c r="B662" s="19" t="s">
        <v>553</v>
      </c>
      <c r="C662" s="30" t="s">
        <v>986</v>
      </c>
      <c r="D662" s="20" t="s">
        <v>831</v>
      </c>
      <c r="E662" s="21" t="s">
        <v>539</v>
      </c>
      <c r="F662" s="21" t="s">
        <v>326</v>
      </c>
      <c r="G662" s="21" t="s">
        <v>551</v>
      </c>
      <c r="H662" s="21" t="s">
        <v>988</v>
      </c>
      <c r="I662" s="21"/>
      <c r="J662" s="22">
        <f>J663</f>
        <v>-1289.32497</v>
      </c>
    </row>
    <row r="663" spans="2:10" ht="15" customHeight="1">
      <c r="B663" s="9" t="s">
        <v>554</v>
      </c>
      <c r="C663" s="25" t="s">
        <v>986</v>
      </c>
      <c r="D663" s="16" t="s">
        <v>831</v>
      </c>
      <c r="E663" s="17" t="s">
        <v>539</v>
      </c>
      <c r="F663" s="17" t="s">
        <v>326</v>
      </c>
      <c r="G663" s="17" t="s">
        <v>551</v>
      </c>
      <c r="H663" s="17" t="s">
        <v>988</v>
      </c>
      <c r="I663" s="17" t="s">
        <v>347</v>
      </c>
      <c r="J663" s="18">
        <f>J664</f>
        <v>-1289.32497</v>
      </c>
    </row>
    <row r="664" spans="2:10" ht="12.75">
      <c r="B664" s="9" t="s">
        <v>555</v>
      </c>
      <c r="C664" s="25" t="s">
        <v>986</v>
      </c>
      <c r="D664" s="16" t="s">
        <v>831</v>
      </c>
      <c r="E664" s="17" t="s">
        <v>539</v>
      </c>
      <c r="F664" s="17" t="s">
        <v>326</v>
      </c>
      <c r="G664" s="17" t="s">
        <v>551</v>
      </c>
      <c r="H664" s="17" t="s">
        <v>988</v>
      </c>
      <c r="I664" s="17" t="s">
        <v>556</v>
      </c>
      <c r="J664" s="18">
        <f>400+280-60.89554-266.49243-352.61203-3000+1710.67503</f>
        <v>-1289.32497</v>
      </c>
    </row>
    <row r="665" spans="2:10" ht="25.5">
      <c r="B665" s="75" t="s">
        <v>607</v>
      </c>
      <c r="C665" s="30" t="s">
        <v>986</v>
      </c>
      <c r="D665" s="16" t="s">
        <v>831</v>
      </c>
      <c r="E665" s="68" t="s">
        <v>608</v>
      </c>
      <c r="F665" s="68"/>
      <c r="G665" s="68"/>
      <c r="H665" s="68"/>
      <c r="I665" s="68"/>
      <c r="J665" s="35">
        <f>J668+J669</f>
        <v>1641.937</v>
      </c>
    </row>
    <row r="666" spans="2:10" ht="21" customHeight="1" hidden="1">
      <c r="B666" s="75" t="s">
        <v>615</v>
      </c>
      <c r="C666" s="30" t="s">
        <v>986</v>
      </c>
      <c r="D666" s="20" t="s">
        <v>831</v>
      </c>
      <c r="E666" s="68" t="s">
        <v>608</v>
      </c>
      <c r="F666" s="68" t="s">
        <v>326</v>
      </c>
      <c r="G666" s="68" t="s">
        <v>530</v>
      </c>
      <c r="H666" s="68" t="s">
        <v>989</v>
      </c>
      <c r="I666" s="68"/>
      <c r="J666" s="35">
        <f>J667</f>
        <v>0</v>
      </c>
    </row>
    <row r="667" spans="2:10" ht="12.75" hidden="1">
      <c r="B667" s="76" t="s">
        <v>554</v>
      </c>
      <c r="C667" s="25" t="s">
        <v>986</v>
      </c>
      <c r="D667" s="16" t="s">
        <v>831</v>
      </c>
      <c r="E667" s="38" t="s">
        <v>608</v>
      </c>
      <c r="F667" s="38" t="s">
        <v>326</v>
      </c>
      <c r="G667" s="38" t="s">
        <v>530</v>
      </c>
      <c r="H667" s="38" t="s">
        <v>989</v>
      </c>
      <c r="I667" s="38" t="s">
        <v>347</v>
      </c>
      <c r="J667" s="32">
        <f>J668</f>
        <v>0</v>
      </c>
    </row>
    <row r="668" spans="2:10" ht="12.75" hidden="1">
      <c r="B668" s="33" t="s">
        <v>990</v>
      </c>
      <c r="C668" s="25" t="s">
        <v>986</v>
      </c>
      <c r="D668" s="16" t="s">
        <v>831</v>
      </c>
      <c r="E668" s="38" t="s">
        <v>608</v>
      </c>
      <c r="F668" s="38" t="s">
        <v>326</v>
      </c>
      <c r="G668" s="38" t="s">
        <v>530</v>
      </c>
      <c r="H668" s="38" t="s">
        <v>989</v>
      </c>
      <c r="I668" s="38" t="s">
        <v>619</v>
      </c>
      <c r="J668" s="32"/>
    </row>
    <row r="669" spans="2:10" ht="12.75">
      <c r="B669" s="19" t="s">
        <v>553</v>
      </c>
      <c r="C669" s="30" t="s">
        <v>986</v>
      </c>
      <c r="D669" s="20" t="s">
        <v>831</v>
      </c>
      <c r="E669" s="68" t="s">
        <v>608</v>
      </c>
      <c r="F669" s="38"/>
      <c r="G669" s="38"/>
      <c r="H669" s="21" t="s">
        <v>988</v>
      </c>
      <c r="I669" s="21"/>
      <c r="J669" s="32">
        <f>J670</f>
        <v>1641.937</v>
      </c>
    </row>
    <row r="670" spans="2:10" ht="12.75">
      <c r="B670" s="9" t="s">
        <v>554</v>
      </c>
      <c r="C670" s="25" t="s">
        <v>986</v>
      </c>
      <c r="D670" s="16" t="s">
        <v>831</v>
      </c>
      <c r="E670" s="38" t="s">
        <v>608</v>
      </c>
      <c r="F670" s="38"/>
      <c r="G670" s="38"/>
      <c r="H670" s="17" t="s">
        <v>988</v>
      </c>
      <c r="I670" s="17" t="s">
        <v>347</v>
      </c>
      <c r="J670" s="32">
        <f>J671</f>
        <v>1641.937</v>
      </c>
    </row>
    <row r="671" spans="2:10" ht="12.75">
      <c r="B671" s="9" t="s">
        <v>555</v>
      </c>
      <c r="C671" s="25" t="s">
        <v>986</v>
      </c>
      <c r="D671" s="16" t="s">
        <v>831</v>
      </c>
      <c r="E671" s="38" t="s">
        <v>608</v>
      </c>
      <c r="F671" s="38"/>
      <c r="G671" s="38"/>
      <c r="H671" s="17" t="s">
        <v>988</v>
      </c>
      <c r="I671" s="17" t="s">
        <v>556</v>
      </c>
      <c r="J671" s="32">
        <v>1641.937</v>
      </c>
    </row>
    <row r="672" spans="2:10" ht="24.75" customHeight="1">
      <c r="B672" s="34" t="s">
        <v>991</v>
      </c>
      <c r="C672" s="30" t="s">
        <v>986</v>
      </c>
      <c r="D672" s="16" t="s">
        <v>831</v>
      </c>
      <c r="E672" s="21" t="s">
        <v>810</v>
      </c>
      <c r="F672" s="21"/>
      <c r="G672" s="21"/>
      <c r="H672" s="21"/>
      <c r="I672" s="21"/>
      <c r="J672" s="22">
        <f>J673</f>
        <v>-104.39649999999999</v>
      </c>
    </row>
    <row r="673" spans="2:10" ht="12.75" hidden="1">
      <c r="B673" s="19" t="s">
        <v>325</v>
      </c>
      <c r="C673" s="30" t="s">
        <v>373</v>
      </c>
      <c r="D673" s="16" t="s">
        <v>831</v>
      </c>
      <c r="E673" s="21" t="s">
        <v>810</v>
      </c>
      <c r="F673" s="21" t="s">
        <v>326</v>
      </c>
      <c r="G673" s="21" t="s">
        <v>811</v>
      </c>
      <c r="H673" s="21"/>
      <c r="I673" s="21"/>
      <c r="J673" s="22">
        <f>J674</f>
        <v>-104.39649999999999</v>
      </c>
    </row>
    <row r="674" spans="2:10" ht="38.25" hidden="1">
      <c r="B674" s="9" t="s">
        <v>540</v>
      </c>
      <c r="C674" s="25" t="s">
        <v>373</v>
      </c>
      <c r="D674" s="16" t="s">
        <v>831</v>
      </c>
      <c r="E674" s="17" t="s">
        <v>810</v>
      </c>
      <c r="F674" s="17" t="s">
        <v>326</v>
      </c>
      <c r="G674" s="17" t="s">
        <v>524</v>
      </c>
      <c r="H674" s="17"/>
      <c r="I674" s="17"/>
      <c r="J674" s="18">
        <f>J675</f>
        <v>-104.39649999999999</v>
      </c>
    </row>
    <row r="675" spans="2:10" ht="25.5">
      <c r="B675" s="19" t="s">
        <v>812</v>
      </c>
      <c r="C675" s="30" t="s">
        <v>986</v>
      </c>
      <c r="D675" s="20" t="s">
        <v>831</v>
      </c>
      <c r="E675" s="21" t="s">
        <v>810</v>
      </c>
      <c r="F675" s="21" t="s">
        <v>326</v>
      </c>
      <c r="G675" s="21" t="s">
        <v>524</v>
      </c>
      <c r="H675" s="21" t="s">
        <v>992</v>
      </c>
      <c r="I675" s="21"/>
      <c r="J675" s="22">
        <f>J676+J678+J680</f>
        <v>-104.39649999999999</v>
      </c>
    </row>
    <row r="676" spans="2:10" ht="69.75" customHeight="1">
      <c r="B676" s="26" t="s">
        <v>333</v>
      </c>
      <c r="C676" s="25" t="s">
        <v>986</v>
      </c>
      <c r="D676" s="16" t="s">
        <v>831</v>
      </c>
      <c r="E676" s="17" t="s">
        <v>810</v>
      </c>
      <c r="F676" s="17" t="s">
        <v>326</v>
      </c>
      <c r="G676" s="17" t="s">
        <v>524</v>
      </c>
      <c r="H676" s="17" t="s">
        <v>992</v>
      </c>
      <c r="I676" s="17" t="s">
        <v>334</v>
      </c>
      <c r="J676" s="18">
        <f>J677</f>
        <v>-36.265</v>
      </c>
    </row>
    <row r="677" spans="2:10" ht="42" customHeight="1">
      <c r="B677" s="26" t="s">
        <v>543</v>
      </c>
      <c r="C677" s="25" t="s">
        <v>986</v>
      </c>
      <c r="D677" s="16" t="s">
        <v>831</v>
      </c>
      <c r="E677" s="17" t="s">
        <v>810</v>
      </c>
      <c r="F677" s="17" t="s">
        <v>326</v>
      </c>
      <c r="G677" s="17" t="s">
        <v>524</v>
      </c>
      <c r="H677" s="17" t="s">
        <v>992</v>
      </c>
      <c r="I677" s="17" t="s">
        <v>336</v>
      </c>
      <c r="J677" s="18">
        <v>-36.265</v>
      </c>
    </row>
    <row r="678" spans="2:10" ht="30.75" customHeight="1">
      <c r="B678" s="26" t="s">
        <v>342</v>
      </c>
      <c r="C678" s="25" t="s">
        <v>986</v>
      </c>
      <c r="D678" s="16" t="s">
        <v>831</v>
      </c>
      <c r="E678" s="17" t="s">
        <v>810</v>
      </c>
      <c r="F678" s="17" t="s">
        <v>326</v>
      </c>
      <c r="G678" s="17" t="s">
        <v>524</v>
      </c>
      <c r="H678" s="17" t="s">
        <v>992</v>
      </c>
      <c r="I678" s="17" t="s">
        <v>343</v>
      </c>
      <c r="J678" s="18">
        <f>J679</f>
        <v>-68.05449999999999</v>
      </c>
    </row>
    <row r="679" spans="2:10" ht="30.75" customHeight="1">
      <c r="B679" s="26" t="s">
        <v>344</v>
      </c>
      <c r="C679" s="25" t="s">
        <v>986</v>
      </c>
      <c r="D679" s="16" t="s">
        <v>831</v>
      </c>
      <c r="E679" s="17" t="s">
        <v>810</v>
      </c>
      <c r="F679" s="17" t="s">
        <v>326</v>
      </c>
      <c r="G679" s="17" t="s">
        <v>524</v>
      </c>
      <c r="H679" s="17" t="s">
        <v>992</v>
      </c>
      <c r="I679" s="17" t="s">
        <v>345</v>
      </c>
      <c r="J679" s="18">
        <f>-67.7665-0.288</f>
        <v>-68.05449999999999</v>
      </c>
    </row>
    <row r="680" spans="2:10" ht="21.75" customHeight="1">
      <c r="B680" s="26" t="s">
        <v>346</v>
      </c>
      <c r="C680" s="25" t="s">
        <v>986</v>
      </c>
      <c r="D680" s="16" t="s">
        <v>831</v>
      </c>
      <c r="E680" s="17" t="s">
        <v>810</v>
      </c>
      <c r="F680" s="17" t="s">
        <v>326</v>
      </c>
      <c r="G680" s="17" t="s">
        <v>524</v>
      </c>
      <c r="H680" s="17" t="s">
        <v>992</v>
      </c>
      <c r="I680" s="38" t="s">
        <v>347</v>
      </c>
      <c r="J680" s="32">
        <f>J681</f>
        <v>-0.077</v>
      </c>
    </row>
    <row r="681" spans="2:10" ht="13.5" customHeight="1">
      <c r="B681" s="26" t="s">
        <v>350</v>
      </c>
      <c r="C681" s="25" t="s">
        <v>986</v>
      </c>
      <c r="D681" s="16" t="s">
        <v>831</v>
      </c>
      <c r="E681" s="17" t="s">
        <v>810</v>
      </c>
      <c r="F681" s="17" t="s">
        <v>326</v>
      </c>
      <c r="G681" s="17" t="s">
        <v>524</v>
      </c>
      <c r="H681" s="17" t="s">
        <v>992</v>
      </c>
      <c r="I681" s="38" t="s">
        <v>352</v>
      </c>
      <c r="J681" s="32">
        <v>-0.077</v>
      </c>
    </row>
    <row r="682" spans="2:10" ht="12.75" hidden="1">
      <c r="B682" s="26"/>
      <c r="C682" s="25"/>
      <c r="D682" s="25"/>
      <c r="E682" s="17"/>
      <c r="F682" s="17"/>
      <c r="G682" s="17"/>
      <c r="H682" s="17"/>
      <c r="I682" s="17"/>
      <c r="J682" s="18"/>
    </row>
    <row r="683" spans="2:10" ht="12.75" hidden="1">
      <c r="B683" s="26"/>
      <c r="C683" s="25"/>
      <c r="D683" s="25"/>
      <c r="E683" s="17"/>
      <c r="F683" s="17"/>
      <c r="G683" s="17"/>
      <c r="H683" s="17"/>
      <c r="I683" s="17"/>
      <c r="J683" s="18"/>
    </row>
    <row r="684" spans="2:10" ht="14.25" customHeight="1">
      <c r="B684" s="77" t="s">
        <v>819</v>
      </c>
      <c r="C684" s="64"/>
      <c r="D684" s="64"/>
      <c r="E684" s="64"/>
      <c r="F684" s="64"/>
      <c r="G684" s="64"/>
      <c r="H684" s="64"/>
      <c r="I684" s="64"/>
      <c r="J684" s="35">
        <f>J30+J441+J566+J574+J587+J637+J629</f>
        <v>4247.406000000001</v>
      </c>
    </row>
  </sheetData>
  <sheetProtection/>
  <mergeCells count="25">
    <mergeCell ref="B22:J22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B14:J14"/>
    <mergeCell ref="B15:J15"/>
    <mergeCell ref="B16:J16"/>
    <mergeCell ref="B17:J17"/>
    <mergeCell ref="B18:J18"/>
    <mergeCell ref="B19:J19"/>
    <mergeCell ref="C8:J8"/>
    <mergeCell ref="C9:J9"/>
    <mergeCell ref="C10:J10"/>
    <mergeCell ref="B1:J1"/>
    <mergeCell ref="C3:H3"/>
    <mergeCell ref="C4:J4"/>
    <mergeCell ref="C5:J5"/>
    <mergeCell ref="C6:J6"/>
    <mergeCell ref="C7:J7"/>
  </mergeCells>
  <printOptions/>
  <pageMargins left="0.5905511811023623" right="0.35433070866141736" top="0.3937007874015748" bottom="0.3937007874015748" header="0.15748031496062992" footer="0.2362204724409449"/>
  <pageSetup horizontalDpi="600" verticalDpi="6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0"/>
  <sheetViews>
    <sheetView zoomScalePageLayoutView="0" workbookViewId="0" topLeftCell="A1">
      <selection activeCell="A14" sqref="A14:K14"/>
    </sheetView>
  </sheetViews>
  <sheetFormatPr defaultColWidth="9.140625" defaultRowHeight="15"/>
  <cols>
    <col min="1" max="1" width="37.421875" style="0" customWidth="1"/>
    <col min="2" max="2" width="4.140625" style="0" customWidth="1"/>
    <col min="3" max="3" width="6.421875" style="0" customWidth="1"/>
    <col min="4" max="4" width="5.57421875" style="0" customWidth="1"/>
    <col min="5" max="6" width="0" style="0" hidden="1" customWidth="1"/>
    <col min="7" max="7" width="5.28125" style="0" customWidth="1"/>
    <col min="8" max="8" width="4.28125" style="0" customWidth="1"/>
    <col min="9" max="9" width="0.2890625" style="0" hidden="1" customWidth="1"/>
    <col min="10" max="11" width="12.421875" style="0" customWidth="1"/>
    <col min="12" max="12" width="0.13671875" style="0" hidden="1" customWidth="1"/>
    <col min="13" max="13" width="9.140625" style="0" hidden="1" customWidth="1"/>
  </cols>
  <sheetData>
    <row r="1" spans="1:11" ht="51.75" customHeight="1">
      <c r="A1" s="415" t="s">
        <v>1111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ht="15">
      <c r="A2" s="420" t="s">
        <v>1112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15">
      <c r="A3" s="420" t="s">
        <v>1027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15">
      <c r="A4" s="420" t="s">
        <v>1028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</row>
    <row r="5" spans="1:11" ht="15">
      <c r="A5" s="420" t="s">
        <v>1113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</row>
    <row r="6" spans="1:11" ht="15">
      <c r="A6" s="420" t="s">
        <v>1029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</row>
    <row r="7" spans="1:11" ht="15">
      <c r="A7" s="420" t="s">
        <v>1030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</row>
    <row r="8" spans="1:11" ht="15">
      <c r="A8" s="420" t="s">
        <v>1028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</row>
    <row r="9" spans="1:11" ht="15">
      <c r="A9" s="420" t="s">
        <v>1031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</row>
    <row r="10" spans="1:11" ht="15">
      <c r="A10" s="420" t="s">
        <v>1032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</row>
    <row r="11" spans="1:11" ht="15">
      <c r="A11" s="420" t="s">
        <v>1033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</row>
    <row r="12" spans="1:11" ht="15">
      <c r="A12" s="212"/>
      <c r="B12" s="213"/>
      <c r="C12" s="213"/>
      <c r="D12" s="213"/>
      <c r="E12" s="213"/>
      <c r="F12" s="213"/>
      <c r="G12" s="213"/>
      <c r="H12" s="212"/>
      <c r="I12" s="212"/>
      <c r="J12" s="212"/>
      <c r="K12" s="212"/>
    </row>
    <row r="13" spans="1:11" ht="15">
      <c r="A13" s="428" t="s">
        <v>1114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</row>
    <row r="14" spans="1:11" ht="15">
      <c r="A14" s="421" t="s">
        <v>1027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</row>
    <row r="15" spans="1:11" ht="15">
      <c r="A15" s="421" t="s">
        <v>1034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</row>
    <row r="16" spans="1:11" ht="15">
      <c r="A16" s="421" t="s">
        <v>1035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</row>
    <row r="17" spans="1:11" ht="15">
      <c r="A17" s="421" t="s">
        <v>1036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</row>
    <row r="18" spans="1:11" ht="15">
      <c r="A18" s="421" t="s">
        <v>1033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</row>
    <row r="19" spans="1:11" ht="15">
      <c r="A19" s="413"/>
      <c r="B19" s="413"/>
      <c r="C19" s="413"/>
      <c r="D19" s="413"/>
      <c r="E19" s="413"/>
      <c r="F19" s="413"/>
      <c r="G19" s="413"/>
      <c r="H19" s="413"/>
      <c r="I19" s="413"/>
      <c r="J19" s="413"/>
      <c r="K19" s="413"/>
    </row>
    <row r="20" spans="1:11" ht="51.75" customHeight="1">
      <c r="A20" s="427" t="s">
        <v>1037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</row>
    <row r="21" spans="1:11" ht="15">
      <c r="A21" s="161"/>
      <c r="B21" s="161"/>
      <c r="C21" s="161"/>
      <c r="D21" s="161"/>
      <c r="E21" s="161"/>
      <c r="F21" s="161"/>
      <c r="G21" s="161"/>
      <c r="H21" s="161"/>
      <c r="I21" s="214" t="s">
        <v>317</v>
      </c>
      <c r="J21" s="158"/>
      <c r="K21" s="158"/>
    </row>
    <row r="22" spans="1:11" ht="15">
      <c r="A22" s="400" t="s">
        <v>77</v>
      </c>
      <c r="B22" s="400" t="s">
        <v>827</v>
      </c>
      <c r="C22" s="400" t="s">
        <v>828</v>
      </c>
      <c r="D22" s="403" t="s">
        <v>318</v>
      </c>
      <c r="E22" s="403" t="s">
        <v>319</v>
      </c>
      <c r="F22" s="403" t="s">
        <v>320</v>
      </c>
      <c r="G22" s="403" t="s">
        <v>829</v>
      </c>
      <c r="H22" s="403" t="s">
        <v>322</v>
      </c>
      <c r="I22" s="424" t="s">
        <v>78</v>
      </c>
      <c r="J22" s="424" t="s">
        <v>1009</v>
      </c>
      <c r="K22" s="424" t="s">
        <v>1010</v>
      </c>
    </row>
    <row r="23" spans="1:11" ht="15">
      <c r="A23" s="401"/>
      <c r="B23" s="401"/>
      <c r="C23" s="401"/>
      <c r="D23" s="404"/>
      <c r="E23" s="404"/>
      <c r="F23" s="404"/>
      <c r="G23" s="404"/>
      <c r="H23" s="404"/>
      <c r="I23" s="425"/>
      <c r="J23" s="425"/>
      <c r="K23" s="425"/>
    </row>
    <row r="24" spans="1:11" ht="3.75" customHeight="1">
      <c r="A24" s="401"/>
      <c r="B24" s="401"/>
      <c r="C24" s="401"/>
      <c r="D24" s="404"/>
      <c r="E24" s="404"/>
      <c r="F24" s="404"/>
      <c r="G24" s="404"/>
      <c r="H24" s="404"/>
      <c r="I24" s="425"/>
      <c r="J24" s="425"/>
      <c r="K24" s="425"/>
    </row>
    <row r="25" spans="1:11" ht="9" customHeight="1" hidden="1">
      <c r="A25" s="401"/>
      <c r="B25" s="401"/>
      <c r="C25" s="401"/>
      <c r="D25" s="404"/>
      <c r="E25" s="404"/>
      <c r="F25" s="404"/>
      <c r="G25" s="404"/>
      <c r="H25" s="404"/>
      <c r="I25" s="425"/>
      <c r="J25" s="425"/>
      <c r="K25" s="425"/>
    </row>
    <row r="26" spans="1:11" ht="15" hidden="1">
      <c r="A26" s="402"/>
      <c r="B26" s="402"/>
      <c r="C26" s="402"/>
      <c r="D26" s="405"/>
      <c r="E26" s="405"/>
      <c r="F26" s="405"/>
      <c r="G26" s="405"/>
      <c r="H26" s="405"/>
      <c r="I26" s="426"/>
      <c r="J26" s="426"/>
      <c r="K26" s="426"/>
    </row>
    <row r="27" spans="1:11" ht="15" hidden="1">
      <c r="A27" s="162"/>
      <c r="B27" s="162"/>
      <c r="C27" s="162"/>
      <c r="D27" s="163"/>
      <c r="E27" s="163"/>
      <c r="F27" s="163"/>
      <c r="G27" s="163"/>
      <c r="H27" s="163"/>
      <c r="I27" s="215"/>
      <c r="J27" s="209"/>
      <c r="K27" s="209"/>
    </row>
    <row r="28" spans="1:11" ht="15" hidden="1">
      <c r="A28" s="162"/>
      <c r="B28" s="162"/>
      <c r="C28" s="162"/>
      <c r="D28" s="163"/>
      <c r="E28" s="163"/>
      <c r="F28" s="163"/>
      <c r="G28" s="163"/>
      <c r="H28" s="163"/>
      <c r="I28" s="215"/>
      <c r="J28" s="209"/>
      <c r="K28" s="209"/>
    </row>
    <row r="29" spans="1:11" ht="49.5" customHeight="1">
      <c r="A29" s="216" t="s">
        <v>830</v>
      </c>
      <c r="B29" s="217" t="s">
        <v>328</v>
      </c>
      <c r="C29" s="217" t="s">
        <v>831</v>
      </c>
      <c r="D29" s="218"/>
      <c r="E29" s="218"/>
      <c r="F29" s="218"/>
      <c r="G29" s="218"/>
      <c r="H29" s="218"/>
      <c r="I29" s="219">
        <f>I67+I85+I400</f>
        <v>65058</v>
      </c>
      <c r="J29" s="220">
        <f>J67+J85+J400</f>
        <v>0</v>
      </c>
      <c r="K29" s="220">
        <f>K67+K85+K400</f>
        <v>0</v>
      </c>
    </row>
    <row r="30" spans="1:11" ht="15" hidden="1">
      <c r="A30" s="162"/>
      <c r="B30" s="221"/>
      <c r="C30" s="221"/>
      <c r="D30" s="222"/>
      <c r="E30" s="222"/>
      <c r="F30" s="222"/>
      <c r="G30" s="222"/>
      <c r="H30" s="222"/>
      <c r="I30" s="223"/>
      <c r="J30" s="224"/>
      <c r="K30" s="224"/>
    </row>
    <row r="31" spans="1:11" ht="15" hidden="1">
      <c r="A31" s="162"/>
      <c r="B31" s="221"/>
      <c r="C31" s="221"/>
      <c r="D31" s="222"/>
      <c r="E31" s="222"/>
      <c r="F31" s="222"/>
      <c r="G31" s="222"/>
      <c r="H31" s="222"/>
      <c r="I31" s="223"/>
      <c r="J31" s="224"/>
      <c r="K31" s="224"/>
    </row>
    <row r="32" spans="1:11" ht="13.5" customHeight="1" hidden="1">
      <c r="A32" s="166" t="s">
        <v>494</v>
      </c>
      <c r="B32" s="225"/>
      <c r="C32" s="225"/>
      <c r="D32" s="226" t="s">
        <v>355</v>
      </c>
      <c r="E32" s="226" t="s">
        <v>495</v>
      </c>
      <c r="F32" s="226"/>
      <c r="G32" s="226"/>
      <c r="H32" s="226"/>
      <c r="I32" s="227">
        <f>I33+I40+I60</f>
        <v>0</v>
      </c>
      <c r="J32" s="224"/>
      <c r="K32" s="224"/>
    </row>
    <row r="33" spans="1:11" ht="15.75" customHeight="1" hidden="1">
      <c r="A33" s="166" t="s">
        <v>496</v>
      </c>
      <c r="B33" s="225"/>
      <c r="C33" s="225"/>
      <c r="D33" s="222" t="s">
        <v>355</v>
      </c>
      <c r="E33" s="226" t="s">
        <v>495</v>
      </c>
      <c r="F33" s="226" t="s">
        <v>338</v>
      </c>
      <c r="G33" s="226"/>
      <c r="H33" s="226"/>
      <c r="I33" s="227">
        <f>I34</f>
        <v>0</v>
      </c>
      <c r="J33" s="224"/>
      <c r="K33" s="224"/>
    </row>
    <row r="34" spans="1:11" ht="15.75" customHeight="1" hidden="1">
      <c r="A34" s="166" t="s">
        <v>497</v>
      </c>
      <c r="B34" s="225"/>
      <c r="C34" s="225"/>
      <c r="D34" s="222" t="s">
        <v>355</v>
      </c>
      <c r="E34" s="226" t="s">
        <v>495</v>
      </c>
      <c r="F34" s="226" t="s">
        <v>338</v>
      </c>
      <c r="G34" s="226" t="s">
        <v>498</v>
      </c>
      <c r="H34" s="226"/>
      <c r="I34" s="227">
        <f>I35</f>
        <v>0</v>
      </c>
      <c r="J34" s="224"/>
      <c r="K34" s="224"/>
    </row>
    <row r="35" spans="1:11" ht="78" customHeight="1" hidden="1">
      <c r="A35" s="162" t="s">
        <v>499</v>
      </c>
      <c r="B35" s="221"/>
      <c r="C35" s="221"/>
      <c r="D35" s="222" t="s">
        <v>355</v>
      </c>
      <c r="E35" s="222" t="s">
        <v>495</v>
      </c>
      <c r="F35" s="222" t="s">
        <v>338</v>
      </c>
      <c r="G35" s="222" t="s">
        <v>500</v>
      </c>
      <c r="H35" s="222"/>
      <c r="I35" s="223">
        <f>I36</f>
        <v>0</v>
      </c>
      <c r="J35" s="224"/>
      <c r="K35" s="224"/>
    </row>
    <row r="36" spans="1:11" ht="51.75" customHeight="1" hidden="1">
      <c r="A36" s="162" t="s">
        <v>501</v>
      </c>
      <c r="B36" s="221"/>
      <c r="C36" s="221"/>
      <c r="D36" s="222" t="s">
        <v>355</v>
      </c>
      <c r="E36" s="222" t="s">
        <v>495</v>
      </c>
      <c r="F36" s="222" t="s">
        <v>338</v>
      </c>
      <c r="G36" s="222" t="s">
        <v>502</v>
      </c>
      <c r="H36" s="222"/>
      <c r="I36" s="223">
        <f>I37</f>
        <v>0</v>
      </c>
      <c r="J36" s="224"/>
      <c r="K36" s="224"/>
    </row>
    <row r="37" spans="1:11" ht="27.75" customHeight="1" hidden="1">
      <c r="A37" s="162" t="s">
        <v>503</v>
      </c>
      <c r="B37" s="221"/>
      <c r="C37" s="221"/>
      <c r="D37" s="222" t="s">
        <v>355</v>
      </c>
      <c r="E37" s="222" t="s">
        <v>495</v>
      </c>
      <c r="F37" s="222" t="s">
        <v>338</v>
      </c>
      <c r="G37" s="222" t="s">
        <v>502</v>
      </c>
      <c r="H37" s="222" t="s">
        <v>393</v>
      </c>
      <c r="I37" s="223">
        <f>I38</f>
        <v>0</v>
      </c>
      <c r="J37" s="224"/>
      <c r="K37" s="224"/>
    </row>
    <row r="38" spans="1:11" ht="39" customHeight="1" hidden="1">
      <c r="A38" s="162" t="s">
        <v>504</v>
      </c>
      <c r="B38" s="221"/>
      <c r="C38" s="221"/>
      <c r="D38" s="222" t="s">
        <v>355</v>
      </c>
      <c r="E38" s="222" t="s">
        <v>495</v>
      </c>
      <c r="F38" s="222" t="s">
        <v>338</v>
      </c>
      <c r="G38" s="222" t="s">
        <v>502</v>
      </c>
      <c r="H38" s="222" t="s">
        <v>399</v>
      </c>
      <c r="I38" s="223"/>
      <c r="J38" s="224"/>
      <c r="K38" s="224"/>
    </row>
    <row r="39" spans="1:11" ht="15" hidden="1">
      <c r="A39" s="166"/>
      <c r="B39" s="225"/>
      <c r="C39" s="225"/>
      <c r="D39" s="226"/>
      <c r="E39" s="226"/>
      <c r="F39" s="226"/>
      <c r="G39" s="226"/>
      <c r="H39" s="226"/>
      <c r="I39" s="227"/>
      <c r="J39" s="224"/>
      <c r="K39" s="224"/>
    </row>
    <row r="40" spans="1:11" ht="12.75" customHeight="1" hidden="1">
      <c r="A40" s="166" t="s">
        <v>505</v>
      </c>
      <c r="B40" s="225"/>
      <c r="C40" s="225"/>
      <c r="D40" s="226" t="s">
        <v>355</v>
      </c>
      <c r="E40" s="226" t="s">
        <v>495</v>
      </c>
      <c r="F40" s="226" t="s">
        <v>365</v>
      </c>
      <c r="G40" s="226"/>
      <c r="H40" s="226"/>
      <c r="I40" s="227">
        <f>I41+I45</f>
        <v>0</v>
      </c>
      <c r="J40" s="224"/>
      <c r="K40" s="224"/>
    </row>
    <row r="41" spans="1:11" ht="13.5" customHeight="1" hidden="1">
      <c r="A41" s="162" t="s">
        <v>506</v>
      </c>
      <c r="B41" s="221"/>
      <c r="C41" s="221"/>
      <c r="D41" s="222" t="s">
        <v>355</v>
      </c>
      <c r="E41" s="222" t="s">
        <v>495</v>
      </c>
      <c r="F41" s="222" t="s">
        <v>365</v>
      </c>
      <c r="G41" s="222" t="s">
        <v>498</v>
      </c>
      <c r="H41" s="222"/>
      <c r="I41" s="223">
        <f>I42</f>
        <v>0</v>
      </c>
      <c r="J41" s="224"/>
      <c r="K41" s="224"/>
    </row>
    <row r="42" spans="1:11" ht="53.25" customHeight="1" hidden="1">
      <c r="A42" s="162" t="s">
        <v>507</v>
      </c>
      <c r="B42" s="221"/>
      <c r="C42" s="221"/>
      <c r="D42" s="222" t="s">
        <v>355</v>
      </c>
      <c r="E42" s="222" t="s">
        <v>495</v>
      </c>
      <c r="F42" s="222" t="s">
        <v>365</v>
      </c>
      <c r="G42" s="222" t="s">
        <v>508</v>
      </c>
      <c r="H42" s="222"/>
      <c r="I42" s="223">
        <f>I43</f>
        <v>0</v>
      </c>
      <c r="J42" s="224"/>
      <c r="K42" s="224"/>
    </row>
    <row r="43" spans="1:11" ht="31.5" customHeight="1" hidden="1">
      <c r="A43" s="162" t="s">
        <v>509</v>
      </c>
      <c r="B43" s="221"/>
      <c r="C43" s="221"/>
      <c r="D43" s="222" t="s">
        <v>355</v>
      </c>
      <c r="E43" s="222" t="s">
        <v>495</v>
      </c>
      <c r="F43" s="222" t="s">
        <v>365</v>
      </c>
      <c r="G43" s="222" t="s">
        <v>508</v>
      </c>
      <c r="H43" s="222" t="s">
        <v>393</v>
      </c>
      <c r="I43" s="223">
        <f>I44</f>
        <v>0</v>
      </c>
      <c r="J43" s="224"/>
      <c r="K43" s="224"/>
    </row>
    <row r="44" spans="1:11" ht="37.5" customHeight="1" hidden="1">
      <c r="A44" s="162" t="s">
        <v>510</v>
      </c>
      <c r="B44" s="221"/>
      <c r="C44" s="221"/>
      <c r="D44" s="222" t="s">
        <v>355</v>
      </c>
      <c r="E44" s="222" t="s">
        <v>495</v>
      </c>
      <c r="F44" s="222" t="s">
        <v>365</v>
      </c>
      <c r="G44" s="222" t="s">
        <v>508</v>
      </c>
      <c r="H44" s="222" t="s">
        <v>511</v>
      </c>
      <c r="I44" s="223"/>
      <c r="J44" s="224"/>
      <c r="K44" s="224"/>
    </row>
    <row r="45" spans="1:11" ht="25.5" hidden="1">
      <c r="A45" s="162" t="s">
        <v>512</v>
      </c>
      <c r="B45" s="221"/>
      <c r="C45" s="221"/>
      <c r="D45" s="222" t="s">
        <v>355</v>
      </c>
      <c r="E45" s="222" t="s">
        <v>495</v>
      </c>
      <c r="F45" s="222" t="s">
        <v>365</v>
      </c>
      <c r="G45" s="222" t="s">
        <v>421</v>
      </c>
      <c r="H45" s="222"/>
      <c r="I45" s="223">
        <f>I46+I49+I54</f>
        <v>0</v>
      </c>
      <c r="J45" s="224"/>
      <c r="K45" s="224"/>
    </row>
    <row r="46" spans="1:11" ht="63.75" hidden="1">
      <c r="A46" s="174" t="s">
        <v>513</v>
      </c>
      <c r="B46" s="228"/>
      <c r="C46" s="228"/>
      <c r="D46" s="222" t="s">
        <v>355</v>
      </c>
      <c r="E46" s="229" t="s">
        <v>495</v>
      </c>
      <c r="F46" s="229" t="s">
        <v>365</v>
      </c>
      <c r="G46" s="229" t="s">
        <v>787</v>
      </c>
      <c r="H46" s="229"/>
      <c r="I46" s="230">
        <f>I47</f>
        <v>0</v>
      </c>
      <c r="J46" s="224"/>
      <c r="K46" s="224"/>
    </row>
    <row r="47" spans="1:11" ht="25.5" hidden="1">
      <c r="A47" s="162" t="s">
        <v>509</v>
      </c>
      <c r="B47" s="221"/>
      <c r="C47" s="221"/>
      <c r="D47" s="222" t="s">
        <v>355</v>
      </c>
      <c r="E47" s="222" t="s">
        <v>495</v>
      </c>
      <c r="F47" s="222" t="s">
        <v>365</v>
      </c>
      <c r="G47" s="222" t="s">
        <v>787</v>
      </c>
      <c r="H47" s="222" t="s">
        <v>393</v>
      </c>
      <c r="I47" s="223">
        <f>I48</f>
        <v>0</v>
      </c>
      <c r="J47" s="224"/>
      <c r="K47" s="224"/>
    </row>
    <row r="48" spans="1:11" ht="25.5" hidden="1">
      <c r="A48" s="162" t="s">
        <v>510</v>
      </c>
      <c r="B48" s="221"/>
      <c r="C48" s="221"/>
      <c r="D48" s="222" t="s">
        <v>355</v>
      </c>
      <c r="E48" s="222" t="s">
        <v>495</v>
      </c>
      <c r="F48" s="222" t="s">
        <v>365</v>
      </c>
      <c r="G48" s="222" t="s">
        <v>787</v>
      </c>
      <c r="H48" s="222" t="s">
        <v>511</v>
      </c>
      <c r="I48" s="223"/>
      <c r="J48" s="224"/>
      <c r="K48" s="224"/>
    </row>
    <row r="49" spans="1:11" ht="38.25" hidden="1">
      <c r="A49" s="162" t="s">
        <v>517</v>
      </c>
      <c r="B49" s="221"/>
      <c r="C49" s="221"/>
      <c r="D49" s="222" t="s">
        <v>355</v>
      </c>
      <c r="E49" s="222" t="s">
        <v>495</v>
      </c>
      <c r="F49" s="222" t="s">
        <v>365</v>
      </c>
      <c r="G49" s="222" t="s">
        <v>518</v>
      </c>
      <c r="H49" s="222"/>
      <c r="I49" s="223">
        <f>I50</f>
        <v>0</v>
      </c>
      <c r="J49" s="224"/>
      <c r="K49" s="224"/>
    </row>
    <row r="50" spans="1:11" ht="63.75" hidden="1">
      <c r="A50" s="162" t="s">
        <v>519</v>
      </c>
      <c r="B50" s="221"/>
      <c r="C50" s="221"/>
      <c r="D50" s="222" t="s">
        <v>355</v>
      </c>
      <c r="E50" s="222" t="s">
        <v>495</v>
      </c>
      <c r="F50" s="222" t="s">
        <v>365</v>
      </c>
      <c r="G50" s="222" t="s">
        <v>518</v>
      </c>
      <c r="H50" s="222"/>
      <c r="I50" s="223">
        <f>I51</f>
        <v>0</v>
      </c>
      <c r="J50" s="224"/>
      <c r="K50" s="224"/>
    </row>
    <row r="51" spans="1:11" ht="25.5" hidden="1">
      <c r="A51" s="162" t="s">
        <v>509</v>
      </c>
      <c r="B51" s="221"/>
      <c r="C51" s="221"/>
      <c r="D51" s="222" t="s">
        <v>355</v>
      </c>
      <c r="E51" s="222" t="s">
        <v>495</v>
      </c>
      <c r="F51" s="222" t="s">
        <v>365</v>
      </c>
      <c r="G51" s="222" t="s">
        <v>518</v>
      </c>
      <c r="H51" s="222" t="s">
        <v>393</v>
      </c>
      <c r="I51" s="230">
        <f>I52+I53</f>
        <v>0</v>
      </c>
      <c r="J51" s="224"/>
      <c r="K51" s="224"/>
    </row>
    <row r="52" spans="1:11" ht="25.5" hidden="1">
      <c r="A52" s="162" t="s">
        <v>510</v>
      </c>
      <c r="B52" s="221"/>
      <c r="C52" s="221"/>
      <c r="D52" s="222" t="s">
        <v>355</v>
      </c>
      <c r="E52" s="222" t="s">
        <v>495</v>
      </c>
      <c r="F52" s="222" t="s">
        <v>365</v>
      </c>
      <c r="G52" s="222" t="s">
        <v>518</v>
      </c>
      <c r="H52" s="222" t="s">
        <v>511</v>
      </c>
      <c r="I52" s="223"/>
      <c r="J52" s="224"/>
      <c r="K52" s="224"/>
    </row>
    <row r="53" spans="1:11" ht="38.25" hidden="1">
      <c r="A53" s="162" t="s">
        <v>520</v>
      </c>
      <c r="B53" s="221"/>
      <c r="C53" s="221"/>
      <c r="D53" s="222" t="s">
        <v>355</v>
      </c>
      <c r="E53" s="222" t="s">
        <v>495</v>
      </c>
      <c r="F53" s="222" t="s">
        <v>365</v>
      </c>
      <c r="G53" s="222" t="s">
        <v>518</v>
      </c>
      <c r="H53" s="222" t="s">
        <v>395</v>
      </c>
      <c r="I53" s="223"/>
      <c r="J53" s="224"/>
      <c r="K53" s="224"/>
    </row>
    <row r="54" spans="1:11" ht="25.5" hidden="1">
      <c r="A54" s="162" t="s">
        <v>521</v>
      </c>
      <c r="B54" s="221"/>
      <c r="C54" s="221"/>
      <c r="D54" s="222" t="s">
        <v>355</v>
      </c>
      <c r="E54" s="222" t="s">
        <v>495</v>
      </c>
      <c r="F54" s="222" t="s">
        <v>365</v>
      </c>
      <c r="G54" s="222" t="s">
        <v>522</v>
      </c>
      <c r="H54" s="222"/>
      <c r="I54" s="223">
        <f>I55</f>
        <v>0</v>
      </c>
      <c r="J54" s="224"/>
      <c r="K54" s="224"/>
    </row>
    <row r="55" spans="1:11" ht="25.5" hidden="1">
      <c r="A55" s="162" t="s">
        <v>509</v>
      </c>
      <c r="B55" s="221"/>
      <c r="C55" s="221"/>
      <c r="D55" s="222" t="s">
        <v>355</v>
      </c>
      <c r="E55" s="222" t="s">
        <v>495</v>
      </c>
      <c r="F55" s="222" t="s">
        <v>365</v>
      </c>
      <c r="G55" s="222" t="s">
        <v>522</v>
      </c>
      <c r="H55" s="222" t="s">
        <v>393</v>
      </c>
      <c r="I55" s="223">
        <f>I56</f>
        <v>0</v>
      </c>
      <c r="J55" s="224"/>
      <c r="K55" s="224"/>
    </row>
    <row r="56" spans="1:11" ht="25.5" hidden="1">
      <c r="A56" s="162" t="s">
        <v>510</v>
      </c>
      <c r="B56" s="221"/>
      <c r="C56" s="221"/>
      <c r="D56" s="222" t="s">
        <v>355</v>
      </c>
      <c r="E56" s="222" t="s">
        <v>495</v>
      </c>
      <c r="F56" s="222" t="s">
        <v>365</v>
      </c>
      <c r="G56" s="222" t="s">
        <v>522</v>
      </c>
      <c r="H56" s="222" t="s">
        <v>511</v>
      </c>
      <c r="I56" s="223"/>
      <c r="J56" s="224"/>
      <c r="K56" s="224"/>
    </row>
    <row r="57" spans="1:11" ht="15" hidden="1">
      <c r="A57" s="162"/>
      <c r="B57" s="221"/>
      <c r="C57" s="221"/>
      <c r="D57" s="222"/>
      <c r="E57" s="222"/>
      <c r="F57" s="222"/>
      <c r="G57" s="222"/>
      <c r="H57" s="222"/>
      <c r="I57" s="223"/>
      <c r="J57" s="224"/>
      <c r="K57" s="224"/>
    </row>
    <row r="58" spans="1:11" ht="15" hidden="1">
      <c r="A58" s="162"/>
      <c r="B58" s="221"/>
      <c r="C58" s="221"/>
      <c r="D58" s="222"/>
      <c r="E58" s="222"/>
      <c r="F58" s="222"/>
      <c r="G58" s="222"/>
      <c r="H58" s="222"/>
      <c r="I58" s="223"/>
      <c r="J58" s="224"/>
      <c r="K58" s="224"/>
    </row>
    <row r="59" spans="1:11" ht="15" hidden="1">
      <c r="A59" s="162"/>
      <c r="B59" s="221"/>
      <c r="C59" s="221"/>
      <c r="D59" s="222"/>
      <c r="E59" s="222"/>
      <c r="F59" s="222"/>
      <c r="G59" s="222"/>
      <c r="H59" s="222"/>
      <c r="I59" s="223"/>
      <c r="J59" s="224"/>
      <c r="K59" s="224"/>
    </row>
    <row r="60" spans="1:11" ht="25.5" hidden="1">
      <c r="A60" s="166" t="s">
        <v>523</v>
      </c>
      <c r="B60" s="225"/>
      <c r="C60" s="225"/>
      <c r="D60" s="226" t="s">
        <v>355</v>
      </c>
      <c r="E60" s="226" t="s">
        <v>495</v>
      </c>
      <c r="F60" s="226" t="s">
        <v>524</v>
      </c>
      <c r="G60" s="226"/>
      <c r="H60" s="226"/>
      <c r="I60" s="227">
        <f>I61</f>
        <v>0</v>
      </c>
      <c r="J60" s="224"/>
      <c r="K60" s="224"/>
    </row>
    <row r="61" spans="1:11" ht="25.5" hidden="1">
      <c r="A61" s="162" t="s">
        <v>358</v>
      </c>
      <c r="B61" s="221"/>
      <c r="C61" s="221"/>
      <c r="D61" s="222" t="s">
        <v>355</v>
      </c>
      <c r="E61" s="222" t="s">
        <v>495</v>
      </c>
      <c r="F61" s="222" t="s">
        <v>524</v>
      </c>
      <c r="G61" s="222" t="s">
        <v>359</v>
      </c>
      <c r="H61" s="222"/>
      <c r="I61" s="223">
        <f>I62+I65</f>
        <v>0</v>
      </c>
      <c r="J61" s="224"/>
      <c r="K61" s="224"/>
    </row>
    <row r="62" spans="1:11" ht="38.25" hidden="1">
      <c r="A62" s="162" t="s">
        <v>525</v>
      </c>
      <c r="B62" s="221"/>
      <c r="C62" s="221"/>
      <c r="D62" s="222" t="s">
        <v>355</v>
      </c>
      <c r="E62" s="222" t="s">
        <v>495</v>
      </c>
      <c r="F62" s="222" t="s">
        <v>524</v>
      </c>
      <c r="G62" s="222" t="s">
        <v>526</v>
      </c>
      <c r="H62" s="222"/>
      <c r="I62" s="223">
        <f>I64</f>
        <v>0</v>
      </c>
      <c r="J62" s="224"/>
      <c r="K62" s="224"/>
    </row>
    <row r="63" spans="1:11" ht="25.5" hidden="1">
      <c r="A63" s="170" t="s">
        <v>342</v>
      </c>
      <c r="B63" s="231"/>
      <c r="C63" s="231"/>
      <c r="D63" s="222" t="s">
        <v>355</v>
      </c>
      <c r="E63" s="222" t="s">
        <v>495</v>
      </c>
      <c r="F63" s="222" t="s">
        <v>524</v>
      </c>
      <c r="G63" s="222" t="s">
        <v>526</v>
      </c>
      <c r="H63" s="222" t="s">
        <v>343</v>
      </c>
      <c r="I63" s="223">
        <f>I64</f>
        <v>0</v>
      </c>
      <c r="J63" s="224"/>
      <c r="K63" s="224"/>
    </row>
    <row r="64" spans="1:11" ht="25.5" hidden="1">
      <c r="A64" s="170" t="s">
        <v>344</v>
      </c>
      <c r="B64" s="231"/>
      <c r="C64" s="231"/>
      <c r="D64" s="222" t="s">
        <v>355</v>
      </c>
      <c r="E64" s="222" t="s">
        <v>495</v>
      </c>
      <c r="F64" s="222" t="s">
        <v>524</v>
      </c>
      <c r="G64" s="222" t="s">
        <v>526</v>
      </c>
      <c r="H64" s="222" t="s">
        <v>345</v>
      </c>
      <c r="I64" s="223"/>
      <c r="J64" s="224"/>
      <c r="K64" s="224"/>
    </row>
    <row r="65" spans="1:11" ht="15" hidden="1">
      <c r="A65" s="162"/>
      <c r="B65" s="221"/>
      <c r="C65" s="221"/>
      <c r="D65" s="222"/>
      <c r="E65" s="222"/>
      <c r="F65" s="222"/>
      <c r="G65" s="222"/>
      <c r="H65" s="222"/>
      <c r="I65" s="223"/>
      <c r="J65" s="224"/>
      <c r="K65" s="224"/>
    </row>
    <row r="66" spans="1:11" ht="15" hidden="1">
      <c r="A66" s="162"/>
      <c r="B66" s="221"/>
      <c r="C66" s="221"/>
      <c r="D66" s="222"/>
      <c r="E66" s="222"/>
      <c r="F66" s="222"/>
      <c r="G66" s="222"/>
      <c r="H66" s="222"/>
      <c r="I66" s="223"/>
      <c r="J66" s="224"/>
      <c r="K66" s="224"/>
    </row>
    <row r="67" spans="1:11" ht="25.5" hidden="1">
      <c r="A67" s="166" t="s">
        <v>527</v>
      </c>
      <c r="B67" s="225" t="s">
        <v>328</v>
      </c>
      <c r="C67" s="225" t="s">
        <v>831</v>
      </c>
      <c r="D67" s="226" t="s">
        <v>528</v>
      </c>
      <c r="E67" s="226"/>
      <c r="F67" s="226"/>
      <c r="G67" s="226"/>
      <c r="H67" s="226"/>
      <c r="I67" s="227">
        <f>I68</f>
        <v>2100</v>
      </c>
      <c r="J67" s="232">
        <f>J68+J79+J82</f>
        <v>0</v>
      </c>
      <c r="K67" s="232">
        <f>K68+K79+K82</f>
        <v>0</v>
      </c>
    </row>
    <row r="68" spans="1:11" ht="15" hidden="1">
      <c r="A68" s="166" t="s">
        <v>325</v>
      </c>
      <c r="B68" s="225" t="s">
        <v>328</v>
      </c>
      <c r="C68" s="225" t="s">
        <v>831</v>
      </c>
      <c r="D68" s="226" t="s">
        <v>528</v>
      </c>
      <c r="E68" s="226" t="s">
        <v>326</v>
      </c>
      <c r="F68" s="226"/>
      <c r="G68" s="226"/>
      <c r="H68" s="226"/>
      <c r="I68" s="227">
        <f>I69</f>
        <v>2100</v>
      </c>
      <c r="J68" s="232">
        <f aca="true" t="shared" si="0" ref="J68:K70">J69</f>
        <v>0</v>
      </c>
      <c r="K68" s="232">
        <f t="shared" si="0"/>
        <v>0</v>
      </c>
    </row>
    <row r="69" spans="1:11" ht="15" hidden="1">
      <c r="A69" s="166" t="s">
        <v>529</v>
      </c>
      <c r="B69" s="225" t="s">
        <v>328</v>
      </c>
      <c r="C69" s="225" t="s">
        <v>831</v>
      </c>
      <c r="D69" s="226" t="s">
        <v>528</v>
      </c>
      <c r="E69" s="226" t="s">
        <v>326</v>
      </c>
      <c r="F69" s="226" t="s">
        <v>530</v>
      </c>
      <c r="G69" s="226"/>
      <c r="H69" s="226"/>
      <c r="I69" s="227">
        <f>I70</f>
        <v>2100</v>
      </c>
      <c r="J69" s="232">
        <f t="shared" si="0"/>
        <v>0</v>
      </c>
      <c r="K69" s="232">
        <f t="shared" si="0"/>
        <v>0</v>
      </c>
    </row>
    <row r="70" spans="1:11" ht="38.25" hidden="1">
      <c r="A70" s="166" t="s">
        <v>832</v>
      </c>
      <c r="B70" s="225" t="s">
        <v>328</v>
      </c>
      <c r="C70" s="225" t="s">
        <v>831</v>
      </c>
      <c r="D70" s="226" t="s">
        <v>528</v>
      </c>
      <c r="E70" s="226" t="s">
        <v>326</v>
      </c>
      <c r="F70" s="226" t="s">
        <v>530</v>
      </c>
      <c r="G70" s="226" t="s">
        <v>833</v>
      </c>
      <c r="H70" s="226"/>
      <c r="I70" s="227">
        <f>I71</f>
        <v>2100</v>
      </c>
      <c r="J70" s="232">
        <f t="shared" si="0"/>
        <v>0</v>
      </c>
      <c r="K70" s="232">
        <f t="shared" si="0"/>
        <v>0</v>
      </c>
    </row>
    <row r="71" spans="1:11" ht="15" hidden="1">
      <c r="A71" s="162" t="s">
        <v>341</v>
      </c>
      <c r="B71" s="221" t="s">
        <v>328</v>
      </c>
      <c r="C71" s="221" t="s">
        <v>831</v>
      </c>
      <c r="D71" s="222" t="s">
        <v>528</v>
      </c>
      <c r="E71" s="222" t="s">
        <v>326</v>
      </c>
      <c r="F71" s="222" t="s">
        <v>530</v>
      </c>
      <c r="G71" s="222"/>
      <c r="H71" s="222"/>
      <c r="I71" s="223">
        <f>I72+I74+I76</f>
        <v>2100</v>
      </c>
      <c r="J71" s="233">
        <f>J72+J74+J76</f>
        <v>0</v>
      </c>
      <c r="K71" s="233">
        <f>K72+K74+K76</f>
        <v>0</v>
      </c>
    </row>
    <row r="72" spans="1:11" ht="76.5" hidden="1">
      <c r="A72" s="170" t="s">
        <v>333</v>
      </c>
      <c r="B72" s="231" t="s">
        <v>834</v>
      </c>
      <c r="C72" s="221" t="s">
        <v>831</v>
      </c>
      <c r="D72" s="222" t="s">
        <v>528</v>
      </c>
      <c r="E72" s="222" t="s">
        <v>326</v>
      </c>
      <c r="F72" s="222" t="s">
        <v>530</v>
      </c>
      <c r="G72" s="222" t="s">
        <v>833</v>
      </c>
      <c r="H72" s="222" t="s">
        <v>334</v>
      </c>
      <c r="I72" s="223">
        <f>I73</f>
        <v>1704</v>
      </c>
      <c r="J72" s="233">
        <f>J73</f>
        <v>0</v>
      </c>
      <c r="K72" s="233">
        <f>K73</f>
        <v>0</v>
      </c>
    </row>
    <row r="73" spans="1:11" ht="25.5" hidden="1">
      <c r="A73" s="170" t="s">
        <v>835</v>
      </c>
      <c r="B73" s="231" t="s">
        <v>328</v>
      </c>
      <c r="C73" s="221" t="s">
        <v>831</v>
      </c>
      <c r="D73" s="222" t="s">
        <v>528</v>
      </c>
      <c r="E73" s="222" t="s">
        <v>326</v>
      </c>
      <c r="F73" s="222" t="s">
        <v>530</v>
      </c>
      <c r="G73" s="222" t="s">
        <v>833</v>
      </c>
      <c r="H73" s="222" t="s">
        <v>336</v>
      </c>
      <c r="I73" s="223">
        <v>1704</v>
      </c>
      <c r="J73" s="224"/>
      <c r="K73" s="224"/>
    </row>
    <row r="74" spans="1:11" ht="25.5" hidden="1">
      <c r="A74" s="170" t="s">
        <v>342</v>
      </c>
      <c r="B74" s="231" t="s">
        <v>328</v>
      </c>
      <c r="C74" s="221" t="s">
        <v>831</v>
      </c>
      <c r="D74" s="222" t="s">
        <v>528</v>
      </c>
      <c r="E74" s="222" t="s">
        <v>326</v>
      </c>
      <c r="F74" s="222" t="s">
        <v>530</v>
      </c>
      <c r="G74" s="222" t="s">
        <v>833</v>
      </c>
      <c r="H74" s="222" t="s">
        <v>343</v>
      </c>
      <c r="I74" s="223">
        <f>I75</f>
        <v>380</v>
      </c>
      <c r="J74" s="233">
        <f>J75</f>
        <v>0</v>
      </c>
      <c r="K74" s="233">
        <f>K75</f>
        <v>0</v>
      </c>
    </row>
    <row r="75" spans="1:11" ht="38.25" hidden="1">
      <c r="A75" s="170" t="s">
        <v>836</v>
      </c>
      <c r="B75" s="231" t="s">
        <v>328</v>
      </c>
      <c r="C75" s="221" t="s">
        <v>831</v>
      </c>
      <c r="D75" s="222" t="s">
        <v>528</v>
      </c>
      <c r="E75" s="222" t="s">
        <v>326</v>
      </c>
      <c r="F75" s="222" t="s">
        <v>530</v>
      </c>
      <c r="G75" s="222" t="s">
        <v>833</v>
      </c>
      <c r="H75" s="222" t="s">
        <v>345</v>
      </c>
      <c r="I75" s="223">
        <v>380</v>
      </c>
      <c r="J75" s="224"/>
      <c r="K75" s="224"/>
    </row>
    <row r="76" spans="1:11" ht="15" hidden="1">
      <c r="A76" s="170" t="s">
        <v>346</v>
      </c>
      <c r="B76" s="231" t="s">
        <v>328</v>
      </c>
      <c r="C76" s="221" t="s">
        <v>831</v>
      </c>
      <c r="D76" s="222" t="s">
        <v>528</v>
      </c>
      <c r="E76" s="222" t="s">
        <v>326</v>
      </c>
      <c r="F76" s="222" t="s">
        <v>530</v>
      </c>
      <c r="G76" s="222" t="s">
        <v>833</v>
      </c>
      <c r="H76" s="222" t="s">
        <v>347</v>
      </c>
      <c r="I76" s="223">
        <f>I77+I78</f>
        <v>16</v>
      </c>
      <c r="J76" s="233">
        <f>J77+J78</f>
        <v>0</v>
      </c>
      <c r="K76" s="233">
        <f>K77+K78</f>
        <v>0</v>
      </c>
    </row>
    <row r="77" spans="1:11" ht="25.5" hidden="1">
      <c r="A77" s="170" t="s">
        <v>837</v>
      </c>
      <c r="B77" s="231" t="s">
        <v>328</v>
      </c>
      <c r="C77" s="221" t="s">
        <v>831</v>
      </c>
      <c r="D77" s="222" t="s">
        <v>528</v>
      </c>
      <c r="E77" s="222" t="s">
        <v>326</v>
      </c>
      <c r="F77" s="222" t="s">
        <v>530</v>
      </c>
      <c r="G77" s="222" t="s">
        <v>833</v>
      </c>
      <c r="H77" s="222" t="s">
        <v>349</v>
      </c>
      <c r="I77" s="223">
        <v>5.5</v>
      </c>
      <c r="J77" s="224"/>
      <c r="K77" s="224"/>
    </row>
    <row r="78" spans="1:11" ht="25.5" hidden="1">
      <c r="A78" s="170" t="s">
        <v>350</v>
      </c>
      <c r="B78" s="231" t="s">
        <v>328</v>
      </c>
      <c r="C78" s="221" t="s">
        <v>831</v>
      </c>
      <c r="D78" s="222" t="s">
        <v>528</v>
      </c>
      <c r="E78" s="222" t="s">
        <v>326</v>
      </c>
      <c r="F78" s="222" t="s">
        <v>530</v>
      </c>
      <c r="G78" s="222" t="s">
        <v>833</v>
      </c>
      <c r="H78" s="222" t="s">
        <v>352</v>
      </c>
      <c r="I78" s="223">
        <v>10.5</v>
      </c>
      <c r="J78" s="224"/>
      <c r="K78" s="224"/>
    </row>
    <row r="79" spans="1:11" ht="38.25" hidden="1">
      <c r="A79" s="170" t="s">
        <v>534</v>
      </c>
      <c r="B79" s="231" t="s">
        <v>328</v>
      </c>
      <c r="C79" s="221" t="s">
        <v>831</v>
      </c>
      <c r="D79" s="222" t="s">
        <v>528</v>
      </c>
      <c r="E79" s="222"/>
      <c r="F79" s="222"/>
      <c r="G79" s="222" t="s">
        <v>838</v>
      </c>
      <c r="H79" s="222"/>
      <c r="I79" s="223"/>
      <c r="J79" s="224">
        <f>J80</f>
        <v>0</v>
      </c>
      <c r="K79" s="224">
        <f>K80</f>
        <v>0</v>
      </c>
    </row>
    <row r="80" spans="1:11" ht="25.5" hidden="1">
      <c r="A80" s="170" t="s">
        <v>342</v>
      </c>
      <c r="B80" s="231" t="s">
        <v>328</v>
      </c>
      <c r="C80" s="221" t="s">
        <v>831</v>
      </c>
      <c r="D80" s="222" t="s">
        <v>528</v>
      </c>
      <c r="E80" s="222"/>
      <c r="F80" s="222"/>
      <c r="G80" s="222" t="s">
        <v>838</v>
      </c>
      <c r="H80" s="222" t="s">
        <v>343</v>
      </c>
      <c r="I80" s="223"/>
      <c r="J80" s="224">
        <f>J81</f>
        <v>0</v>
      </c>
      <c r="K80" s="224">
        <f>K81</f>
        <v>0</v>
      </c>
    </row>
    <row r="81" spans="1:11" ht="25.5" hidden="1">
      <c r="A81" s="170" t="s">
        <v>344</v>
      </c>
      <c r="B81" s="231" t="s">
        <v>328</v>
      </c>
      <c r="C81" s="221" t="s">
        <v>831</v>
      </c>
      <c r="D81" s="222" t="s">
        <v>528</v>
      </c>
      <c r="E81" s="222"/>
      <c r="F81" s="222"/>
      <c r="G81" s="222" t="s">
        <v>838</v>
      </c>
      <c r="H81" s="222" t="s">
        <v>345</v>
      </c>
      <c r="I81" s="223"/>
      <c r="J81" s="224"/>
      <c r="K81" s="224"/>
    </row>
    <row r="82" spans="1:11" ht="51" hidden="1">
      <c r="A82" s="170" t="s">
        <v>536</v>
      </c>
      <c r="B82" s="231" t="s">
        <v>328</v>
      </c>
      <c r="C82" s="221" t="s">
        <v>831</v>
      </c>
      <c r="D82" s="222" t="s">
        <v>528</v>
      </c>
      <c r="E82" s="222"/>
      <c r="F82" s="222"/>
      <c r="G82" s="222" t="s">
        <v>839</v>
      </c>
      <c r="H82" s="222"/>
      <c r="I82" s="223"/>
      <c r="J82" s="224">
        <f>J83</f>
        <v>0</v>
      </c>
      <c r="K82" s="224">
        <f>K83</f>
        <v>0</v>
      </c>
    </row>
    <row r="83" spans="1:11" ht="25.5" hidden="1">
      <c r="A83" s="170" t="s">
        <v>342</v>
      </c>
      <c r="B83" s="231" t="s">
        <v>328</v>
      </c>
      <c r="C83" s="221" t="s">
        <v>831</v>
      </c>
      <c r="D83" s="222" t="s">
        <v>528</v>
      </c>
      <c r="E83" s="222"/>
      <c r="F83" s="222"/>
      <c r="G83" s="222" t="s">
        <v>839</v>
      </c>
      <c r="H83" s="222" t="s">
        <v>343</v>
      </c>
      <c r="I83" s="223"/>
      <c r="J83" s="224">
        <f>J84</f>
        <v>0</v>
      </c>
      <c r="K83" s="224">
        <f>K84</f>
        <v>0</v>
      </c>
    </row>
    <row r="84" spans="1:11" ht="25.5" hidden="1">
      <c r="A84" s="170" t="s">
        <v>344</v>
      </c>
      <c r="B84" s="231" t="s">
        <v>328</v>
      </c>
      <c r="C84" s="221" t="s">
        <v>831</v>
      </c>
      <c r="D84" s="222" t="s">
        <v>528</v>
      </c>
      <c r="E84" s="222"/>
      <c r="F84" s="222"/>
      <c r="G84" s="222" t="s">
        <v>839</v>
      </c>
      <c r="H84" s="222" t="s">
        <v>345</v>
      </c>
      <c r="I84" s="223"/>
      <c r="J84" s="224"/>
      <c r="K84" s="224"/>
    </row>
    <row r="85" spans="1:11" ht="38.25">
      <c r="A85" s="166" t="s">
        <v>607</v>
      </c>
      <c r="B85" s="225" t="s">
        <v>328</v>
      </c>
      <c r="C85" s="225" t="s">
        <v>831</v>
      </c>
      <c r="D85" s="226" t="s">
        <v>608</v>
      </c>
      <c r="E85" s="226"/>
      <c r="F85" s="226"/>
      <c r="G85" s="226"/>
      <c r="H85" s="226"/>
      <c r="I85" s="227">
        <f>I88+I91+I117+I120+I123+I158+I161+I164+I167+I175+I178+I181+I189</f>
        <v>61958</v>
      </c>
      <c r="J85" s="232">
        <f>J88+J91+J117+J120+J123+J158+J161+J164+J167+J175+J178+J181+J189+J114</f>
        <v>0</v>
      </c>
      <c r="K85" s="232">
        <f>K88+K91+K117+K120+K123+K158+K161+K164+K167+K175+K178+K181+K189+K114</f>
        <v>0</v>
      </c>
    </row>
    <row r="86" spans="1:11" ht="15" hidden="1">
      <c r="A86" s="166" t="s">
        <v>325</v>
      </c>
      <c r="B86" s="225" t="s">
        <v>328</v>
      </c>
      <c r="C86" s="221" t="s">
        <v>831</v>
      </c>
      <c r="D86" s="226" t="s">
        <v>608</v>
      </c>
      <c r="E86" s="226" t="s">
        <v>326</v>
      </c>
      <c r="F86" s="226"/>
      <c r="G86" s="226"/>
      <c r="H86" s="226"/>
      <c r="I86" s="227">
        <f>I87+I103+I108</f>
        <v>16284.5</v>
      </c>
      <c r="J86" s="224"/>
      <c r="K86" s="224"/>
    </row>
    <row r="87" spans="1:11" ht="63.75" hidden="1">
      <c r="A87" s="166" t="s">
        <v>446</v>
      </c>
      <c r="B87" s="225" t="s">
        <v>328</v>
      </c>
      <c r="C87" s="221" t="s">
        <v>831</v>
      </c>
      <c r="D87" s="226" t="s">
        <v>608</v>
      </c>
      <c r="E87" s="226" t="s">
        <v>326</v>
      </c>
      <c r="F87" s="226" t="s">
        <v>365</v>
      </c>
      <c r="G87" s="226"/>
      <c r="H87" s="226"/>
      <c r="I87" s="227">
        <f>I91+I100</f>
        <v>15215</v>
      </c>
      <c r="J87" s="224"/>
      <c r="K87" s="224"/>
    </row>
    <row r="88" spans="1:11" ht="51" hidden="1">
      <c r="A88" s="166" t="s">
        <v>840</v>
      </c>
      <c r="B88" s="225" t="s">
        <v>328</v>
      </c>
      <c r="C88" s="225" t="s">
        <v>831</v>
      </c>
      <c r="D88" s="226" t="s">
        <v>608</v>
      </c>
      <c r="E88" s="226" t="s">
        <v>326</v>
      </c>
      <c r="F88" s="226" t="s">
        <v>365</v>
      </c>
      <c r="G88" s="226" t="s">
        <v>841</v>
      </c>
      <c r="H88" s="226"/>
      <c r="I88" s="227">
        <f aca="true" t="shared" si="1" ref="I88:K89">I89</f>
        <v>1135</v>
      </c>
      <c r="J88" s="232">
        <f t="shared" si="1"/>
        <v>0</v>
      </c>
      <c r="K88" s="232">
        <f t="shared" si="1"/>
        <v>0</v>
      </c>
    </row>
    <row r="89" spans="1:11" ht="76.5" hidden="1">
      <c r="A89" s="170" t="s">
        <v>333</v>
      </c>
      <c r="B89" s="231" t="s">
        <v>328</v>
      </c>
      <c r="C89" s="221" t="s">
        <v>831</v>
      </c>
      <c r="D89" s="222" t="s">
        <v>608</v>
      </c>
      <c r="E89" s="222" t="s">
        <v>326</v>
      </c>
      <c r="F89" s="222" t="s">
        <v>365</v>
      </c>
      <c r="G89" s="222" t="s">
        <v>841</v>
      </c>
      <c r="H89" s="222" t="s">
        <v>334</v>
      </c>
      <c r="I89" s="223">
        <f t="shared" si="1"/>
        <v>1135</v>
      </c>
      <c r="J89" s="233">
        <f t="shared" si="1"/>
        <v>0</v>
      </c>
      <c r="K89" s="233">
        <f t="shared" si="1"/>
        <v>0</v>
      </c>
    </row>
    <row r="90" spans="1:11" ht="25.5" hidden="1">
      <c r="A90" s="170" t="s">
        <v>835</v>
      </c>
      <c r="B90" s="231" t="s">
        <v>328</v>
      </c>
      <c r="C90" s="221" t="s">
        <v>831</v>
      </c>
      <c r="D90" s="222" t="s">
        <v>608</v>
      </c>
      <c r="E90" s="222" t="s">
        <v>326</v>
      </c>
      <c r="F90" s="222" t="s">
        <v>365</v>
      </c>
      <c r="G90" s="222" t="s">
        <v>841</v>
      </c>
      <c r="H90" s="222" t="s">
        <v>336</v>
      </c>
      <c r="I90" s="223">
        <v>1135</v>
      </c>
      <c r="J90" s="224"/>
      <c r="K90" s="224"/>
    </row>
    <row r="91" spans="1:11" ht="38.25" hidden="1">
      <c r="A91" s="166" t="s">
        <v>832</v>
      </c>
      <c r="B91" s="225" t="s">
        <v>328</v>
      </c>
      <c r="C91" s="225" t="s">
        <v>831</v>
      </c>
      <c r="D91" s="226" t="s">
        <v>608</v>
      </c>
      <c r="E91" s="226" t="s">
        <v>326</v>
      </c>
      <c r="F91" s="226" t="s">
        <v>365</v>
      </c>
      <c r="G91" s="226" t="s">
        <v>833</v>
      </c>
      <c r="H91" s="226"/>
      <c r="I91" s="227">
        <f>I92</f>
        <v>15215</v>
      </c>
      <c r="J91" s="232">
        <f>J92</f>
        <v>0</v>
      </c>
      <c r="K91" s="232">
        <f>K92</f>
        <v>0</v>
      </c>
    </row>
    <row r="92" spans="1:11" ht="15" hidden="1">
      <c r="A92" s="162" t="s">
        <v>341</v>
      </c>
      <c r="B92" s="221" t="s">
        <v>328</v>
      </c>
      <c r="C92" s="221" t="s">
        <v>831</v>
      </c>
      <c r="D92" s="222" t="s">
        <v>608</v>
      </c>
      <c r="E92" s="222" t="s">
        <v>326</v>
      </c>
      <c r="F92" s="222" t="s">
        <v>365</v>
      </c>
      <c r="G92" s="222"/>
      <c r="H92" s="222"/>
      <c r="I92" s="223">
        <f>I93+I95+I97</f>
        <v>15215</v>
      </c>
      <c r="J92" s="233">
        <f>J93+J95+J97</f>
        <v>0</v>
      </c>
      <c r="K92" s="233">
        <f>K93+K95+K97</f>
        <v>0</v>
      </c>
    </row>
    <row r="93" spans="1:11" ht="76.5" hidden="1">
      <c r="A93" s="170" t="s">
        <v>333</v>
      </c>
      <c r="B93" s="231" t="s">
        <v>328</v>
      </c>
      <c r="C93" s="221" t="s">
        <v>831</v>
      </c>
      <c r="D93" s="222" t="s">
        <v>608</v>
      </c>
      <c r="E93" s="222" t="s">
        <v>326</v>
      </c>
      <c r="F93" s="222" t="s">
        <v>365</v>
      </c>
      <c r="G93" s="222" t="s">
        <v>833</v>
      </c>
      <c r="H93" s="222" t="s">
        <v>334</v>
      </c>
      <c r="I93" s="223">
        <f>I94</f>
        <v>11589.1</v>
      </c>
      <c r="J93" s="233">
        <f>J94</f>
        <v>0</v>
      </c>
      <c r="K93" s="233">
        <f>K94</f>
        <v>0</v>
      </c>
    </row>
    <row r="94" spans="1:11" ht="25.5" hidden="1">
      <c r="A94" s="170" t="s">
        <v>835</v>
      </c>
      <c r="B94" s="231" t="s">
        <v>328</v>
      </c>
      <c r="C94" s="221" t="s">
        <v>831</v>
      </c>
      <c r="D94" s="222" t="s">
        <v>608</v>
      </c>
      <c r="E94" s="222" t="s">
        <v>326</v>
      </c>
      <c r="F94" s="222" t="s">
        <v>365</v>
      </c>
      <c r="G94" s="222" t="s">
        <v>833</v>
      </c>
      <c r="H94" s="222" t="s">
        <v>336</v>
      </c>
      <c r="I94" s="223">
        <v>11589.1</v>
      </c>
      <c r="J94" s="224"/>
      <c r="K94" s="224"/>
    </row>
    <row r="95" spans="1:11" ht="25.5" hidden="1">
      <c r="A95" s="170" t="s">
        <v>342</v>
      </c>
      <c r="B95" s="231" t="s">
        <v>328</v>
      </c>
      <c r="C95" s="221" t="s">
        <v>831</v>
      </c>
      <c r="D95" s="222" t="s">
        <v>608</v>
      </c>
      <c r="E95" s="222" t="s">
        <v>326</v>
      </c>
      <c r="F95" s="222" t="s">
        <v>365</v>
      </c>
      <c r="G95" s="222" t="s">
        <v>833</v>
      </c>
      <c r="H95" s="222" t="s">
        <v>343</v>
      </c>
      <c r="I95" s="223">
        <f>I96</f>
        <v>3298.1</v>
      </c>
      <c r="J95" s="233">
        <f>J96</f>
        <v>0</v>
      </c>
      <c r="K95" s="233">
        <f>K96</f>
        <v>0</v>
      </c>
    </row>
    <row r="96" spans="1:11" ht="25.5" hidden="1">
      <c r="A96" s="170" t="s">
        <v>344</v>
      </c>
      <c r="B96" s="231" t="s">
        <v>328</v>
      </c>
      <c r="C96" s="221" t="s">
        <v>831</v>
      </c>
      <c r="D96" s="222" t="s">
        <v>608</v>
      </c>
      <c r="E96" s="222" t="s">
        <v>326</v>
      </c>
      <c r="F96" s="222" t="s">
        <v>365</v>
      </c>
      <c r="G96" s="222" t="s">
        <v>833</v>
      </c>
      <c r="H96" s="222" t="s">
        <v>345</v>
      </c>
      <c r="I96" s="223">
        <v>3298.1</v>
      </c>
      <c r="J96" s="224"/>
      <c r="K96" s="224"/>
    </row>
    <row r="97" spans="1:11" ht="15" hidden="1">
      <c r="A97" s="170" t="s">
        <v>346</v>
      </c>
      <c r="B97" s="231" t="s">
        <v>328</v>
      </c>
      <c r="C97" s="221" t="s">
        <v>831</v>
      </c>
      <c r="D97" s="222" t="s">
        <v>608</v>
      </c>
      <c r="E97" s="222" t="s">
        <v>326</v>
      </c>
      <c r="F97" s="222" t="s">
        <v>365</v>
      </c>
      <c r="G97" s="222" t="s">
        <v>833</v>
      </c>
      <c r="H97" s="222" t="s">
        <v>347</v>
      </c>
      <c r="I97" s="223">
        <f>I98+I99</f>
        <v>327.8</v>
      </c>
      <c r="J97" s="233">
        <f>J98+J99</f>
        <v>0</v>
      </c>
      <c r="K97" s="233">
        <f>K98+K99</f>
        <v>0</v>
      </c>
    </row>
    <row r="98" spans="1:11" ht="25.5" hidden="1">
      <c r="A98" s="170" t="s">
        <v>842</v>
      </c>
      <c r="B98" s="231" t="s">
        <v>328</v>
      </c>
      <c r="C98" s="221" t="s">
        <v>831</v>
      </c>
      <c r="D98" s="222" t="s">
        <v>608</v>
      </c>
      <c r="E98" s="222" t="s">
        <v>326</v>
      </c>
      <c r="F98" s="222" t="s">
        <v>365</v>
      </c>
      <c r="G98" s="222" t="s">
        <v>833</v>
      </c>
      <c r="H98" s="222" t="s">
        <v>349</v>
      </c>
      <c r="I98" s="223">
        <v>280</v>
      </c>
      <c r="J98" s="224"/>
      <c r="K98" s="224"/>
    </row>
    <row r="99" spans="1:11" ht="25.5" hidden="1">
      <c r="A99" s="170" t="s">
        <v>350</v>
      </c>
      <c r="B99" s="231" t="s">
        <v>328</v>
      </c>
      <c r="C99" s="221" t="s">
        <v>831</v>
      </c>
      <c r="D99" s="222" t="s">
        <v>608</v>
      </c>
      <c r="E99" s="222" t="s">
        <v>326</v>
      </c>
      <c r="F99" s="222" t="s">
        <v>365</v>
      </c>
      <c r="G99" s="222" t="s">
        <v>833</v>
      </c>
      <c r="H99" s="222" t="s">
        <v>352</v>
      </c>
      <c r="I99" s="223">
        <v>47.8</v>
      </c>
      <c r="J99" s="224"/>
      <c r="K99" s="224"/>
    </row>
    <row r="100" spans="1:11" ht="51" hidden="1">
      <c r="A100" s="162" t="s">
        <v>840</v>
      </c>
      <c r="B100" s="221" t="s">
        <v>328</v>
      </c>
      <c r="C100" s="221" t="s">
        <v>831</v>
      </c>
      <c r="D100" s="222" t="s">
        <v>608</v>
      </c>
      <c r="E100" s="222" t="s">
        <v>326</v>
      </c>
      <c r="F100" s="222" t="s">
        <v>365</v>
      </c>
      <c r="G100" s="222" t="s">
        <v>841</v>
      </c>
      <c r="H100" s="222"/>
      <c r="I100" s="223">
        <f>I101</f>
        <v>0</v>
      </c>
      <c r="J100" s="224"/>
      <c r="K100" s="224"/>
    </row>
    <row r="101" spans="1:11" ht="76.5" hidden="1">
      <c r="A101" s="170" t="s">
        <v>333</v>
      </c>
      <c r="B101" s="231" t="s">
        <v>328</v>
      </c>
      <c r="C101" s="221" t="s">
        <v>831</v>
      </c>
      <c r="D101" s="222" t="s">
        <v>608</v>
      </c>
      <c r="E101" s="222" t="s">
        <v>326</v>
      </c>
      <c r="F101" s="222" t="s">
        <v>365</v>
      </c>
      <c r="G101" s="222" t="s">
        <v>841</v>
      </c>
      <c r="H101" s="222" t="s">
        <v>334</v>
      </c>
      <c r="I101" s="223">
        <f>I102</f>
        <v>0</v>
      </c>
      <c r="J101" s="224"/>
      <c r="K101" s="224"/>
    </row>
    <row r="102" spans="1:11" ht="25.5" hidden="1">
      <c r="A102" s="170" t="s">
        <v>835</v>
      </c>
      <c r="B102" s="231" t="s">
        <v>328</v>
      </c>
      <c r="C102" s="221" t="s">
        <v>831</v>
      </c>
      <c r="D102" s="222" t="s">
        <v>608</v>
      </c>
      <c r="E102" s="222" t="s">
        <v>326</v>
      </c>
      <c r="F102" s="222" t="s">
        <v>365</v>
      </c>
      <c r="G102" s="222" t="s">
        <v>841</v>
      </c>
      <c r="H102" s="222" t="s">
        <v>336</v>
      </c>
      <c r="I102" s="223">
        <v>0</v>
      </c>
      <c r="J102" s="224"/>
      <c r="K102" s="224"/>
    </row>
    <row r="103" spans="1:11" ht="15" hidden="1">
      <c r="A103" s="175" t="s">
        <v>611</v>
      </c>
      <c r="B103" s="234"/>
      <c r="C103" s="221" t="s">
        <v>831</v>
      </c>
      <c r="D103" s="235">
        <v>916</v>
      </c>
      <c r="E103" s="236" t="s">
        <v>326</v>
      </c>
      <c r="F103" s="236" t="s">
        <v>612</v>
      </c>
      <c r="G103" s="236"/>
      <c r="H103" s="236"/>
      <c r="I103" s="223">
        <f>I104</f>
        <v>0</v>
      </c>
      <c r="J103" s="224"/>
      <c r="K103" s="224"/>
    </row>
    <row r="104" spans="1:11" ht="25.5" hidden="1">
      <c r="A104" s="174" t="s">
        <v>560</v>
      </c>
      <c r="B104" s="228"/>
      <c r="C104" s="221" t="s">
        <v>831</v>
      </c>
      <c r="D104" s="237">
        <v>916</v>
      </c>
      <c r="E104" s="238" t="s">
        <v>326</v>
      </c>
      <c r="F104" s="238" t="s">
        <v>612</v>
      </c>
      <c r="G104" s="238"/>
      <c r="H104" s="238"/>
      <c r="I104" s="223">
        <f>I105</f>
        <v>0</v>
      </c>
      <c r="J104" s="224"/>
      <c r="K104" s="224"/>
    </row>
    <row r="105" spans="1:11" ht="51" hidden="1">
      <c r="A105" s="174" t="s">
        <v>843</v>
      </c>
      <c r="B105" s="228"/>
      <c r="C105" s="221" t="s">
        <v>831</v>
      </c>
      <c r="D105" s="237">
        <v>916</v>
      </c>
      <c r="E105" s="238" t="s">
        <v>326</v>
      </c>
      <c r="F105" s="238" t="s">
        <v>612</v>
      </c>
      <c r="G105" s="238"/>
      <c r="H105" s="238"/>
      <c r="I105" s="239">
        <f>I106</f>
        <v>0</v>
      </c>
      <c r="J105" s="224"/>
      <c r="K105" s="224"/>
    </row>
    <row r="106" spans="1:11" ht="25.5" hidden="1">
      <c r="A106" s="179" t="s">
        <v>708</v>
      </c>
      <c r="B106" s="228"/>
      <c r="C106" s="221" t="s">
        <v>831</v>
      </c>
      <c r="D106" s="237">
        <v>916</v>
      </c>
      <c r="E106" s="238" t="s">
        <v>326</v>
      </c>
      <c r="F106" s="238" t="s">
        <v>612</v>
      </c>
      <c r="G106" s="238"/>
      <c r="H106" s="238" t="s">
        <v>343</v>
      </c>
      <c r="I106" s="239">
        <f>I107</f>
        <v>0</v>
      </c>
      <c r="J106" s="224"/>
      <c r="K106" s="224"/>
    </row>
    <row r="107" spans="1:11" ht="25.5" hidden="1">
      <c r="A107" s="174" t="s">
        <v>709</v>
      </c>
      <c r="B107" s="228"/>
      <c r="C107" s="221" t="s">
        <v>831</v>
      </c>
      <c r="D107" s="237">
        <v>916</v>
      </c>
      <c r="E107" s="238" t="s">
        <v>326</v>
      </c>
      <c r="F107" s="238" t="s">
        <v>612</v>
      </c>
      <c r="G107" s="238"/>
      <c r="H107" s="238" t="s">
        <v>345</v>
      </c>
      <c r="I107" s="239"/>
      <c r="J107" s="224"/>
      <c r="K107" s="224"/>
    </row>
    <row r="108" spans="1:11" ht="15" hidden="1">
      <c r="A108" s="166" t="s">
        <v>544</v>
      </c>
      <c r="B108" s="225" t="s">
        <v>328</v>
      </c>
      <c r="C108" s="221" t="s">
        <v>831</v>
      </c>
      <c r="D108" s="226" t="s">
        <v>608</v>
      </c>
      <c r="E108" s="226" t="s">
        <v>326</v>
      </c>
      <c r="F108" s="226" t="s">
        <v>530</v>
      </c>
      <c r="G108" s="226"/>
      <c r="H108" s="226"/>
      <c r="I108" s="227">
        <f>I112+I109+I141</f>
        <v>1069.5</v>
      </c>
      <c r="J108" s="224"/>
      <c r="K108" s="224"/>
    </row>
    <row r="109" spans="1:11" ht="51" hidden="1">
      <c r="A109" s="162" t="s">
        <v>844</v>
      </c>
      <c r="B109" s="221" t="s">
        <v>328</v>
      </c>
      <c r="C109" s="221" t="s">
        <v>831</v>
      </c>
      <c r="D109" s="222" t="s">
        <v>608</v>
      </c>
      <c r="E109" s="222" t="s">
        <v>326</v>
      </c>
      <c r="F109" s="222" t="s">
        <v>530</v>
      </c>
      <c r="G109" s="222"/>
      <c r="H109" s="222"/>
      <c r="I109" s="223">
        <f>I110</f>
        <v>0</v>
      </c>
      <c r="J109" s="224"/>
      <c r="K109" s="224"/>
    </row>
    <row r="110" spans="1:11" ht="25.5" hidden="1">
      <c r="A110" s="170" t="s">
        <v>342</v>
      </c>
      <c r="B110" s="221" t="s">
        <v>328</v>
      </c>
      <c r="C110" s="221" t="s">
        <v>831</v>
      </c>
      <c r="D110" s="222" t="s">
        <v>608</v>
      </c>
      <c r="E110" s="222" t="s">
        <v>326</v>
      </c>
      <c r="F110" s="222" t="s">
        <v>530</v>
      </c>
      <c r="G110" s="222"/>
      <c r="H110" s="222" t="s">
        <v>343</v>
      </c>
      <c r="I110" s="223">
        <f>I111</f>
        <v>0</v>
      </c>
      <c r="J110" s="224"/>
      <c r="K110" s="224"/>
    </row>
    <row r="111" spans="1:11" ht="25.5" hidden="1">
      <c r="A111" s="170" t="s">
        <v>344</v>
      </c>
      <c r="B111" s="221" t="s">
        <v>328</v>
      </c>
      <c r="C111" s="221" t="s">
        <v>831</v>
      </c>
      <c r="D111" s="222" t="s">
        <v>608</v>
      </c>
      <c r="E111" s="222" t="s">
        <v>326</v>
      </c>
      <c r="F111" s="222" t="s">
        <v>530</v>
      </c>
      <c r="G111" s="222"/>
      <c r="H111" s="222" t="s">
        <v>345</v>
      </c>
      <c r="I111" s="223">
        <f>600-600</f>
        <v>0</v>
      </c>
      <c r="J111" s="224"/>
      <c r="K111" s="224"/>
    </row>
    <row r="112" spans="1:11" ht="15" hidden="1">
      <c r="A112" s="162" t="s">
        <v>385</v>
      </c>
      <c r="B112" s="221" t="s">
        <v>328</v>
      </c>
      <c r="C112" s="221" t="s">
        <v>831</v>
      </c>
      <c r="D112" s="222" t="s">
        <v>608</v>
      </c>
      <c r="E112" s="222" t="s">
        <v>326</v>
      </c>
      <c r="F112" s="222" t="s">
        <v>530</v>
      </c>
      <c r="G112" s="222"/>
      <c r="H112" s="222"/>
      <c r="I112" s="230">
        <f>I113</f>
        <v>1069.5</v>
      </c>
      <c r="J112" s="224"/>
      <c r="K112" s="224"/>
    </row>
    <row r="113" spans="1:11" ht="102" hidden="1">
      <c r="A113" s="162" t="s">
        <v>454</v>
      </c>
      <c r="B113" s="221" t="s">
        <v>328</v>
      </c>
      <c r="C113" s="221" t="s">
        <v>831</v>
      </c>
      <c r="D113" s="222" t="s">
        <v>608</v>
      </c>
      <c r="E113" s="222" t="s">
        <v>326</v>
      </c>
      <c r="F113" s="222" t="s">
        <v>530</v>
      </c>
      <c r="G113" s="222"/>
      <c r="H113" s="222"/>
      <c r="I113" s="230">
        <f>I123+I131</f>
        <v>1069.5</v>
      </c>
      <c r="J113" s="224"/>
      <c r="K113" s="224"/>
    </row>
    <row r="114" spans="1:11" ht="15" hidden="1">
      <c r="A114" s="166" t="s">
        <v>620</v>
      </c>
      <c r="B114" s="226" t="s">
        <v>328</v>
      </c>
      <c r="C114" s="226" t="s">
        <v>831</v>
      </c>
      <c r="D114" s="226" t="s">
        <v>608</v>
      </c>
      <c r="E114" s="226" t="s">
        <v>621</v>
      </c>
      <c r="F114" s="226"/>
      <c r="G114" s="240" t="s">
        <v>848</v>
      </c>
      <c r="H114" s="240"/>
      <c r="I114" s="241">
        <f aca="true" t="shared" si="2" ref="I114:K115">I115</f>
        <v>2000</v>
      </c>
      <c r="J114" s="242">
        <f t="shared" si="2"/>
        <v>0</v>
      </c>
      <c r="K114" s="242">
        <f t="shared" si="2"/>
        <v>0</v>
      </c>
    </row>
    <row r="115" spans="1:11" ht="38.25" hidden="1">
      <c r="A115" s="174" t="s">
        <v>379</v>
      </c>
      <c r="B115" s="222" t="s">
        <v>328</v>
      </c>
      <c r="C115" s="222" t="s">
        <v>831</v>
      </c>
      <c r="D115" s="222" t="s">
        <v>608</v>
      </c>
      <c r="E115" s="222" t="s">
        <v>621</v>
      </c>
      <c r="F115" s="222" t="s">
        <v>380</v>
      </c>
      <c r="G115" s="243" t="s">
        <v>848</v>
      </c>
      <c r="H115" s="243" t="s">
        <v>380</v>
      </c>
      <c r="I115" s="244">
        <f t="shared" si="2"/>
        <v>2000</v>
      </c>
      <c r="J115" s="242">
        <f t="shared" si="2"/>
        <v>0</v>
      </c>
      <c r="K115" s="242">
        <f t="shared" si="2"/>
        <v>0</v>
      </c>
    </row>
    <row r="116" spans="1:11" ht="51" hidden="1">
      <c r="A116" s="174" t="s">
        <v>381</v>
      </c>
      <c r="B116" s="222" t="s">
        <v>328</v>
      </c>
      <c r="C116" s="222" t="s">
        <v>831</v>
      </c>
      <c r="D116" s="222" t="s">
        <v>608</v>
      </c>
      <c r="E116" s="222" t="s">
        <v>621</v>
      </c>
      <c r="F116" s="222" t="s">
        <v>382</v>
      </c>
      <c r="G116" s="243" t="s">
        <v>848</v>
      </c>
      <c r="H116" s="243" t="s">
        <v>382</v>
      </c>
      <c r="I116" s="244">
        <v>2000</v>
      </c>
      <c r="J116" s="242"/>
      <c r="K116" s="242"/>
    </row>
    <row r="117" spans="1:11" ht="15" hidden="1">
      <c r="A117" s="166" t="s">
        <v>703</v>
      </c>
      <c r="B117" s="225" t="s">
        <v>328</v>
      </c>
      <c r="C117" s="225" t="s">
        <v>831</v>
      </c>
      <c r="D117" s="226" t="s">
        <v>608</v>
      </c>
      <c r="E117" s="226" t="s">
        <v>574</v>
      </c>
      <c r="F117" s="226" t="s">
        <v>326</v>
      </c>
      <c r="G117" s="226" t="s">
        <v>845</v>
      </c>
      <c r="H117" s="226"/>
      <c r="I117" s="227">
        <f aca="true" t="shared" si="3" ref="I117:K118">I118</f>
        <v>1300</v>
      </c>
      <c r="J117" s="232">
        <f t="shared" si="3"/>
        <v>0</v>
      </c>
      <c r="K117" s="232">
        <f t="shared" si="3"/>
        <v>0</v>
      </c>
    </row>
    <row r="118" spans="1:11" ht="38.25" hidden="1">
      <c r="A118" s="174" t="s">
        <v>379</v>
      </c>
      <c r="B118" s="228" t="s">
        <v>328</v>
      </c>
      <c r="C118" s="221" t="s">
        <v>831</v>
      </c>
      <c r="D118" s="222" t="s">
        <v>608</v>
      </c>
      <c r="E118" s="222" t="s">
        <v>574</v>
      </c>
      <c r="F118" s="222" t="s">
        <v>326</v>
      </c>
      <c r="G118" s="222" t="s">
        <v>845</v>
      </c>
      <c r="H118" s="222" t="s">
        <v>380</v>
      </c>
      <c r="I118" s="223">
        <f t="shared" si="3"/>
        <v>1300</v>
      </c>
      <c r="J118" s="233">
        <f t="shared" si="3"/>
        <v>0</v>
      </c>
      <c r="K118" s="233">
        <f t="shared" si="3"/>
        <v>0</v>
      </c>
    </row>
    <row r="119" spans="1:11" ht="51" hidden="1">
      <c r="A119" s="174" t="s">
        <v>381</v>
      </c>
      <c r="B119" s="228" t="s">
        <v>328</v>
      </c>
      <c r="C119" s="221" t="s">
        <v>831</v>
      </c>
      <c r="D119" s="222" t="s">
        <v>608</v>
      </c>
      <c r="E119" s="222" t="s">
        <v>574</v>
      </c>
      <c r="F119" s="222" t="s">
        <v>326</v>
      </c>
      <c r="G119" s="222" t="s">
        <v>845</v>
      </c>
      <c r="H119" s="222" t="s">
        <v>382</v>
      </c>
      <c r="I119" s="223">
        <v>1300</v>
      </c>
      <c r="J119" s="224"/>
      <c r="K119" s="224"/>
    </row>
    <row r="120" spans="1:11" ht="25.5" hidden="1">
      <c r="A120" s="172" t="s">
        <v>799</v>
      </c>
      <c r="B120" s="225" t="s">
        <v>328</v>
      </c>
      <c r="C120" s="225" t="s">
        <v>831</v>
      </c>
      <c r="D120" s="245" t="s">
        <v>608</v>
      </c>
      <c r="E120" s="226" t="s">
        <v>551</v>
      </c>
      <c r="F120" s="226" t="s">
        <v>326</v>
      </c>
      <c r="G120" s="226" t="s">
        <v>846</v>
      </c>
      <c r="H120" s="226"/>
      <c r="I120" s="246">
        <f aca="true" t="shared" si="4" ref="I120:K121">I121</f>
        <v>8500</v>
      </c>
      <c r="J120" s="247">
        <f t="shared" si="4"/>
        <v>0</v>
      </c>
      <c r="K120" s="247">
        <f t="shared" si="4"/>
        <v>0</v>
      </c>
    </row>
    <row r="121" spans="1:11" ht="38.25" hidden="1">
      <c r="A121" s="170" t="s">
        <v>847</v>
      </c>
      <c r="B121" s="221" t="s">
        <v>328</v>
      </c>
      <c r="C121" s="221" t="s">
        <v>831</v>
      </c>
      <c r="D121" s="229" t="s">
        <v>608</v>
      </c>
      <c r="E121" s="222" t="s">
        <v>551</v>
      </c>
      <c r="F121" s="222" t="s">
        <v>326</v>
      </c>
      <c r="G121" s="222" t="s">
        <v>846</v>
      </c>
      <c r="H121" s="222" t="s">
        <v>380</v>
      </c>
      <c r="I121" s="239">
        <f t="shared" si="4"/>
        <v>8500</v>
      </c>
      <c r="J121" s="248">
        <f t="shared" si="4"/>
        <v>0</v>
      </c>
      <c r="K121" s="248">
        <f t="shared" si="4"/>
        <v>0</v>
      </c>
    </row>
    <row r="122" spans="1:11" ht="51" hidden="1">
      <c r="A122" s="170" t="s">
        <v>803</v>
      </c>
      <c r="B122" s="221" t="s">
        <v>328</v>
      </c>
      <c r="C122" s="221" t="s">
        <v>831</v>
      </c>
      <c r="D122" s="229" t="s">
        <v>608</v>
      </c>
      <c r="E122" s="222" t="s">
        <v>551</v>
      </c>
      <c r="F122" s="222" t="s">
        <v>326</v>
      </c>
      <c r="G122" s="222" t="s">
        <v>846</v>
      </c>
      <c r="H122" s="222" t="s">
        <v>804</v>
      </c>
      <c r="I122" s="239">
        <v>8500</v>
      </c>
      <c r="J122" s="224"/>
      <c r="K122" s="224"/>
    </row>
    <row r="123" spans="1:11" ht="102" hidden="1">
      <c r="A123" s="249" t="s">
        <v>849</v>
      </c>
      <c r="B123" s="250" t="s">
        <v>328</v>
      </c>
      <c r="C123" s="250" t="s">
        <v>831</v>
      </c>
      <c r="D123" s="240" t="s">
        <v>608</v>
      </c>
      <c r="E123" s="240" t="s">
        <v>326</v>
      </c>
      <c r="F123" s="240" t="s">
        <v>530</v>
      </c>
      <c r="G123" s="240" t="s">
        <v>850</v>
      </c>
      <c r="H123" s="240"/>
      <c r="I123" s="251">
        <f>I124+I126</f>
        <v>1069.5</v>
      </c>
      <c r="J123" s="252">
        <f>J124+J126</f>
        <v>0</v>
      </c>
      <c r="K123" s="252">
        <f>K124+K126</f>
        <v>0</v>
      </c>
    </row>
    <row r="124" spans="1:11" ht="76.5" hidden="1">
      <c r="A124" s="170" t="s">
        <v>333</v>
      </c>
      <c r="B124" s="228" t="s">
        <v>328</v>
      </c>
      <c r="C124" s="221" t="s">
        <v>831</v>
      </c>
      <c r="D124" s="222" t="s">
        <v>608</v>
      </c>
      <c r="E124" s="222" t="s">
        <v>326</v>
      </c>
      <c r="F124" s="222" t="s">
        <v>530</v>
      </c>
      <c r="G124" s="222" t="s">
        <v>850</v>
      </c>
      <c r="H124" s="222" t="s">
        <v>334</v>
      </c>
      <c r="I124" s="230">
        <f>I125</f>
        <v>1061.6</v>
      </c>
      <c r="J124" s="253">
        <f>J125</f>
        <v>0</v>
      </c>
      <c r="K124" s="253">
        <f>K125</f>
        <v>0</v>
      </c>
    </row>
    <row r="125" spans="1:11" ht="25.5" hidden="1">
      <c r="A125" s="170" t="s">
        <v>835</v>
      </c>
      <c r="B125" s="231" t="s">
        <v>328</v>
      </c>
      <c r="C125" s="221" t="s">
        <v>831</v>
      </c>
      <c r="D125" s="222" t="s">
        <v>608</v>
      </c>
      <c r="E125" s="222" t="s">
        <v>326</v>
      </c>
      <c r="F125" s="222" t="s">
        <v>530</v>
      </c>
      <c r="G125" s="222" t="s">
        <v>850</v>
      </c>
      <c r="H125" s="222" t="s">
        <v>336</v>
      </c>
      <c r="I125" s="230">
        <v>1061.6</v>
      </c>
      <c r="J125" s="224"/>
      <c r="K125" s="224"/>
    </row>
    <row r="126" spans="1:11" ht="25.5" hidden="1">
      <c r="A126" s="170" t="s">
        <v>342</v>
      </c>
      <c r="B126" s="231" t="s">
        <v>328</v>
      </c>
      <c r="C126" s="221" t="s">
        <v>831</v>
      </c>
      <c r="D126" s="222" t="s">
        <v>608</v>
      </c>
      <c r="E126" s="222" t="s">
        <v>326</v>
      </c>
      <c r="F126" s="222" t="s">
        <v>530</v>
      </c>
      <c r="G126" s="222" t="s">
        <v>850</v>
      </c>
      <c r="H126" s="222" t="s">
        <v>343</v>
      </c>
      <c r="I126" s="230">
        <f>I127</f>
        <v>7.9</v>
      </c>
      <c r="J126" s="253">
        <f>J127</f>
        <v>0</v>
      </c>
      <c r="K126" s="253">
        <f>K127</f>
        <v>0</v>
      </c>
    </row>
    <row r="127" spans="1:11" ht="25.5" hidden="1">
      <c r="A127" s="170" t="s">
        <v>344</v>
      </c>
      <c r="B127" s="231" t="s">
        <v>328</v>
      </c>
      <c r="C127" s="221" t="s">
        <v>831</v>
      </c>
      <c r="D127" s="222" t="s">
        <v>608</v>
      </c>
      <c r="E127" s="222" t="s">
        <v>326</v>
      </c>
      <c r="F127" s="222" t="s">
        <v>530</v>
      </c>
      <c r="G127" s="222" t="s">
        <v>850</v>
      </c>
      <c r="H127" s="222" t="s">
        <v>345</v>
      </c>
      <c r="I127" s="230">
        <v>7.9</v>
      </c>
      <c r="J127" s="224"/>
      <c r="K127" s="224"/>
    </row>
    <row r="128" spans="1:11" ht="15" hidden="1">
      <c r="A128" s="170" t="s">
        <v>346</v>
      </c>
      <c r="B128" s="231"/>
      <c r="C128" s="221" t="s">
        <v>831</v>
      </c>
      <c r="D128" s="222" t="s">
        <v>608</v>
      </c>
      <c r="E128" s="222" t="s">
        <v>326</v>
      </c>
      <c r="F128" s="222" t="s">
        <v>530</v>
      </c>
      <c r="G128" s="222"/>
      <c r="H128" s="222" t="s">
        <v>347</v>
      </c>
      <c r="I128" s="230">
        <f>I129+I130</f>
        <v>0</v>
      </c>
      <c r="J128" s="224"/>
      <c r="K128" s="224"/>
    </row>
    <row r="129" spans="1:11" ht="25.5" hidden="1">
      <c r="A129" s="170" t="s">
        <v>348</v>
      </c>
      <c r="B129" s="231"/>
      <c r="C129" s="221" t="s">
        <v>831</v>
      </c>
      <c r="D129" s="222" t="s">
        <v>608</v>
      </c>
      <c r="E129" s="222" t="s">
        <v>326</v>
      </c>
      <c r="F129" s="222" t="s">
        <v>530</v>
      </c>
      <c r="G129" s="222"/>
      <c r="H129" s="222" t="s">
        <v>349</v>
      </c>
      <c r="I129" s="230"/>
      <c r="J129" s="224"/>
      <c r="K129" s="224"/>
    </row>
    <row r="130" spans="1:11" ht="25.5" hidden="1">
      <c r="A130" s="170" t="s">
        <v>627</v>
      </c>
      <c r="B130" s="231"/>
      <c r="C130" s="221" t="s">
        <v>831</v>
      </c>
      <c r="D130" s="222" t="s">
        <v>608</v>
      </c>
      <c r="E130" s="222" t="s">
        <v>326</v>
      </c>
      <c r="F130" s="222" t="s">
        <v>530</v>
      </c>
      <c r="G130" s="222"/>
      <c r="H130" s="222" t="s">
        <v>352</v>
      </c>
      <c r="I130" s="230"/>
      <c r="J130" s="224"/>
      <c r="K130" s="224"/>
    </row>
    <row r="131" spans="1:11" ht="76.5" hidden="1">
      <c r="A131" s="170" t="s">
        <v>628</v>
      </c>
      <c r="B131" s="231"/>
      <c r="C131" s="221" t="s">
        <v>831</v>
      </c>
      <c r="D131" s="222" t="s">
        <v>608</v>
      </c>
      <c r="E131" s="222" t="s">
        <v>326</v>
      </c>
      <c r="F131" s="222" t="s">
        <v>530</v>
      </c>
      <c r="G131" s="222"/>
      <c r="H131" s="222"/>
      <c r="I131" s="230">
        <f>I132</f>
        <v>0</v>
      </c>
      <c r="J131" s="224"/>
      <c r="K131" s="224"/>
    </row>
    <row r="132" spans="1:11" ht="25.5" hidden="1">
      <c r="A132" s="170" t="s">
        <v>342</v>
      </c>
      <c r="B132" s="231"/>
      <c r="C132" s="221" t="s">
        <v>831</v>
      </c>
      <c r="D132" s="222" t="s">
        <v>608</v>
      </c>
      <c r="E132" s="222" t="s">
        <v>326</v>
      </c>
      <c r="F132" s="222" t="s">
        <v>530</v>
      </c>
      <c r="G132" s="222"/>
      <c r="H132" s="222" t="s">
        <v>343</v>
      </c>
      <c r="I132" s="230">
        <f>I133</f>
        <v>0</v>
      </c>
      <c r="J132" s="224"/>
      <c r="K132" s="224"/>
    </row>
    <row r="133" spans="1:11" ht="25.5" hidden="1">
      <c r="A133" s="170" t="s">
        <v>344</v>
      </c>
      <c r="B133" s="231"/>
      <c r="C133" s="221" t="s">
        <v>831</v>
      </c>
      <c r="D133" s="222" t="s">
        <v>608</v>
      </c>
      <c r="E133" s="222" t="s">
        <v>326</v>
      </c>
      <c r="F133" s="222" t="s">
        <v>530</v>
      </c>
      <c r="G133" s="222"/>
      <c r="H133" s="222" t="s">
        <v>345</v>
      </c>
      <c r="I133" s="230"/>
      <c r="J133" s="224"/>
      <c r="K133" s="224"/>
    </row>
    <row r="134" spans="1:11" ht="25.5" hidden="1">
      <c r="A134" s="166" t="s">
        <v>356</v>
      </c>
      <c r="B134" s="225" t="s">
        <v>328</v>
      </c>
      <c r="C134" s="221" t="s">
        <v>831</v>
      </c>
      <c r="D134" s="226" t="s">
        <v>608</v>
      </c>
      <c r="E134" s="226" t="s">
        <v>338</v>
      </c>
      <c r="F134" s="226"/>
      <c r="G134" s="226"/>
      <c r="H134" s="226"/>
      <c r="I134" s="230">
        <f>I135</f>
        <v>0</v>
      </c>
      <c r="J134" s="224"/>
      <c r="K134" s="224"/>
    </row>
    <row r="135" spans="1:11" ht="51" hidden="1">
      <c r="A135" s="175" t="s">
        <v>630</v>
      </c>
      <c r="B135" s="234" t="s">
        <v>328</v>
      </c>
      <c r="C135" s="221" t="s">
        <v>831</v>
      </c>
      <c r="D135" s="226" t="s">
        <v>608</v>
      </c>
      <c r="E135" s="226" t="s">
        <v>338</v>
      </c>
      <c r="F135" s="226" t="s">
        <v>445</v>
      </c>
      <c r="G135" s="226"/>
      <c r="H135" s="226"/>
      <c r="I135" s="227">
        <f>I136</f>
        <v>0</v>
      </c>
      <c r="J135" s="224"/>
      <c r="K135" s="224"/>
    </row>
    <row r="136" spans="1:11" ht="25.5" hidden="1">
      <c r="A136" s="162" t="s">
        <v>631</v>
      </c>
      <c r="B136" s="221" t="s">
        <v>328</v>
      </c>
      <c r="C136" s="221" t="s">
        <v>831</v>
      </c>
      <c r="D136" s="222" t="s">
        <v>608</v>
      </c>
      <c r="E136" s="222" t="s">
        <v>338</v>
      </c>
      <c r="F136" s="222" t="s">
        <v>445</v>
      </c>
      <c r="G136" s="222"/>
      <c r="H136" s="222"/>
      <c r="I136" s="223">
        <f>I137+I139</f>
        <v>0</v>
      </c>
      <c r="J136" s="224"/>
      <c r="K136" s="224"/>
    </row>
    <row r="137" spans="1:11" ht="51" hidden="1">
      <c r="A137" s="174" t="s">
        <v>625</v>
      </c>
      <c r="B137" s="228" t="s">
        <v>328</v>
      </c>
      <c r="C137" s="221" t="s">
        <v>831</v>
      </c>
      <c r="D137" s="222" t="s">
        <v>608</v>
      </c>
      <c r="E137" s="222" t="s">
        <v>338</v>
      </c>
      <c r="F137" s="222" t="s">
        <v>445</v>
      </c>
      <c r="G137" s="222"/>
      <c r="H137" s="222" t="s">
        <v>334</v>
      </c>
      <c r="I137" s="223">
        <f>I138</f>
        <v>0</v>
      </c>
      <c r="J137" s="224"/>
      <c r="K137" s="224"/>
    </row>
    <row r="138" spans="1:11" ht="51" hidden="1">
      <c r="A138" s="179" t="s">
        <v>634</v>
      </c>
      <c r="B138" s="228" t="s">
        <v>328</v>
      </c>
      <c r="C138" s="221" t="s">
        <v>831</v>
      </c>
      <c r="D138" s="226" t="s">
        <v>608</v>
      </c>
      <c r="E138" s="222" t="s">
        <v>338</v>
      </c>
      <c r="F138" s="222" t="s">
        <v>445</v>
      </c>
      <c r="G138" s="222"/>
      <c r="H138" s="222" t="s">
        <v>635</v>
      </c>
      <c r="I138" s="223">
        <v>0</v>
      </c>
      <c r="J138" s="224"/>
      <c r="K138" s="224"/>
    </row>
    <row r="139" spans="1:11" ht="25.5" hidden="1">
      <c r="A139" s="170" t="s">
        <v>342</v>
      </c>
      <c r="B139" s="231" t="s">
        <v>328</v>
      </c>
      <c r="C139" s="221" t="s">
        <v>831</v>
      </c>
      <c r="D139" s="222" t="s">
        <v>608</v>
      </c>
      <c r="E139" s="222" t="s">
        <v>338</v>
      </c>
      <c r="F139" s="222" t="s">
        <v>445</v>
      </c>
      <c r="G139" s="222"/>
      <c r="H139" s="222" t="s">
        <v>343</v>
      </c>
      <c r="I139" s="223">
        <f>I140</f>
        <v>0</v>
      </c>
      <c r="J139" s="224"/>
      <c r="K139" s="224"/>
    </row>
    <row r="140" spans="1:11" ht="25.5" hidden="1">
      <c r="A140" s="170" t="s">
        <v>344</v>
      </c>
      <c r="B140" s="231" t="s">
        <v>328</v>
      </c>
      <c r="C140" s="221" t="s">
        <v>831</v>
      </c>
      <c r="D140" s="222" t="s">
        <v>608</v>
      </c>
      <c r="E140" s="222" t="s">
        <v>338</v>
      </c>
      <c r="F140" s="222" t="s">
        <v>445</v>
      </c>
      <c r="G140" s="222"/>
      <c r="H140" s="222" t="s">
        <v>345</v>
      </c>
      <c r="I140" s="223">
        <v>0</v>
      </c>
      <c r="J140" s="224"/>
      <c r="K140" s="224"/>
    </row>
    <row r="141" spans="1:11" ht="38.25" hidden="1">
      <c r="A141" s="254" t="s">
        <v>851</v>
      </c>
      <c r="B141" s="255" t="s">
        <v>328</v>
      </c>
      <c r="C141" s="221" t="s">
        <v>831</v>
      </c>
      <c r="D141" s="256" t="s">
        <v>608</v>
      </c>
      <c r="E141" s="256" t="s">
        <v>326</v>
      </c>
      <c r="F141" s="256" t="s">
        <v>530</v>
      </c>
      <c r="G141" s="256"/>
      <c r="H141" s="256"/>
      <c r="I141" s="257">
        <f>I142</f>
        <v>0</v>
      </c>
      <c r="J141" s="224"/>
      <c r="K141" s="224"/>
    </row>
    <row r="142" spans="1:11" ht="25.5" hidden="1">
      <c r="A142" s="254" t="s">
        <v>342</v>
      </c>
      <c r="B142" s="255" t="s">
        <v>328</v>
      </c>
      <c r="C142" s="221" t="s">
        <v>831</v>
      </c>
      <c r="D142" s="256" t="s">
        <v>608</v>
      </c>
      <c r="E142" s="256" t="s">
        <v>326</v>
      </c>
      <c r="F142" s="256" t="s">
        <v>530</v>
      </c>
      <c r="G142" s="256"/>
      <c r="H142" s="256" t="s">
        <v>343</v>
      </c>
      <c r="I142" s="257">
        <f>I143</f>
        <v>0</v>
      </c>
      <c r="J142" s="224"/>
      <c r="K142" s="224"/>
    </row>
    <row r="143" spans="1:11" ht="25.5" hidden="1">
      <c r="A143" s="254" t="s">
        <v>344</v>
      </c>
      <c r="B143" s="255" t="s">
        <v>328</v>
      </c>
      <c r="C143" s="221" t="s">
        <v>831</v>
      </c>
      <c r="D143" s="256" t="s">
        <v>608</v>
      </c>
      <c r="E143" s="256" t="s">
        <v>326</v>
      </c>
      <c r="F143" s="256" t="s">
        <v>530</v>
      </c>
      <c r="G143" s="256"/>
      <c r="H143" s="256" t="s">
        <v>345</v>
      </c>
      <c r="I143" s="257"/>
      <c r="J143" s="224"/>
      <c r="K143" s="224"/>
    </row>
    <row r="144" spans="1:11" ht="15" hidden="1">
      <c r="A144" s="170"/>
      <c r="B144" s="231"/>
      <c r="C144" s="221" t="s">
        <v>831</v>
      </c>
      <c r="D144" s="222"/>
      <c r="E144" s="222"/>
      <c r="F144" s="222"/>
      <c r="G144" s="222"/>
      <c r="H144" s="222"/>
      <c r="I144" s="223"/>
      <c r="J144" s="224"/>
      <c r="K144" s="224"/>
    </row>
    <row r="145" spans="1:11" ht="25.5" hidden="1">
      <c r="A145" s="166" t="s">
        <v>356</v>
      </c>
      <c r="B145" s="258" t="s">
        <v>328</v>
      </c>
      <c r="C145" s="225" t="s">
        <v>831</v>
      </c>
      <c r="D145" s="226" t="s">
        <v>608</v>
      </c>
      <c r="E145" s="226" t="s">
        <v>338</v>
      </c>
      <c r="F145" s="226"/>
      <c r="G145" s="226"/>
      <c r="H145" s="226"/>
      <c r="I145" s="227">
        <f>I146</f>
        <v>0</v>
      </c>
      <c r="J145" s="224"/>
      <c r="K145" s="224"/>
    </row>
    <row r="146" spans="1:11" ht="51" hidden="1">
      <c r="A146" s="175" t="s">
        <v>630</v>
      </c>
      <c r="B146" s="258" t="s">
        <v>328</v>
      </c>
      <c r="C146" s="225" t="s">
        <v>831</v>
      </c>
      <c r="D146" s="226" t="s">
        <v>608</v>
      </c>
      <c r="E146" s="226" t="s">
        <v>338</v>
      </c>
      <c r="F146" s="226" t="s">
        <v>445</v>
      </c>
      <c r="G146" s="226"/>
      <c r="H146" s="226"/>
      <c r="I146" s="227">
        <f>I147</f>
        <v>0</v>
      </c>
      <c r="J146" s="224"/>
      <c r="K146" s="224"/>
    </row>
    <row r="147" spans="1:11" ht="25.5" hidden="1">
      <c r="A147" s="162" t="s">
        <v>631</v>
      </c>
      <c r="B147" s="231" t="s">
        <v>328</v>
      </c>
      <c r="C147" s="221" t="s">
        <v>831</v>
      </c>
      <c r="D147" s="222" t="s">
        <v>608</v>
      </c>
      <c r="E147" s="222" t="s">
        <v>338</v>
      </c>
      <c r="F147" s="222" t="s">
        <v>445</v>
      </c>
      <c r="G147" s="222"/>
      <c r="H147" s="222"/>
      <c r="I147" s="223">
        <f>I148+I150</f>
        <v>0</v>
      </c>
      <c r="J147" s="224"/>
      <c r="K147" s="224"/>
    </row>
    <row r="148" spans="1:11" ht="51" hidden="1">
      <c r="A148" s="174" t="s">
        <v>625</v>
      </c>
      <c r="B148" s="231" t="s">
        <v>328</v>
      </c>
      <c r="C148" s="221" t="s">
        <v>831</v>
      </c>
      <c r="D148" s="222" t="s">
        <v>608</v>
      </c>
      <c r="E148" s="222" t="s">
        <v>338</v>
      </c>
      <c r="F148" s="222" t="s">
        <v>445</v>
      </c>
      <c r="G148" s="222"/>
      <c r="H148" s="222" t="s">
        <v>334</v>
      </c>
      <c r="I148" s="223">
        <f>I149</f>
        <v>0</v>
      </c>
      <c r="J148" s="224"/>
      <c r="K148" s="224"/>
    </row>
    <row r="149" spans="1:11" ht="51" hidden="1">
      <c r="A149" s="179" t="s">
        <v>634</v>
      </c>
      <c r="B149" s="231" t="s">
        <v>328</v>
      </c>
      <c r="C149" s="221" t="s">
        <v>831</v>
      </c>
      <c r="D149" s="222" t="s">
        <v>608</v>
      </c>
      <c r="E149" s="222" t="s">
        <v>338</v>
      </c>
      <c r="F149" s="222" t="s">
        <v>445</v>
      </c>
      <c r="G149" s="222"/>
      <c r="H149" s="222" t="s">
        <v>635</v>
      </c>
      <c r="I149" s="223"/>
      <c r="J149" s="224"/>
      <c r="K149" s="224"/>
    </row>
    <row r="150" spans="1:11" ht="25.5" hidden="1">
      <c r="A150" s="170" t="s">
        <v>342</v>
      </c>
      <c r="B150" s="231" t="s">
        <v>328</v>
      </c>
      <c r="C150" s="221" t="s">
        <v>831</v>
      </c>
      <c r="D150" s="222" t="s">
        <v>608</v>
      </c>
      <c r="E150" s="222" t="s">
        <v>338</v>
      </c>
      <c r="F150" s="222" t="s">
        <v>445</v>
      </c>
      <c r="G150" s="222"/>
      <c r="H150" s="222" t="s">
        <v>343</v>
      </c>
      <c r="I150" s="223">
        <f>I151</f>
        <v>0</v>
      </c>
      <c r="J150" s="224"/>
      <c r="K150" s="224"/>
    </row>
    <row r="151" spans="1:11" ht="25.5" hidden="1">
      <c r="A151" s="170" t="s">
        <v>344</v>
      </c>
      <c r="B151" s="231" t="s">
        <v>328</v>
      </c>
      <c r="C151" s="221" t="s">
        <v>831</v>
      </c>
      <c r="D151" s="222" t="s">
        <v>608</v>
      </c>
      <c r="E151" s="222" t="s">
        <v>338</v>
      </c>
      <c r="F151" s="222" t="s">
        <v>445</v>
      </c>
      <c r="G151" s="222"/>
      <c r="H151" s="222" t="s">
        <v>345</v>
      </c>
      <c r="I151" s="223"/>
      <c r="J151" s="224"/>
      <c r="K151" s="224"/>
    </row>
    <row r="152" spans="1:11" ht="15" hidden="1">
      <c r="A152" s="166" t="s">
        <v>364</v>
      </c>
      <c r="B152" s="225" t="s">
        <v>328</v>
      </c>
      <c r="C152" s="225" t="s">
        <v>831</v>
      </c>
      <c r="D152" s="226" t="s">
        <v>608</v>
      </c>
      <c r="E152" s="226" t="s">
        <v>365</v>
      </c>
      <c r="F152" s="226"/>
      <c r="G152" s="226"/>
      <c r="H152" s="226"/>
      <c r="I152" s="227" t="e">
        <f>I153+I205</f>
        <v>#REF!</v>
      </c>
      <c r="J152" s="224"/>
      <c r="K152" s="224"/>
    </row>
    <row r="153" spans="1:11" ht="15" hidden="1">
      <c r="A153" s="166" t="s">
        <v>640</v>
      </c>
      <c r="B153" s="225" t="s">
        <v>328</v>
      </c>
      <c r="C153" s="225" t="s">
        <v>831</v>
      </c>
      <c r="D153" s="226" t="s">
        <v>608</v>
      </c>
      <c r="E153" s="226" t="s">
        <v>365</v>
      </c>
      <c r="F153" s="226" t="s">
        <v>612</v>
      </c>
      <c r="G153" s="226"/>
      <c r="H153" s="226"/>
      <c r="I153" s="227">
        <f>I154+I189</f>
        <v>11632</v>
      </c>
      <c r="J153" s="224"/>
      <c r="K153" s="224"/>
    </row>
    <row r="154" spans="1:11" ht="25.5" hidden="1">
      <c r="A154" s="162" t="s">
        <v>641</v>
      </c>
      <c r="B154" s="221"/>
      <c r="C154" s="221" t="s">
        <v>831</v>
      </c>
      <c r="D154" s="222" t="s">
        <v>608</v>
      </c>
      <c r="E154" s="222" t="s">
        <v>365</v>
      </c>
      <c r="F154" s="222" t="s">
        <v>612</v>
      </c>
      <c r="G154" s="222"/>
      <c r="H154" s="222"/>
      <c r="I154" s="223">
        <f>I155</f>
        <v>0</v>
      </c>
      <c r="J154" s="224"/>
      <c r="K154" s="224"/>
    </row>
    <row r="155" spans="1:11" ht="25.5" hidden="1">
      <c r="A155" s="162" t="s">
        <v>643</v>
      </c>
      <c r="B155" s="221"/>
      <c r="C155" s="221" t="s">
        <v>831</v>
      </c>
      <c r="D155" s="222" t="s">
        <v>608</v>
      </c>
      <c r="E155" s="222" t="s">
        <v>365</v>
      </c>
      <c r="F155" s="222" t="s">
        <v>612</v>
      </c>
      <c r="G155" s="222"/>
      <c r="H155" s="222"/>
      <c r="I155" s="223">
        <f>I156</f>
        <v>0</v>
      </c>
      <c r="J155" s="224"/>
      <c r="K155" s="224"/>
    </row>
    <row r="156" spans="1:11" ht="25.5" hidden="1">
      <c r="A156" s="162" t="s">
        <v>645</v>
      </c>
      <c r="B156" s="221"/>
      <c r="C156" s="221" t="s">
        <v>831</v>
      </c>
      <c r="D156" s="222" t="s">
        <v>608</v>
      </c>
      <c r="E156" s="222" t="s">
        <v>365</v>
      </c>
      <c r="F156" s="222" t="s">
        <v>612</v>
      </c>
      <c r="G156" s="222"/>
      <c r="H156" s="222"/>
      <c r="I156" s="223">
        <f>I157</f>
        <v>0</v>
      </c>
      <c r="J156" s="224"/>
      <c r="K156" s="224"/>
    </row>
    <row r="157" spans="1:11" ht="15" hidden="1">
      <c r="A157" s="162" t="s">
        <v>647</v>
      </c>
      <c r="B157" s="221"/>
      <c r="C157" s="221" t="s">
        <v>831</v>
      </c>
      <c r="D157" s="222" t="s">
        <v>608</v>
      </c>
      <c r="E157" s="222" t="s">
        <v>365</v>
      </c>
      <c r="F157" s="222" t="s">
        <v>612</v>
      </c>
      <c r="G157" s="222"/>
      <c r="H157" s="222" t="s">
        <v>528</v>
      </c>
      <c r="I157" s="223"/>
      <c r="J157" s="224"/>
      <c r="K157" s="224"/>
    </row>
    <row r="158" spans="1:11" ht="25.5" hidden="1">
      <c r="A158" s="166" t="s">
        <v>852</v>
      </c>
      <c r="B158" s="225" t="s">
        <v>328</v>
      </c>
      <c r="C158" s="225" t="s">
        <v>831</v>
      </c>
      <c r="D158" s="226" t="s">
        <v>608</v>
      </c>
      <c r="E158" s="226" t="s">
        <v>495</v>
      </c>
      <c r="F158" s="226" t="s">
        <v>338</v>
      </c>
      <c r="G158" s="226" t="s">
        <v>853</v>
      </c>
      <c r="H158" s="226"/>
      <c r="I158" s="227">
        <f aca="true" t="shared" si="5" ref="I158:K159">I159</f>
        <v>143</v>
      </c>
      <c r="J158" s="232">
        <f t="shared" si="5"/>
        <v>0</v>
      </c>
      <c r="K158" s="232">
        <f t="shared" si="5"/>
        <v>0</v>
      </c>
    </row>
    <row r="159" spans="1:11" ht="25.5" hidden="1">
      <c r="A159" s="170" t="s">
        <v>342</v>
      </c>
      <c r="B159" s="228" t="s">
        <v>328</v>
      </c>
      <c r="C159" s="221" t="s">
        <v>831</v>
      </c>
      <c r="D159" s="222" t="s">
        <v>608</v>
      </c>
      <c r="E159" s="222" t="s">
        <v>495</v>
      </c>
      <c r="F159" s="222" t="s">
        <v>338</v>
      </c>
      <c r="G159" s="222" t="s">
        <v>853</v>
      </c>
      <c r="H159" s="222" t="s">
        <v>343</v>
      </c>
      <c r="I159" s="223">
        <f t="shared" si="5"/>
        <v>143</v>
      </c>
      <c r="J159" s="233">
        <f t="shared" si="5"/>
        <v>0</v>
      </c>
      <c r="K159" s="233">
        <f t="shared" si="5"/>
        <v>0</v>
      </c>
    </row>
    <row r="160" spans="1:11" ht="25.5" hidden="1">
      <c r="A160" s="170" t="s">
        <v>344</v>
      </c>
      <c r="B160" s="228" t="s">
        <v>328</v>
      </c>
      <c r="C160" s="221" t="s">
        <v>831</v>
      </c>
      <c r="D160" s="222" t="s">
        <v>608</v>
      </c>
      <c r="E160" s="222" t="s">
        <v>495</v>
      </c>
      <c r="F160" s="222" t="s">
        <v>338</v>
      </c>
      <c r="G160" s="222" t="s">
        <v>853</v>
      </c>
      <c r="H160" s="222" t="s">
        <v>345</v>
      </c>
      <c r="I160" s="223">
        <v>143</v>
      </c>
      <c r="J160" s="224"/>
      <c r="K160" s="224"/>
    </row>
    <row r="161" spans="1:11" ht="25.5" hidden="1">
      <c r="A161" s="166" t="s">
        <v>855</v>
      </c>
      <c r="B161" s="225" t="s">
        <v>328</v>
      </c>
      <c r="C161" s="225" t="s">
        <v>831</v>
      </c>
      <c r="D161" s="226" t="s">
        <v>608</v>
      </c>
      <c r="E161" s="226" t="s">
        <v>495</v>
      </c>
      <c r="F161" s="226" t="s">
        <v>326</v>
      </c>
      <c r="G161" s="226" t="s">
        <v>856</v>
      </c>
      <c r="H161" s="226"/>
      <c r="I161" s="227">
        <f aca="true" t="shared" si="6" ref="I161:K162">I162</f>
        <v>4500</v>
      </c>
      <c r="J161" s="232">
        <f t="shared" si="6"/>
        <v>0</v>
      </c>
      <c r="K161" s="232">
        <f t="shared" si="6"/>
        <v>0</v>
      </c>
    </row>
    <row r="162" spans="1:11" ht="25.5" hidden="1">
      <c r="A162" s="162" t="s">
        <v>503</v>
      </c>
      <c r="B162" s="221" t="s">
        <v>328</v>
      </c>
      <c r="C162" s="221" t="s">
        <v>831</v>
      </c>
      <c r="D162" s="222" t="s">
        <v>608</v>
      </c>
      <c r="E162" s="222" t="s">
        <v>495</v>
      </c>
      <c r="F162" s="222" t="s">
        <v>326</v>
      </c>
      <c r="G162" s="222" t="s">
        <v>856</v>
      </c>
      <c r="H162" s="222" t="s">
        <v>393</v>
      </c>
      <c r="I162" s="223">
        <f t="shared" si="6"/>
        <v>4500</v>
      </c>
      <c r="J162" s="233">
        <f t="shared" si="6"/>
        <v>0</v>
      </c>
      <c r="K162" s="233">
        <f t="shared" si="6"/>
        <v>0</v>
      </c>
    </row>
    <row r="163" spans="1:11" ht="25.5" hidden="1">
      <c r="A163" s="162" t="s">
        <v>857</v>
      </c>
      <c r="B163" s="221" t="s">
        <v>328</v>
      </c>
      <c r="C163" s="221" t="s">
        <v>831</v>
      </c>
      <c r="D163" s="222" t="s">
        <v>608</v>
      </c>
      <c r="E163" s="222" t="s">
        <v>495</v>
      </c>
      <c r="F163" s="222" t="s">
        <v>326</v>
      </c>
      <c r="G163" s="222" t="s">
        <v>856</v>
      </c>
      <c r="H163" s="222" t="s">
        <v>767</v>
      </c>
      <c r="I163" s="223">
        <v>4500</v>
      </c>
      <c r="J163" s="224"/>
      <c r="K163" s="224"/>
    </row>
    <row r="164" spans="1:11" ht="51" hidden="1">
      <c r="A164" s="166" t="s">
        <v>858</v>
      </c>
      <c r="B164" s="225" t="s">
        <v>328</v>
      </c>
      <c r="C164" s="225" t="s">
        <v>831</v>
      </c>
      <c r="D164" s="226" t="s">
        <v>608</v>
      </c>
      <c r="E164" s="226" t="s">
        <v>495</v>
      </c>
      <c r="F164" s="226" t="s">
        <v>338</v>
      </c>
      <c r="G164" s="226" t="s">
        <v>859</v>
      </c>
      <c r="H164" s="226"/>
      <c r="I164" s="227">
        <f aca="true" t="shared" si="7" ref="I164:K165">I165</f>
        <v>163.5</v>
      </c>
      <c r="J164" s="232">
        <f t="shared" si="7"/>
        <v>0</v>
      </c>
      <c r="K164" s="232">
        <f t="shared" si="7"/>
        <v>0</v>
      </c>
    </row>
    <row r="165" spans="1:11" ht="25.5" hidden="1">
      <c r="A165" s="162" t="s">
        <v>503</v>
      </c>
      <c r="B165" s="221" t="s">
        <v>328</v>
      </c>
      <c r="C165" s="221" t="s">
        <v>831</v>
      </c>
      <c r="D165" s="222" t="s">
        <v>608</v>
      </c>
      <c r="E165" s="222" t="s">
        <v>495</v>
      </c>
      <c r="F165" s="222" t="s">
        <v>338</v>
      </c>
      <c r="G165" s="222" t="s">
        <v>859</v>
      </c>
      <c r="H165" s="222" t="s">
        <v>393</v>
      </c>
      <c r="I165" s="223">
        <f t="shared" si="7"/>
        <v>163.5</v>
      </c>
      <c r="J165" s="233">
        <f t="shared" si="7"/>
        <v>0</v>
      </c>
      <c r="K165" s="233">
        <f t="shared" si="7"/>
        <v>0</v>
      </c>
    </row>
    <row r="166" spans="1:11" ht="38.25" hidden="1">
      <c r="A166" s="162" t="s">
        <v>860</v>
      </c>
      <c r="B166" s="221" t="s">
        <v>328</v>
      </c>
      <c r="C166" s="221" t="s">
        <v>831</v>
      </c>
      <c r="D166" s="222" t="s">
        <v>608</v>
      </c>
      <c r="E166" s="222" t="s">
        <v>495</v>
      </c>
      <c r="F166" s="222" t="s">
        <v>338</v>
      </c>
      <c r="G166" s="222" t="s">
        <v>859</v>
      </c>
      <c r="H166" s="222" t="s">
        <v>771</v>
      </c>
      <c r="I166" s="223">
        <v>163.5</v>
      </c>
      <c r="J166" s="224"/>
      <c r="K166" s="224"/>
    </row>
    <row r="167" spans="1:11" ht="89.25" hidden="1">
      <c r="A167" s="166" t="s">
        <v>861</v>
      </c>
      <c r="B167" s="225" t="s">
        <v>328</v>
      </c>
      <c r="C167" s="225" t="s">
        <v>831</v>
      </c>
      <c r="D167" s="226" t="s">
        <v>608</v>
      </c>
      <c r="E167" s="226" t="s">
        <v>495</v>
      </c>
      <c r="F167" s="226" t="s">
        <v>365</v>
      </c>
      <c r="G167" s="226" t="s">
        <v>862</v>
      </c>
      <c r="H167" s="226"/>
      <c r="I167" s="227">
        <f>I168+I170+I172</f>
        <v>11745.698</v>
      </c>
      <c r="J167" s="232">
        <f>J168+J170+J172</f>
        <v>0</v>
      </c>
      <c r="K167" s="232">
        <f>K168+K170+K172</f>
        <v>0</v>
      </c>
    </row>
    <row r="168" spans="1:11" ht="76.5" hidden="1">
      <c r="A168" s="170" t="s">
        <v>333</v>
      </c>
      <c r="B168" s="221" t="s">
        <v>328</v>
      </c>
      <c r="C168" s="221" t="s">
        <v>831</v>
      </c>
      <c r="D168" s="222" t="s">
        <v>608</v>
      </c>
      <c r="E168" s="222" t="s">
        <v>495</v>
      </c>
      <c r="F168" s="222" t="s">
        <v>524</v>
      </c>
      <c r="G168" s="222" t="s">
        <v>862</v>
      </c>
      <c r="H168" s="222" t="s">
        <v>334</v>
      </c>
      <c r="I168" s="223">
        <f>I169</f>
        <v>642.7</v>
      </c>
      <c r="J168" s="233">
        <f>J169</f>
        <v>0</v>
      </c>
      <c r="K168" s="233">
        <f>K169</f>
        <v>0</v>
      </c>
    </row>
    <row r="169" spans="1:11" ht="51" hidden="1">
      <c r="A169" s="170" t="s">
        <v>543</v>
      </c>
      <c r="B169" s="221" t="s">
        <v>328</v>
      </c>
      <c r="C169" s="221" t="s">
        <v>831</v>
      </c>
      <c r="D169" s="222" t="s">
        <v>608</v>
      </c>
      <c r="E169" s="222" t="s">
        <v>495</v>
      </c>
      <c r="F169" s="222" t="s">
        <v>524</v>
      </c>
      <c r="G169" s="222" t="s">
        <v>862</v>
      </c>
      <c r="H169" s="222" t="s">
        <v>336</v>
      </c>
      <c r="I169" s="223">
        <v>642.7</v>
      </c>
      <c r="J169" s="224"/>
      <c r="K169" s="224"/>
    </row>
    <row r="170" spans="1:11" ht="25.5" hidden="1">
      <c r="A170" s="170" t="s">
        <v>342</v>
      </c>
      <c r="B170" s="231" t="s">
        <v>328</v>
      </c>
      <c r="C170" s="221" t="s">
        <v>831</v>
      </c>
      <c r="D170" s="222" t="s">
        <v>608</v>
      </c>
      <c r="E170" s="222" t="s">
        <v>495</v>
      </c>
      <c r="F170" s="222" t="s">
        <v>524</v>
      </c>
      <c r="G170" s="222" t="s">
        <v>862</v>
      </c>
      <c r="H170" s="222" t="s">
        <v>343</v>
      </c>
      <c r="I170" s="223">
        <f>I171</f>
        <v>15.3</v>
      </c>
      <c r="J170" s="233">
        <f>J171</f>
        <v>0</v>
      </c>
      <c r="K170" s="233">
        <f>K171</f>
        <v>0</v>
      </c>
    </row>
    <row r="171" spans="1:11" ht="25.5" hidden="1">
      <c r="A171" s="170" t="s">
        <v>344</v>
      </c>
      <c r="B171" s="231" t="s">
        <v>328</v>
      </c>
      <c r="C171" s="221" t="s">
        <v>831</v>
      </c>
      <c r="D171" s="222" t="s">
        <v>608</v>
      </c>
      <c r="E171" s="222" t="s">
        <v>495</v>
      </c>
      <c r="F171" s="222" t="s">
        <v>524</v>
      </c>
      <c r="G171" s="222" t="s">
        <v>862</v>
      </c>
      <c r="H171" s="222" t="s">
        <v>345</v>
      </c>
      <c r="I171" s="223">
        <v>15.3</v>
      </c>
      <c r="J171" s="224"/>
      <c r="K171" s="224"/>
    </row>
    <row r="172" spans="1:11" ht="25.5" hidden="1">
      <c r="A172" s="162" t="s">
        <v>509</v>
      </c>
      <c r="B172" s="221" t="s">
        <v>328</v>
      </c>
      <c r="C172" s="221" t="s">
        <v>831</v>
      </c>
      <c r="D172" s="222" t="s">
        <v>608</v>
      </c>
      <c r="E172" s="222" t="s">
        <v>495</v>
      </c>
      <c r="F172" s="222" t="s">
        <v>365</v>
      </c>
      <c r="G172" s="222" t="s">
        <v>862</v>
      </c>
      <c r="H172" s="222" t="s">
        <v>393</v>
      </c>
      <c r="I172" s="230">
        <f>I173+I174</f>
        <v>11087.698</v>
      </c>
      <c r="J172" s="253">
        <f>J173+J174</f>
        <v>0</v>
      </c>
      <c r="K172" s="253">
        <f>K173+K174</f>
        <v>0</v>
      </c>
    </row>
    <row r="173" spans="1:11" ht="38.25" hidden="1">
      <c r="A173" s="162" t="s">
        <v>863</v>
      </c>
      <c r="B173" s="221" t="s">
        <v>328</v>
      </c>
      <c r="C173" s="221" t="s">
        <v>831</v>
      </c>
      <c r="D173" s="222" t="s">
        <v>608</v>
      </c>
      <c r="E173" s="222" t="s">
        <v>495</v>
      </c>
      <c r="F173" s="222" t="s">
        <v>365</v>
      </c>
      <c r="G173" s="222" t="s">
        <v>862</v>
      </c>
      <c r="H173" s="222" t="s">
        <v>511</v>
      </c>
      <c r="I173" s="223">
        <v>8709.744</v>
      </c>
      <c r="J173" s="224"/>
      <c r="K173" s="224"/>
    </row>
    <row r="174" spans="1:11" ht="38.25" hidden="1">
      <c r="A174" s="162" t="s">
        <v>520</v>
      </c>
      <c r="B174" s="221" t="s">
        <v>328</v>
      </c>
      <c r="C174" s="221" t="s">
        <v>831</v>
      </c>
      <c r="D174" s="222" t="s">
        <v>608</v>
      </c>
      <c r="E174" s="222" t="s">
        <v>495</v>
      </c>
      <c r="F174" s="222" t="s">
        <v>365</v>
      </c>
      <c r="G174" s="222" t="s">
        <v>862</v>
      </c>
      <c r="H174" s="222" t="s">
        <v>395</v>
      </c>
      <c r="I174" s="230">
        <v>2377.954</v>
      </c>
      <c r="J174" s="224"/>
      <c r="K174" s="224"/>
    </row>
    <row r="175" spans="1:11" ht="51" hidden="1">
      <c r="A175" s="166" t="s">
        <v>864</v>
      </c>
      <c r="B175" s="225" t="s">
        <v>328</v>
      </c>
      <c r="C175" s="225" t="s">
        <v>831</v>
      </c>
      <c r="D175" s="226" t="s">
        <v>608</v>
      </c>
      <c r="E175" s="226" t="s">
        <v>365</v>
      </c>
      <c r="F175" s="226" t="s">
        <v>671</v>
      </c>
      <c r="G175" s="226" t="s">
        <v>865</v>
      </c>
      <c r="H175" s="245"/>
      <c r="I175" s="227">
        <f aca="true" t="shared" si="8" ref="I175:K176">I176</f>
        <v>164.5</v>
      </c>
      <c r="J175" s="232">
        <f t="shared" si="8"/>
        <v>0</v>
      </c>
      <c r="K175" s="232">
        <f t="shared" si="8"/>
        <v>0</v>
      </c>
    </row>
    <row r="176" spans="1:11" ht="76.5" hidden="1">
      <c r="A176" s="170" t="s">
        <v>333</v>
      </c>
      <c r="B176" s="228" t="s">
        <v>328</v>
      </c>
      <c r="C176" s="221" t="s">
        <v>831</v>
      </c>
      <c r="D176" s="222" t="s">
        <v>674</v>
      </c>
      <c r="E176" s="222" t="s">
        <v>365</v>
      </c>
      <c r="F176" s="222" t="s">
        <v>671</v>
      </c>
      <c r="G176" s="222" t="s">
        <v>865</v>
      </c>
      <c r="H176" s="229" t="s">
        <v>334</v>
      </c>
      <c r="I176" s="223">
        <f t="shared" si="8"/>
        <v>164.5</v>
      </c>
      <c r="J176" s="233">
        <f t="shared" si="8"/>
        <v>0</v>
      </c>
      <c r="K176" s="233">
        <f t="shared" si="8"/>
        <v>0</v>
      </c>
    </row>
    <row r="177" spans="1:11" ht="25.5" hidden="1">
      <c r="A177" s="170" t="s">
        <v>835</v>
      </c>
      <c r="B177" s="231" t="s">
        <v>328</v>
      </c>
      <c r="C177" s="221" t="s">
        <v>831</v>
      </c>
      <c r="D177" s="222" t="s">
        <v>608</v>
      </c>
      <c r="E177" s="222" t="s">
        <v>365</v>
      </c>
      <c r="F177" s="222" t="s">
        <v>671</v>
      </c>
      <c r="G177" s="222" t="s">
        <v>865</v>
      </c>
      <c r="H177" s="222" t="s">
        <v>336</v>
      </c>
      <c r="I177" s="223">
        <v>164.5</v>
      </c>
      <c r="J177" s="224"/>
      <c r="K177" s="224"/>
    </row>
    <row r="178" spans="1:11" ht="76.5" hidden="1">
      <c r="A178" s="166" t="s">
        <v>783</v>
      </c>
      <c r="B178" s="225" t="s">
        <v>328</v>
      </c>
      <c r="C178" s="225" t="s">
        <v>831</v>
      </c>
      <c r="D178" s="226" t="s">
        <v>608</v>
      </c>
      <c r="E178" s="226" t="s">
        <v>495</v>
      </c>
      <c r="F178" s="226" t="s">
        <v>365</v>
      </c>
      <c r="G178" s="226" t="s">
        <v>867</v>
      </c>
      <c r="H178" s="226"/>
      <c r="I178" s="227">
        <f aca="true" t="shared" si="9" ref="I178:K179">I179</f>
        <v>6202.35</v>
      </c>
      <c r="J178" s="232">
        <f t="shared" si="9"/>
        <v>0</v>
      </c>
      <c r="K178" s="232">
        <f t="shared" si="9"/>
        <v>0</v>
      </c>
    </row>
    <row r="179" spans="1:11" ht="25.5" hidden="1">
      <c r="A179" s="162" t="s">
        <v>509</v>
      </c>
      <c r="B179" s="221" t="s">
        <v>328</v>
      </c>
      <c r="C179" s="221" t="s">
        <v>831</v>
      </c>
      <c r="D179" s="222" t="s">
        <v>608</v>
      </c>
      <c r="E179" s="222" t="s">
        <v>495</v>
      </c>
      <c r="F179" s="222" t="s">
        <v>365</v>
      </c>
      <c r="G179" s="222" t="s">
        <v>867</v>
      </c>
      <c r="H179" s="222" t="s">
        <v>393</v>
      </c>
      <c r="I179" s="223">
        <f t="shared" si="9"/>
        <v>6202.35</v>
      </c>
      <c r="J179" s="233">
        <f t="shared" si="9"/>
        <v>0</v>
      </c>
      <c r="K179" s="233">
        <f t="shared" si="9"/>
        <v>0</v>
      </c>
    </row>
    <row r="180" spans="1:11" ht="38.25" hidden="1">
      <c r="A180" s="162" t="s">
        <v>860</v>
      </c>
      <c r="B180" s="221" t="s">
        <v>328</v>
      </c>
      <c r="C180" s="221" t="s">
        <v>831</v>
      </c>
      <c r="D180" s="222" t="s">
        <v>608</v>
      </c>
      <c r="E180" s="222" t="s">
        <v>495</v>
      </c>
      <c r="F180" s="222" t="s">
        <v>365</v>
      </c>
      <c r="G180" s="222" t="s">
        <v>867</v>
      </c>
      <c r="H180" s="222" t="s">
        <v>771</v>
      </c>
      <c r="I180" s="223">
        <v>6202.35</v>
      </c>
      <c r="J180" s="224"/>
      <c r="K180" s="224"/>
    </row>
    <row r="181" spans="1:11" ht="114.75" hidden="1">
      <c r="A181" s="166" t="s">
        <v>870</v>
      </c>
      <c r="B181" s="225" t="s">
        <v>328</v>
      </c>
      <c r="C181" s="225" t="s">
        <v>831</v>
      </c>
      <c r="D181" s="226" t="s">
        <v>608</v>
      </c>
      <c r="E181" s="226" t="s">
        <v>495</v>
      </c>
      <c r="F181" s="226" t="s">
        <v>365</v>
      </c>
      <c r="G181" s="226" t="s">
        <v>871</v>
      </c>
      <c r="H181" s="226"/>
      <c r="I181" s="227">
        <f>I183</f>
        <v>187.452</v>
      </c>
      <c r="J181" s="232">
        <f>J183</f>
        <v>0</v>
      </c>
      <c r="K181" s="232">
        <f>K183</f>
        <v>0</v>
      </c>
    </row>
    <row r="182" spans="1:11" ht="25.5" hidden="1">
      <c r="A182" s="162" t="s">
        <v>509</v>
      </c>
      <c r="B182" s="221" t="s">
        <v>328</v>
      </c>
      <c r="C182" s="221" t="s">
        <v>831</v>
      </c>
      <c r="D182" s="222" t="s">
        <v>608</v>
      </c>
      <c r="E182" s="222" t="s">
        <v>495</v>
      </c>
      <c r="F182" s="222" t="s">
        <v>365</v>
      </c>
      <c r="G182" s="222" t="s">
        <v>871</v>
      </c>
      <c r="H182" s="222" t="s">
        <v>393</v>
      </c>
      <c r="I182" s="223">
        <f>I183</f>
        <v>187.452</v>
      </c>
      <c r="J182" s="233">
        <f>J183</f>
        <v>0</v>
      </c>
      <c r="K182" s="233">
        <f>K183</f>
        <v>0</v>
      </c>
    </row>
    <row r="183" spans="1:11" ht="38.25" hidden="1">
      <c r="A183" s="162" t="s">
        <v>863</v>
      </c>
      <c r="B183" s="221" t="s">
        <v>328</v>
      </c>
      <c r="C183" s="221" t="s">
        <v>831</v>
      </c>
      <c r="D183" s="222" t="s">
        <v>608</v>
      </c>
      <c r="E183" s="222" t="s">
        <v>495</v>
      </c>
      <c r="F183" s="222" t="s">
        <v>365</v>
      </c>
      <c r="G183" s="222" t="s">
        <v>871</v>
      </c>
      <c r="H183" s="222" t="s">
        <v>511</v>
      </c>
      <c r="I183" s="223">
        <v>187.452</v>
      </c>
      <c r="J183" s="224"/>
      <c r="K183" s="224"/>
    </row>
    <row r="184" spans="1:11" ht="81" customHeight="1">
      <c r="A184" s="172" t="s">
        <v>613</v>
      </c>
      <c r="B184" s="225" t="s">
        <v>328</v>
      </c>
      <c r="C184" s="225" t="s">
        <v>831</v>
      </c>
      <c r="D184" s="226" t="s">
        <v>608</v>
      </c>
      <c r="E184" s="226"/>
      <c r="F184" s="226"/>
      <c r="G184" s="226" t="s">
        <v>869</v>
      </c>
      <c r="H184" s="226"/>
      <c r="I184" s="227"/>
      <c r="J184" s="259"/>
      <c r="K184" s="259">
        <f>K187+K185</f>
        <v>0</v>
      </c>
    </row>
    <row r="185" spans="1:11" ht="32.25" customHeight="1">
      <c r="A185" s="162" t="s">
        <v>342</v>
      </c>
      <c r="B185" s="221" t="s">
        <v>328</v>
      </c>
      <c r="C185" s="221" t="s">
        <v>831</v>
      </c>
      <c r="D185" s="222" t="s">
        <v>608</v>
      </c>
      <c r="E185" s="222"/>
      <c r="F185" s="222"/>
      <c r="G185" s="222" t="s">
        <v>869</v>
      </c>
      <c r="H185" s="222" t="s">
        <v>343</v>
      </c>
      <c r="I185" s="223"/>
      <c r="J185" s="224"/>
      <c r="K185" s="224">
        <f>K186</f>
        <v>5.67</v>
      </c>
    </row>
    <row r="186" spans="1:11" ht="27" customHeight="1">
      <c r="A186" s="162" t="s">
        <v>344</v>
      </c>
      <c r="B186" s="221" t="s">
        <v>328</v>
      </c>
      <c r="C186" s="221" t="s">
        <v>831</v>
      </c>
      <c r="D186" s="222" t="s">
        <v>608</v>
      </c>
      <c r="E186" s="222"/>
      <c r="F186" s="222"/>
      <c r="G186" s="222" t="s">
        <v>869</v>
      </c>
      <c r="H186" s="222" t="s">
        <v>345</v>
      </c>
      <c r="I186" s="223"/>
      <c r="J186" s="224"/>
      <c r="K186" s="224">
        <v>5.67</v>
      </c>
    </row>
    <row r="187" spans="1:11" ht="15">
      <c r="A187" s="162" t="s">
        <v>426</v>
      </c>
      <c r="B187" s="221" t="s">
        <v>328</v>
      </c>
      <c r="C187" s="221" t="s">
        <v>831</v>
      </c>
      <c r="D187" s="222" t="s">
        <v>608</v>
      </c>
      <c r="E187" s="222"/>
      <c r="F187" s="222"/>
      <c r="G187" s="222" t="s">
        <v>869</v>
      </c>
      <c r="H187" s="222" t="s">
        <v>363</v>
      </c>
      <c r="I187" s="223"/>
      <c r="J187" s="224"/>
      <c r="K187" s="224">
        <f>K188</f>
        <v>-5.67</v>
      </c>
    </row>
    <row r="188" spans="1:11" ht="15">
      <c r="A188" s="162" t="s">
        <v>548</v>
      </c>
      <c r="B188" s="221" t="s">
        <v>328</v>
      </c>
      <c r="C188" s="221" t="s">
        <v>831</v>
      </c>
      <c r="D188" s="222" t="s">
        <v>608</v>
      </c>
      <c r="E188" s="222"/>
      <c r="F188" s="222"/>
      <c r="G188" s="222" t="s">
        <v>869</v>
      </c>
      <c r="H188" s="222" t="s">
        <v>549</v>
      </c>
      <c r="I188" s="223"/>
      <c r="J188" s="224"/>
      <c r="K188" s="224">
        <v>-5.67</v>
      </c>
    </row>
    <row r="189" spans="1:11" ht="38.25" hidden="1">
      <c r="A189" s="166" t="s">
        <v>475</v>
      </c>
      <c r="B189" s="225" t="s">
        <v>328</v>
      </c>
      <c r="C189" s="225" t="s">
        <v>831</v>
      </c>
      <c r="D189" s="226" t="s">
        <v>608</v>
      </c>
      <c r="E189" s="226" t="s">
        <v>365</v>
      </c>
      <c r="F189" s="226" t="s">
        <v>612</v>
      </c>
      <c r="G189" s="226" t="s">
        <v>872</v>
      </c>
      <c r="H189" s="226"/>
      <c r="I189" s="227">
        <f>I190+I196+I199+I202+I210+I213+I219+I224+I227+I230+I244+I252++I329+I343+I386+I389</f>
        <v>11632</v>
      </c>
      <c r="J189" s="232">
        <f>J190+J196+J199+J202+J210+J213+J219+J224+J227+J230+J244+J252++J329+J343+J386+J389+J394+J397</f>
        <v>0</v>
      </c>
      <c r="K189" s="232">
        <f>K190+K196+K199+K202+K210+K213+K219+K224+K227+K230+K244+K252++K329+K343+K386+K389+K394+K397</f>
        <v>0</v>
      </c>
    </row>
    <row r="190" spans="1:11" ht="38.25" hidden="1">
      <c r="A190" s="162" t="s">
        <v>873</v>
      </c>
      <c r="B190" s="221" t="s">
        <v>328</v>
      </c>
      <c r="C190" s="221" t="s">
        <v>831</v>
      </c>
      <c r="D190" s="222" t="s">
        <v>608</v>
      </c>
      <c r="E190" s="222" t="s">
        <v>365</v>
      </c>
      <c r="F190" s="222" t="s">
        <v>612</v>
      </c>
      <c r="G190" s="222" t="s">
        <v>874</v>
      </c>
      <c r="H190" s="222"/>
      <c r="I190" s="223">
        <f aca="true" t="shared" si="10" ref="I190:K191">I191</f>
        <v>500</v>
      </c>
      <c r="J190" s="233">
        <f t="shared" si="10"/>
        <v>0</v>
      </c>
      <c r="K190" s="233">
        <f t="shared" si="10"/>
        <v>0</v>
      </c>
    </row>
    <row r="191" spans="1:11" ht="25.5" hidden="1">
      <c r="A191" s="162" t="s">
        <v>342</v>
      </c>
      <c r="B191" s="221" t="s">
        <v>328</v>
      </c>
      <c r="C191" s="221" t="s">
        <v>831</v>
      </c>
      <c r="D191" s="222" t="s">
        <v>608</v>
      </c>
      <c r="E191" s="222" t="s">
        <v>365</v>
      </c>
      <c r="F191" s="222" t="s">
        <v>612</v>
      </c>
      <c r="G191" s="222" t="s">
        <v>874</v>
      </c>
      <c r="H191" s="222" t="s">
        <v>343</v>
      </c>
      <c r="I191" s="223">
        <f t="shared" si="10"/>
        <v>500</v>
      </c>
      <c r="J191" s="233">
        <f t="shared" si="10"/>
        <v>0</v>
      </c>
      <c r="K191" s="233">
        <f t="shared" si="10"/>
        <v>0</v>
      </c>
    </row>
    <row r="192" spans="1:11" ht="25.5" hidden="1">
      <c r="A192" s="162" t="s">
        <v>344</v>
      </c>
      <c r="B192" s="221" t="s">
        <v>328</v>
      </c>
      <c r="C192" s="221" t="s">
        <v>831</v>
      </c>
      <c r="D192" s="222" t="s">
        <v>608</v>
      </c>
      <c r="E192" s="222" t="s">
        <v>365</v>
      </c>
      <c r="F192" s="222" t="s">
        <v>612</v>
      </c>
      <c r="G192" s="222" t="s">
        <v>874</v>
      </c>
      <c r="H192" s="222" t="s">
        <v>345</v>
      </c>
      <c r="I192" s="223">
        <v>500</v>
      </c>
      <c r="J192" s="224"/>
      <c r="K192" s="224"/>
    </row>
    <row r="193" spans="1:11" ht="25.5" hidden="1">
      <c r="A193" s="162" t="s">
        <v>643</v>
      </c>
      <c r="B193" s="221"/>
      <c r="C193" s="221" t="s">
        <v>831</v>
      </c>
      <c r="D193" s="222" t="s">
        <v>608</v>
      </c>
      <c r="E193" s="222" t="s">
        <v>365</v>
      </c>
      <c r="F193" s="222" t="s">
        <v>612</v>
      </c>
      <c r="G193" s="222"/>
      <c r="H193" s="222" t="s">
        <v>653</v>
      </c>
      <c r="I193" s="223"/>
      <c r="J193" s="224"/>
      <c r="K193" s="224"/>
    </row>
    <row r="194" spans="1:11" ht="15" hidden="1">
      <c r="A194" s="162"/>
      <c r="B194" s="221"/>
      <c r="C194" s="221" t="s">
        <v>831</v>
      </c>
      <c r="D194" s="222" t="s">
        <v>876</v>
      </c>
      <c r="E194" s="222" t="s">
        <v>365</v>
      </c>
      <c r="F194" s="222" t="s">
        <v>612</v>
      </c>
      <c r="G194" s="222"/>
      <c r="H194" s="222"/>
      <c r="I194" s="223"/>
      <c r="J194" s="224"/>
      <c r="K194" s="224"/>
    </row>
    <row r="195" spans="1:11" ht="25.5" hidden="1">
      <c r="A195" s="162" t="s">
        <v>643</v>
      </c>
      <c r="B195" s="221"/>
      <c r="C195" s="221" t="s">
        <v>831</v>
      </c>
      <c r="D195" s="222" t="s">
        <v>608</v>
      </c>
      <c r="E195" s="222" t="s">
        <v>365</v>
      </c>
      <c r="F195" s="222" t="s">
        <v>612</v>
      </c>
      <c r="G195" s="222"/>
      <c r="H195" s="222" t="s">
        <v>653</v>
      </c>
      <c r="I195" s="223"/>
      <c r="J195" s="224"/>
      <c r="K195" s="224"/>
    </row>
    <row r="196" spans="1:11" ht="15" hidden="1">
      <c r="A196" s="162" t="s">
        <v>654</v>
      </c>
      <c r="B196" s="221" t="s">
        <v>328</v>
      </c>
      <c r="C196" s="221" t="s">
        <v>831</v>
      </c>
      <c r="D196" s="222" t="s">
        <v>608</v>
      </c>
      <c r="E196" s="222" t="s">
        <v>365</v>
      </c>
      <c r="F196" s="222" t="s">
        <v>612</v>
      </c>
      <c r="G196" s="222" t="s">
        <v>877</v>
      </c>
      <c r="H196" s="222"/>
      <c r="I196" s="223">
        <f aca="true" t="shared" si="11" ref="I196:K197">I197</f>
        <v>1000</v>
      </c>
      <c r="J196" s="233">
        <f t="shared" si="11"/>
        <v>0</v>
      </c>
      <c r="K196" s="233">
        <f t="shared" si="11"/>
        <v>0</v>
      </c>
    </row>
    <row r="197" spans="1:11" ht="15" hidden="1">
      <c r="A197" s="162" t="s">
        <v>346</v>
      </c>
      <c r="B197" s="221" t="s">
        <v>328</v>
      </c>
      <c r="C197" s="221" t="s">
        <v>831</v>
      </c>
      <c r="D197" s="222" t="s">
        <v>608</v>
      </c>
      <c r="E197" s="222" t="s">
        <v>365</v>
      </c>
      <c r="F197" s="222" t="s">
        <v>612</v>
      </c>
      <c r="G197" s="222" t="s">
        <v>877</v>
      </c>
      <c r="H197" s="222" t="s">
        <v>347</v>
      </c>
      <c r="I197" s="223">
        <f t="shared" si="11"/>
        <v>1000</v>
      </c>
      <c r="J197" s="233">
        <f t="shared" si="11"/>
        <v>0</v>
      </c>
      <c r="K197" s="233">
        <f t="shared" si="11"/>
        <v>0</v>
      </c>
    </row>
    <row r="198" spans="1:11" ht="51.75" hidden="1">
      <c r="A198" s="199" t="s">
        <v>875</v>
      </c>
      <c r="B198" s="221" t="s">
        <v>328</v>
      </c>
      <c r="C198" s="221" t="s">
        <v>831</v>
      </c>
      <c r="D198" s="222" t="s">
        <v>608</v>
      </c>
      <c r="E198" s="222" t="s">
        <v>365</v>
      </c>
      <c r="F198" s="222" t="s">
        <v>612</v>
      </c>
      <c r="G198" s="222" t="s">
        <v>877</v>
      </c>
      <c r="H198" s="222" t="s">
        <v>652</v>
      </c>
      <c r="I198" s="223">
        <v>1000</v>
      </c>
      <c r="J198" s="224"/>
      <c r="K198" s="224"/>
    </row>
    <row r="199" spans="1:11" ht="25.5" hidden="1">
      <c r="A199" s="162" t="s">
        <v>656</v>
      </c>
      <c r="B199" s="221" t="s">
        <v>328</v>
      </c>
      <c r="C199" s="221" t="s">
        <v>831</v>
      </c>
      <c r="D199" s="222" t="s">
        <v>608</v>
      </c>
      <c r="E199" s="222" t="s">
        <v>365</v>
      </c>
      <c r="F199" s="222" t="s">
        <v>612</v>
      </c>
      <c r="G199" s="222" t="s">
        <v>878</v>
      </c>
      <c r="H199" s="222"/>
      <c r="I199" s="223">
        <f aca="true" t="shared" si="12" ref="I199:K200">I200</f>
        <v>4000</v>
      </c>
      <c r="J199" s="233">
        <f t="shared" si="12"/>
        <v>0</v>
      </c>
      <c r="K199" s="233">
        <f t="shared" si="12"/>
        <v>0</v>
      </c>
    </row>
    <row r="200" spans="1:11" ht="15" hidden="1">
      <c r="A200" s="162" t="s">
        <v>346</v>
      </c>
      <c r="B200" s="221" t="s">
        <v>328</v>
      </c>
      <c r="C200" s="221" t="s">
        <v>831</v>
      </c>
      <c r="D200" s="222" t="s">
        <v>608</v>
      </c>
      <c r="E200" s="222" t="s">
        <v>365</v>
      </c>
      <c r="F200" s="222" t="s">
        <v>612</v>
      </c>
      <c r="G200" s="222" t="s">
        <v>878</v>
      </c>
      <c r="H200" s="222" t="s">
        <v>347</v>
      </c>
      <c r="I200" s="223">
        <f t="shared" si="12"/>
        <v>4000</v>
      </c>
      <c r="J200" s="233">
        <f t="shared" si="12"/>
        <v>0</v>
      </c>
      <c r="K200" s="233">
        <f t="shared" si="12"/>
        <v>0</v>
      </c>
    </row>
    <row r="201" spans="1:11" ht="51.75" hidden="1">
      <c r="A201" s="199" t="s">
        <v>875</v>
      </c>
      <c r="B201" s="221" t="s">
        <v>328</v>
      </c>
      <c r="C201" s="221" t="s">
        <v>831</v>
      </c>
      <c r="D201" s="222" t="s">
        <v>608</v>
      </c>
      <c r="E201" s="222" t="s">
        <v>365</v>
      </c>
      <c r="F201" s="222" t="s">
        <v>612</v>
      </c>
      <c r="G201" s="222" t="s">
        <v>878</v>
      </c>
      <c r="H201" s="222" t="s">
        <v>652</v>
      </c>
      <c r="I201" s="223">
        <v>4000</v>
      </c>
      <c r="J201" s="224"/>
      <c r="K201" s="224"/>
    </row>
    <row r="202" spans="1:11" ht="38.25" hidden="1">
      <c r="A202" s="162" t="s">
        <v>879</v>
      </c>
      <c r="B202" s="221" t="s">
        <v>328</v>
      </c>
      <c r="C202" s="221" t="s">
        <v>831</v>
      </c>
      <c r="D202" s="222" t="s">
        <v>608</v>
      </c>
      <c r="E202" s="222" t="s">
        <v>365</v>
      </c>
      <c r="F202" s="222" t="s">
        <v>612</v>
      </c>
      <c r="G202" s="222" t="s">
        <v>880</v>
      </c>
      <c r="H202" s="222"/>
      <c r="I202" s="223">
        <f aca="true" t="shared" si="13" ref="I202:K203">I203</f>
        <v>1800</v>
      </c>
      <c r="J202" s="233">
        <f t="shared" si="13"/>
        <v>0</v>
      </c>
      <c r="K202" s="233">
        <f t="shared" si="13"/>
        <v>0</v>
      </c>
    </row>
    <row r="203" spans="1:11" ht="15" hidden="1">
      <c r="A203" s="174" t="s">
        <v>407</v>
      </c>
      <c r="B203" s="221" t="s">
        <v>328</v>
      </c>
      <c r="C203" s="221" t="s">
        <v>831</v>
      </c>
      <c r="D203" s="222" t="s">
        <v>608</v>
      </c>
      <c r="E203" s="222" t="s">
        <v>365</v>
      </c>
      <c r="F203" s="222" t="s">
        <v>612</v>
      </c>
      <c r="G203" s="222" t="s">
        <v>880</v>
      </c>
      <c r="H203" s="222" t="s">
        <v>347</v>
      </c>
      <c r="I203" s="223">
        <f t="shared" si="13"/>
        <v>1800</v>
      </c>
      <c r="J203" s="233">
        <f t="shared" si="13"/>
        <v>0</v>
      </c>
      <c r="K203" s="233">
        <f t="shared" si="13"/>
        <v>0</v>
      </c>
    </row>
    <row r="204" spans="1:11" ht="51.75" hidden="1">
      <c r="A204" s="199" t="s">
        <v>875</v>
      </c>
      <c r="B204" s="221" t="s">
        <v>328</v>
      </c>
      <c r="C204" s="221" t="s">
        <v>831</v>
      </c>
      <c r="D204" s="222" t="s">
        <v>608</v>
      </c>
      <c r="E204" s="222" t="s">
        <v>365</v>
      </c>
      <c r="F204" s="222" t="s">
        <v>612</v>
      </c>
      <c r="G204" s="222" t="s">
        <v>880</v>
      </c>
      <c r="H204" s="229" t="s">
        <v>652</v>
      </c>
      <c r="I204" s="230">
        <v>1800</v>
      </c>
      <c r="J204" s="224"/>
      <c r="K204" s="224"/>
    </row>
    <row r="205" spans="1:11" ht="25.5" hidden="1">
      <c r="A205" s="166" t="s">
        <v>670</v>
      </c>
      <c r="B205" s="225" t="s">
        <v>328</v>
      </c>
      <c r="C205" s="221" t="s">
        <v>831</v>
      </c>
      <c r="D205" s="226" t="s">
        <v>608</v>
      </c>
      <c r="E205" s="226" t="s">
        <v>365</v>
      </c>
      <c r="F205" s="226" t="s">
        <v>671</v>
      </c>
      <c r="G205" s="226"/>
      <c r="H205" s="245"/>
      <c r="I205" s="227" t="e">
        <f>I207+#REF!</f>
        <v>#REF!</v>
      </c>
      <c r="J205" s="224"/>
      <c r="K205" s="224"/>
    </row>
    <row r="206" spans="1:11" ht="15" hidden="1">
      <c r="A206" s="162" t="s">
        <v>385</v>
      </c>
      <c r="B206" s="221" t="s">
        <v>328</v>
      </c>
      <c r="C206" s="221" t="s">
        <v>831</v>
      </c>
      <c r="D206" s="222" t="s">
        <v>608</v>
      </c>
      <c r="E206" s="222" t="s">
        <v>365</v>
      </c>
      <c r="F206" s="222" t="s">
        <v>671</v>
      </c>
      <c r="G206" s="222"/>
      <c r="H206" s="245"/>
      <c r="I206" s="227" t="e">
        <f>I207</f>
        <v>#REF!</v>
      </c>
      <c r="J206" s="224"/>
      <c r="K206" s="224"/>
    </row>
    <row r="207" spans="1:11" ht="102" hidden="1">
      <c r="A207" s="162" t="s">
        <v>454</v>
      </c>
      <c r="B207" s="221" t="s">
        <v>328</v>
      </c>
      <c r="C207" s="221" t="s">
        <v>831</v>
      </c>
      <c r="D207" s="222" t="s">
        <v>608</v>
      </c>
      <c r="E207" s="222" t="s">
        <v>365</v>
      </c>
      <c r="F207" s="222" t="s">
        <v>671</v>
      </c>
      <c r="G207" s="222"/>
      <c r="H207" s="229"/>
      <c r="I207" s="223" t="e">
        <f>#REF!</f>
        <v>#REF!</v>
      </c>
      <c r="J207" s="224"/>
      <c r="K207" s="224"/>
    </row>
    <row r="208" spans="1:11" ht="25.5" hidden="1">
      <c r="A208" s="170" t="s">
        <v>342</v>
      </c>
      <c r="B208" s="231"/>
      <c r="C208" s="221" t="s">
        <v>831</v>
      </c>
      <c r="D208" s="222" t="s">
        <v>608</v>
      </c>
      <c r="E208" s="222" t="s">
        <v>365</v>
      </c>
      <c r="F208" s="222" t="s">
        <v>671</v>
      </c>
      <c r="G208" s="222"/>
      <c r="H208" s="222" t="s">
        <v>343</v>
      </c>
      <c r="I208" s="223">
        <f>I209</f>
        <v>0</v>
      </c>
      <c r="J208" s="224"/>
      <c r="K208" s="224"/>
    </row>
    <row r="209" spans="1:11" ht="25.5" hidden="1">
      <c r="A209" s="170" t="s">
        <v>344</v>
      </c>
      <c r="B209" s="231"/>
      <c r="C209" s="221" t="s">
        <v>831</v>
      </c>
      <c r="D209" s="222" t="s">
        <v>608</v>
      </c>
      <c r="E209" s="222" t="s">
        <v>365</v>
      </c>
      <c r="F209" s="222" t="s">
        <v>671</v>
      </c>
      <c r="G209" s="222"/>
      <c r="H209" s="222" t="s">
        <v>345</v>
      </c>
      <c r="I209" s="223">
        <v>0</v>
      </c>
      <c r="J209" s="224"/>
      <c r="K209" s="224"/>
    </row>
    <row r="210" spans="1:11" ht="25.5" hidden="1">
      <c r="A210" s="170" t="s">
        <v>676</v>
      </c>
      <c r="B210" s="231" t="s">
        <v>328</v>
      </c>
      <c r="C210" s="221" t="s">
        <v>831</v>
      </c>
      <c r="D210" s="222" t="s">
        <v>608</v>
      </c>
      <c r="E210" s="222" t="s">
        <v>365</v>
      </c>
      <c r="F210" s="222" t="s">
        <v>671</v>
      </c>
      <c r="G210" s="222" t="s">
        <v>881</v>
      </c>
      <c r="H210" s="222"/>
      <c r="I210" s="223">
        <f aca="true" t="shared" si="14" ref="I210:K211">I211</f>
        <v>10</v>
      </c>
      <c r="J210" s="233">
        <f t="shared" si="14"/>
        <v>0</v>
      </c>
      <c r="K210" s="233">
        <f t="shared" si="14"/>
        <v>0</v>
      </c>
    </row>
    <row r="211" spans="1:11" ht="25.5" hidden="1">
      <c r="A211" s="170" t="s">
        <v>342</v>
      </c>
      <c r="B211" s="231" t="s">
        <v>328</v>
      </c>
      <c r="C211" s="221" t="s">
        <v>831</v>
      </c>
      <c r="D211" s="222" t="s">
        <v>608</v>
      </c>
      <c r="E211" s="222" t="s">
        <v>365</v>
      </c>
      <c r="F211" s="222" t="s">
        <v>671</v>
      </c>
      <c r="G211" s="222" t="s">
        <v>881</v>
      </c>
      <c r="H211" s="222" t="s">
        <v>343</v>
      </c>
      <c r="I211" s="223">
        <f t="shared" si="14"/>
        <v>10</v>
      </c>
      <c r="J211" s="233">
        <f t="shared" si="14"/>
        <v>0</v>
      </c>
      <c r="K211" s="233">
        <f t="shared" si="14"/>
        <v>0</v>
      </c>
    </row>
    <row r="212" spans="1:11" ht="25.5" hidden="1">
      <c r="A212" s="170" t="s">
        <v>344</v>
      </c>
      <c r="B212" s="231" t="s">
        <v>328</v>
      </c>
      <c r="C212" s="221" t="s">
        <v>831</v>
      </c>
      <c r="D212" s="222" t="s">
        <v>608</v>
      </c>
      <c r="E212" s="222" t="s">
        <v>365</v>
      </c>
      <c r="F212" s="222" t="s">
        <v>671</v>
      </c>
      <c r="G212" s="222" t="s">
        <v>881</v>
      </c>
      <c r="H212" s="229" t="s">
        <v>345</v>
      </c>
      <c r="I212" s="223">
        <v>10</v>
      </c>
      <c r="J212" s="224"/>
      <c r="K212" s="224"/>
    </row>
    <row r="213" spans="1:11" ht="25.5" hidden="1">
      <c r="A213" s="260" t="s">
        <v>882</v>
      </c>
      <c r="B213" s="231" t="s">
        <v>328</v>
      </c>
      <c r="C213" s="221" t="s">
        <v>831</v>
      </c>
      <c r="D213" s="256" t="s">
        <v>608</v>
      </c>
      <c r="E213" s="222" t="s">
        <v>365</v>
      </c>
      <c r="F213" s="222" t="s">
        <v>671</v>
      </c>
      <c r="G213" s="256" t="s">
        <v>883</v>
      </c>
      <c r="H213" s="256"/>
      <c r="I213" s="261">
        <f aca="true" t="shared" si="15" ref="I213:K214">I214</f>
        <v>10</v>
      </c>
      <c r="J213" s="262">
        <f t="shared" si="15"/>
        <v>0</v>
      </c>
      <c r="K213" s="262">
        <f t="shared" si="15"/>
        <v>0</v>
      </c>
    </row>
    <row r="214" spans="1:11" ht="25.5" hidden="1">
      <c r="A214" s="254" t="s">
        <v>342</v>
      </c>
      <c r="B214" s="231" t="s">
        <v>328</v>
      </c>
      <c r="C214" s="221" t="s">
        <v>831</v>
      </c>
      <c r="D214" s="256" t="s">
        <v>608</v>
      </c>
      <c r="E214" s="222" t="s">
        <v>365</v>
      </c>
      <c r="F214" s="222" t="s">
        <v>671</v>
      </c>
      <c r="G214" s="256" t="s">
        <v>883</v>
      </c>
      <c r="H214" s="256" t="s">
        <v>343</v>
      </c>
      <c r="I214" s="261">
        <f t="shared" si="15"/>
        <v>10</v>
      </c>
      <c r="J214" s="262">
        <f t="shared" si="15"/>
        <v>0</v>
      </c>
      <c r="K214" s="262">
        <f t="shared" si="15"/>
        <v>0</v>
      </c>
    </row>
    <row r="215" spans="1:11" ht="25.5" hidden="1">
      <c r="A215" s="254" t="s">
        <v>344</v>
      </c>
      <c r="B215" s="231" t="s">
        <v>328</v>
      </c>
      <c r="C215" s="221" t="s">
        <v>831</v>
      </c>
      <c r="D215" s="256" t="s">
        <v>608</v>
      </c>
      <c r="E215" s="222" t="s">
        <v>365</v>
      </c>
      <c r="F215" s="222" t="s">
        <v>671</v>
      </c>
      <c r="G215" s="256" t="s">
        <v>883</v>
      </c>
      <c r="H215" s="256" t="s">
        <v>345</v>
      </c>
      <c r="I215" s="261">
        <v>10</v>
      </c>
      <c r="J215" s="224"/>
      <c r="K215" s="224"/>
    </row>
    <row r="216" spans="1:11" ht="15" hidden="1">
      <c r="A216" s="170"/>
      <c r="B216" s="231"/>
      <c r="C216" s="221" t="s">
        <v>831</v>
      </c>
      <c r="D216" s="222"/>
      <c r="E216" s="222"/>
      <c r="F216" s="222"/>
      <c r="G216" s="222"/>
      <c r="H216" s="229"/>
      <c r="I216" s="223"/>
      <c r="J216" s="224"/>
      <c r="K216" s="224"/>
    </row>
    <row r="217" spans="1:11" ht="15" hidden="1">
      <c r="A217" s="166" t="s">
        <v>680</v>
      </c>
      <c r="B217" s="225" t="s">
        <v>328</v>
      </c>
      <c r="C217" s="221" t="s">
        <v>831</v>
      </c>
      <c r="D217" s="226" t="s">
        <v>608</v>
      </c>
      <c r="E217" s="226" t="s">
        <v>612</v>
      </c>
      <c r="F217" s="226"/>
      <c r="G217" s="226"/>
      <c r="H217" s="226"/>
      <c r="I217" s="227" t="e">
        <f>I218+I233</f>
        <v>#REF!</v>
      </c>
      <c r="J217" s="224"/>
      <c r="K217" s="224"/>
    </row>
    <row r="218" spans="1:11" ht="15" hidden="1">
      <c r="A218" s="166" t="s">
        <v>681</v>
      </c>
      <c r="B218" s="225" t="s">
        <v>328</v>
      </c>
      <c r="C218" s="221" t="s">
        <v>831</v>
      </c>
      <c r="D218" s="226" t="s">
        <v>608</v>
      </c>
      <c r="E218" s="226" t="s">
        <v>612</v>
      </c>
      <c r="F218" s="226" t="s">
        <v>326</v>
      </c>
      <c r="G218" s="226"/>
      <c r="H218" s="226"/>
      <c r="I218" s="227" t="e">
        <f>#REF!</f>
        <v>#REF!</v>
      </c>
      <c r="J218" s="224"/>
      <c r="K218" s="224"/>
    </row>
    <row r="219" spans="1:11" ht="38.25" hidden="1">
      <c r="A219" s="162" t="s">
        <v>884</v>
      </c>
      <c r="B219" s="221" t="s">
        <v>328</v>
      </c>
      <c r="C219" s="221" t="s">
        <v>831</v>
      </c>
      <c r="D219" s="222" t="s">
        <v>608</v>
      </c>
      <c r="E219" s="222" t="s">
        <v>612</v>
      </c>
      <c r="F219" s="222" t="s">
        <v>326</v>
      </c>
      <c r="G219" s="222" t="s">
        <v>885</v>
      </c>
      <c r="H219" s="222"/>
      <c r="I219" s="223">
        <f>I220+I222</f>
        <v>2000</v>
      </c>
      <c r="J219" s="233">
        <f>J220+J222</f>
        <v>0</v>
      </c>
      <c r="K219" s="233">
        <f>K220+K222</f>
        <v>0</v>
      </c>
    </row>
    <row r="220" spans="1:11" ht="15" hidden="1">
      <c r="A220" s="162" t="s">
        <v>886</v>
      </c>
      <c r="B220" s="221" t="s">
        <v>328</v>
      </c>
      <c r="C220" s="221" t="s">
        <v>831</v>
      </c>
      <c r="D220" s="222" t="s">
        <v>608</v>
      </c>
      <c r="E220" s="222" t="s">
        <v>612</v>
      </c>
      <c r="F220" s="222" t="s">
        <v>326</v>
      </c>
      <c r="G220" s="222"/>
      <c r="H220" s="222" t="s">
        <v>664</v>
      </c>
      <c r="I220" s="223">
        <f>I221</f>
        <v>0</v>
      </c>
      <c r="J220" s="224"/>
      <c r="K220" s="224"/>
    </row>
    <row r="221" spans="1:11" ht="25.5" hidden="1">
      <c r="A221" s="162" t="s">
        <v>887</v>
      </c>
      <c r="B221" s="221" t="s">
        <v>328</v>
      </c>
      <c r="C221" s="221" t="s">
        <v>831</v>
      </c>
      <c r="D221" s="222" t="s">
        <v>608</v>
      </c>
      <c r="E221" s="222" t="s">
        <v>612</v>
      </c>
      <c r="F221" s="222" t="s">
        <v>326</v>
      </c>
      <c r="G221" s="222"/>
      <c r="H221" s="222" t="s">
        <v>666</v>
      </c>
      <c r="I221" s="223">
        <f>4500-4500</f>
        <v>0</v>
      </c>
      <c r="J221" s="224"/>
      <c r="K221" s="224"/>
    </row>
    <row r="222" spans="1:11" ht="15" hidden="1">
      <c r="A222" s="174" t="s">
        <v>407</v>
      </c>
      <c r="B222" s="221" t="s">
        <v>328</v>
      </c>
      <c r="C222" s="221" t="s">
        <v>831</v>
      </c>
      <c r="D222" s="222" t="s">
        <v>608</v>
      </c>
      <c r="E222" s="222" t="s">
        <v>612</v>
      </c>
      <c r="F222" s="222" t="s">
        <v>326</v>
      </c>
      <c r="G222" s="222" t="s">
        <v>885</v>
      </c>
      <c r="H222" s="222" t="s">
        <v>347</v>
      </c>
      <c r="I222" s="223">
        <f>I223</f>
        <v>2000</v>
      </c>
      <c r="J222" s="233">
        <f>J223</f>
        <v>0</v>
      </c>
      <c r="K222" s="233">
        <f>K223</f>
        <v>0</v>
      </c>
    </row>
    <row r="223" spans="1:11" ht="51.75" hidden="1">
      <c r="A223" s="199" t="s">
        <v>875</v>
      </c>
      <c r="B223" s="221" t="s">
        <v>328</v>
      </c>
      <c r="C223" s="221" t="s">
        <v>831</v>
      </c>
      <c r="D223" s="222" t="s">
        <v>608</v>
      </c>
      <c r="E223" s="222" t="s">
        <v>612</v>
      </c>
      <c r="F223" s="222" t="s">
        <v>326</v>
      </c>
      <c r="G223" s="222" t="s">
        <v>885</v>
      </c>
      <c r="H223" s="229" t="s">
        <v>652</v>
      </c>
      <c r="I223" s="223">
        <v>2000</v>
      </c>
      <c r="J223" s="224"/>
      <c r="K223" s="224"/>
    </row>
    <row r="224" spans="1:11" ht="25.5" hidden="1">
      <c r="A224" s="162" t="s">
        <v>686</v>
      </c>
      <c r="B224" s="221" t="s">
        <v>328</v>
      </c>
      <c r="C224" s="221" t="s">
        <v>831</v>
      </c>
      <c r="D224" s="222" t="s">
        <v>608</v>
      </c>
      <c r="E224" s="222" t="s">
        <v>612</v>
      </c>
      <c r="F224" s="222" t="s">
        <v>326</v>
      </c>
      <c r="G224" s="222" t="s">
        <v>888</v>
      </c>
      <c r="H224" s="222"/>
      <c r="I224" s="223">
        <f aca="true" t="shared" si="16" ref="I224:K225">I225</f>
        <v>1000</v>
      </c>
      <c r="J224" s="233">
        <f t="shared" si="16"/>
        <v>0</v>
      </c>
      <c r="K224" s="233">
        <f t="shared" si="16"/>
        <v>0</v>
      </c>
    </row>
    <row r="225" spans="1:11" ht="38.25" hidden="1">
      <c r="A225" s="162" t="s">
        <v>663</v>
      </c>
      <c r="B225" s="221" t="s">
        <v>328</v>
      </c>
      <c r="C225" s="221" t="s">
        <v>831</v>
      </c>
      <c r="D225" s="222" t="s">
        <v>608</v>
      </c>
      <c r="E225" s="222" t="s">
        <v>612</v>
      </c>
      <c r="F225" s="222" t="s">
        <v>326</v>
      </c>
      <c r="G225" s="222" t="s">
        <v>888</v>
      </c>
      <c r="H225" s="222" t="s">
        <v>664</v>
      </c>
      <c r="I225" s="223">
        <f t="shared" si="16"/>
        <v>1000</v>
      </c>
      <c r="J225" s="233">
        <f t="shared" si="16"/>
        <v>0</v>
      </c>
      <c r="K225" s="233">
        <f t="shared" si="16"/>
        <v>0</v>
      </c>
    </row>
    <row r="226" spans="1:11" ht="25.5" hidden="1">
      <c r="A226" s="162" t="s">
        <v>665</v>
      </c>
      <c r="B226" s="221" t="s">
        <v>328</v>
      </c>
      <c r="C226" s="221" t="s">
        <v>831</v>
      </c>
      <c r="D226" s="222" t="s">
        <v>608</v>
      </c>
      <c r="E226" s="222" t="s">
        <v>612</v>
      </c>
      <c r="F226" s="222" t="s">
        <v>326</v>
      </c>
      <c r="G226" s="222" t="s">
        <v>888</v>
      </c>
      <c r="H226" s="222" t="s">
        <v>666</v>
      </c>
      <c r="I226" s="223">
        <v>1000</v>
      </c>
      <c r="J226" s="224"/>
      <c r="K226" s="224"/>
    </row>
    <row r="227" spans="1:11" ht="25.5" hidden="1">
      <c r="A227" s="162" t="s">
        <v>688</v>
      </c>
      <c r="B227" s="221" t="s">
        <v>328</v>
      </c>
      <c r="C227" s="221" t="s">
        <v>831</v>
      </c>
      <c r="D227" s="222" t="s">
        <v>608</v>
      </c>
      <c r="E227" s="222" t="s">
        <v>612</v>
      </c>
      <c r="F227" s="222" t="s">
        <v>326</v>
      </c>
      <c r="G227" s="222" t="s">
        <v>889</v>
      </c>
      <c r="H227" s="222"/>
      <c r="I227" s="223">
        <f aca="true" t="shared" si="17" ref="I227:K228">I228</f>
        <v>200</v>
      </c>
      <c r="J227" s="233">
        <f t="shared" si="17"/>
        <v>0</v>
      </c>
      <c r="K227" s="233">
        <f t="shared" si="17"/>
        <v>0</v>
      </c>
    </row>
    <row r="228" spans="1:11" ht="38.25" hidden="1">
      <c r="A228" s="162" t="s">
        <v>663</v>
      </c>
      <c r="B228" s="221" t="s">
        <v>328</v>
      </c>
      <c r="C228" s="221" t="s">
        <v>831</v>
      </c>
      <c r="D228" s="222" t="s">
        <v>608</v>
      </c>
      <c r="E228" s="222" t="s">
        <v>612</v>
      </c>
      <c r="F228" s="222" t="s">
        <v>326</v>
      </c>
      <c r="G228" s="222" t="s">
        <v>889</v>
      </c>
      <c r="H228" s="222" t="s">
        <v>664</v>
      </c>
      <c r="I228" s="223">
        <f t="shared" si="17"/>
        <v>200</v>
      </c>
      <c r="J228" s="233">
        <f t="shared" si="17"/>
        <v>0</v>
      </c>
      <c r="K228" s="233">
        <f t="shared" si="17"/>
        <v>0</v>
      </c>
    </row>
    <row r="229" spans="1:11" ht="25.5" hidden="1">
      <c r="A229" s="162" t="s">
        <v>665</v>
      </c>
      <c r="B229" s="221" t="s">
        <v>328</v>
      </c>
      <c r="C229" s="221" t="s">
        <v>831</v>
      </c>
      <c r="D229" s="222" t="s">
        <v>608</v>
      </c>
      <c r="E229" s="222" t="s">
        <v>612</v>
      </c>
      <c r="F229" s="222" t="s">
        <v>326</v>
      </c>
      <c r="G229" s="222" t="s">
        <v>889</v>
      </c>
      <c r="H229" s="222" t="s">
        <v>666</v>
      </c>
      <c r="I229" s="223">
        <v>200</v>
      </c>
      <c r="J229" s="224"/>
      <c r="K229" s="224"/>
    </row>
    <row r="230" spans="1:11" ht="38.25" hidden="1">
      <c r="A230" s="162" t="s">
        <v>690</v>
      </c>
      <c r="B230" s="221" t="s">
        <v>328</v>
      </c>
      <c r="C230" s="221" t="s">
        <v>831</v>
      </c>
      <c r="D230" s="222" t="s">
        <v>608</v>
      </c>
      <c r="E230" s="222" t="s">
        <v>612</v>
      </c>
      <c r="F230" s="222" t="s">
        <v>326</v>
      </c>
      <c r="G230" s="222" t="s">
        <v>890</v>
      </c>
      <c r="H230" s="229"/>
      <c r="I230" s="223">
        <f aca="true" t="shared" si="18" ref="I230:K231">I231</f>
        <v>150</v>
      </c>
      <c r="J230" s="233">
        <f t="shared" si="18"/>
        <v>0</v>
      </c>
      <c r="K230" s="233">
        <f t="shared" si="18"/>
        <v>0</v>
      </c>
    </row>
    <row r="231" spans="1:11" ht="25.5" hidden="1">
      <c r="A231" s="170" t="s">
        <v>342</v>
      </c>
      <c r="B231" s="231" t="s">
        <v>328</v>
      </c>
      <c r="C231" s="221" t="s">
        <v>831</v>
      </c>
      <c r="D231" s="222" t="s">
        <v>608</v>
      </c>
      <c r="E231" s="222" t="s">
        <v>612</v>
      </c>
      <c r="F231" s="222" t="s">
        <v>326</v>
      </c>
      <c r="G231" s="222" t="s">
        <v>890</v>
      </c>
      <c r="H231" s="229" t="s">
        <v>343</v>
      </c>
      <c r="I231" s="223">
        <f t="shared" si="18"/>
        <v>150</v>
      </c>
      <c r="J231" s="233">
        <f t="shared" si="18"/>
        <v>0</v>
      </c>
      <c r="K231" s="233">
        <f t="shared" si="18"/>
        <v>0</v>
      </c>
    </row>
    <row r="232" spans="1:11" ht="25.5" hidden="1">
      <c r="A232" s="170" t="s">
        <v>344</v>
      </c>
      <c r="B232" s="231" t="s">
        <v>328</v>
      </c>
      <c r="C232" s="221" t="s">
        <v>831</v>
      </c>
      <c r="D232" s="222" t="s">
        <v>608</v>
      </c>
      <c r="E232" s="222" t="s">
        <v>612</v>
      </c>
      <c r="F232" s="222" t="s">
        <v>326</v>
      </c>
      <c r="G232" s="222" t="s">
        <v>890</v>
      </c>
      <c r="H232" s="229" t="s">
        <v>345</v>
      </c>
      <c r="I232" s="223">
        <v>150</v>
      </c>
      <c r="J232" s="224"/>
      <c r="K232" s="224"/>
    </row>
    <row r="233" spans="1:11" ht="15" hidden="1">
      <c r="A233" s="166" t="s">
        <v>891</v>
      </c>
      <c r="B233" s="258" t="s">
        <v>328</v>
      </c>
      <c r="C233" s="221" t="s">
        <v>831</v>
      </c>
      <c r="D233" s="226" t="s">
        <v>608</v>
      </c>
      <c r="E233" s="226" t="s">
        <v>612</v>
      </c>
      <c r="F233" s="226" t="s">
        <v>328</v>
      </c>
      <c r="G233" s="226"/>
      <c r="H233" s="245"/>
      <c r="I233" s="227">
        <f>I234</f>
        <v>0</v>
      </c>
      <c r="J233" s="224"/>
      <c r="K233" s="224"/>
    </row>
    <row r="234" spans="1:11" ht="15" hidden="1">
      <c r="A234" s="174" t="s">
        <v>892</v>
      </c>
      <c r="B234" s="231" t="s">
        <v>328</v>
      </c>
      <c r="C234" s="221" t="s">
        <v>831</v>
      </c>
      <c r="D234" s="222" t="s">
        <v>608</v>
      </c>
      <c r="E234" s="222" t="s">
        <v>612</v>
      </c>
      <c r="F234" s="222" t="s">
        <v>328</v>
      </c>
      <c r="G234" s="222"/>
      <c r="H234" s="229"/>
      <c r="I234" s="223">
        <f>I235</f>
        <v>0</v>
      </c>
      <c r="J234" s="224"/>
      <c r="K234" s="224"/>
    </row>
    <row r="235" spans="1:11" ht="38.25" hidden="1">
      <c r="A235" s="162" t="s">
        <v>893</v>
      </c>
      <c r="B235" s="231" t="s">
        <v>328</v>
      </c>
      <c r="C235" s="221" t="s">
        <v>831</v>
      </c>
      <c r="D235" s="222" t="s">
        <v>608</v>
      </c>
      <c r="E235" s="222" t="s">
        <v>612</v>
      </c>
      <c r="F235" s="222" t="s">
        <v>328</v>
      </c>
      <c r="G235" s="222"/>
      <c r="H235" s="229"/>
      <c r="I235" s="223">
        <f>I236</f>
        <v>0</v>
      </c>
      <c r="J235" s="224"/>
      <c r="K235" s="224"/>
    </row>
    <row r="236" spans="1:11" ht="15" hidden="1">
      <c r="A236" s="162" t="s">
        <v>564</v>
      </c>
      <c r="B236" s="231" t="s">
        <v>328</v>
      </c>
      <c r="C236" s="221" t="s">
        <v>831</v>
      </c>
      <c r="D236" s="222" t="s">
        <v>608</v>
      </c>
      <c r="E236" s="222" t="s">
        <v>612</v>
      </c>
      <c r="F236" s="222" t="s">
        <v>328</v>
      </c>
      <c r="G236" s="222"/>
      <c r="H236" s="229" t="s">
        <v>363</v>
      </c>
      <c r="I236" s="223">
        <f>I237</f>
        <v>0</v>
      </c>
      <c r="J236" s="224"/>
      <c r="K236" s="224"/>
    </row>
    <row r="237" spans="1:11" ht="51" hidden="1">
      <c r="A237" s="162" t="s">
        <v>894</v>
      </c>
      <c r="B237" s="231" t="s">
        <v>328</v>
      </c>
      <c r="C237" s="221" t="s">
        <v>831</v>
      </c>
      <c r="D237" s="222" t="s">
        <v>608</v>
      </c>
      <c r="E237" s="222" t="s">
        <v>612</v>
      </c>
      <c r="F237" s="222" t="s">
        <v>328</v>
      </c>
      <c r="G237" s="222"/>
      <c r="H237" s="229" t="s">
        <v>895</v>
      </c>
      <c r="I237" s="223"/>
      <c r="J237" s="224"/>
      <c r="K237" s="224"/>
    </row>
    <row r="238" spans="1:11" ht="15" hidden="1">
      <c r="A238" s="170"/>
      <c r="B238" s="231"/>
      <c r="C238" s="221" t="s">
        <v>831</v>
      </c>
      <c r="D238" s="222"/>
      <c r="E238" s="222"/>
      <c r="F238" s="222"/>
      <c r="G238" s="222"/>
      <c r="H238" s="229"/>
      <c r="I238" s="223"/>
      <c r="J238" s="224"/>
      <c r="K238" s="224"/>
    </row>
    <row r="239" spans="1:11" ht="25.5" hidden="1">
      <c r="A239" s="172" t="s">
        <v>698</v>
      </c>
      <c r="B239" s="258" t="s">
        <v>328</v>
      </c>
      <c r="C239" s="225" t="s">
        <v>831</v>
      </c>
      <c r="D239" s="226" t="s">
        <v>608</v>
      </c>
      <c r="E239" s="226" t="s">
        <v>524</v>
      </c>
      <c r="F239" s="226" t="s">
        <v>612</v>
      </c>
      <c r="G239" s="226"/>
      <c r="H239" s="245"/>
      <c r="I239" s="227">
        <f>I243+I240</f>
        <v>542</v>
      </c>
      <c r="J239" s="224"/>
      <c r="K239" s="224"/>
    </row>
    <row r="240" spans="1:11" ht="25.5" hidden="1">
      <c r="A240" s="162" t="s">
        <v>896</v>
      </c>
      <c r="B240" s="231" t="s">
        <v>328</v>
      </c>
      <c r="C240" s="221" t="s">
        <v>831</v>
      </c>
      <c r="D240" s="222" t="s">
        <v>608</v>
      </c>
      <c r="E240" s="222" t="s">
        <v>524</v>
      </c>
      <c r="F240" s="222" t="s">
        <v>612</v>
      </c>
      <c r="G240" s="222"/>
      <c r="H240" s="222"/>
      <c r="I240" s="223">
        <f>I241</f>
        <v>0</v>
      </c>
      <c r="J240" s="224"/>
      <c r="K240" s="224"/>
    </row>
    <row r="241" spans="1:11" ht="15" hidden="1">
      <c r="A241" s="162" t="s">
        <v>886</v>
      </c>
      <c r="B241" s="231" t="s">
        <v>328</v>
      </c>
      <c r="C241" s="221" t="s">
        <v>831</v>
      </c>
      <c r="D241" s="222" t="s">
        <v>608</v>
      </c>
      <c r="E241" s="222" t="s">
        <v>524</v>
      </c>
      <c r="F241" s="222" t="s">
        <v>612</v>
      </c>
      <c r="G241" s="222"/>
      <c r="H241" s="222" t="s">
        <v>664</v>
      </c>
      <c r="I241" s="223">
        <f>I242</f>
        <v>0</v>
      </c>
      <c r="J241" s="224"/>
      <c r="K241" s="224"/>
    </row>
    <row r="242" spans="1:11" ht="51" hidden="1">
      <c r="A242" s="162" t="s">
        <v>897</v>
      </c>
      <c r="B242" s="231" t="s">
        <v>328</v>
      </c>
      <c r="C242" s="221" t="s">
        <v>831</v>
      </c>
      <c r="D242" s="222" t="s">
        <v>608</v>
      </c>
      <c r="E242" s="222" t="s">
        <v>524</v>
      </c>
      <c r="F242" s="222" t="s">
        <v>612</v>
      </c>
      <c r="G242" s="222"/>
      <c r="H242" s="222" t="s">
        <v>898</v>
      </c>
      <c r="I242" s="223">
        <f>4000-4000</f>
        <v>0</v>
      </c>
      <c r="J242" s="224"/>
      <c r="K242" s="224"/>
    </row>
    <row r="243" spans="1:11" ht="38.25" hidden="1">
      <c r="A243" s="162" t="s">
        <v>475</v>
      </c>
      <c r="B243" s="221" t="s">
        <v>328</v>
      </c>
      <c r="C243" s="221" t="s">
        <v>831</v>
      </c>
      <c r="D243" s="222" t="s">
        <v>608</v>
      </c>
      <c r="E243" s="222" t="s">
        <v>524</v>
      </c>
      <c r="F243" s="222" t="s">
        <v>612</v>
      </c>
      <c r="G243" s="222" t="s">
        <v>872</v>
      </c>
      <c r="H243" s="229"/>
      <c r="I243" s="223">
        <f>I244+I247+I251</f>
        <v>542</v>
      </c>
      <c r="J243" s="224"/>
      <c r="K243" s="224"/>
    </row>
    <row r="244" spans="1:11" ht="25.5" hidden="1">
      <c r="A244" s="170" t="s">
        <v>699</v>
      </c>
      <c r="B244" s="231" t="s">
        <v>328</v>
      </c>
      <c r="C244" s="221" t="s">
        <v>831</v>
      </c>
      <c r="D244" s="222" t="s">
        <v>608</v>
      </c>
      <c r="E244" s="222" t="s">
        <v>524</v>
      </c>
      <c r="F244" s="222" t="s">
        <v>612</v>
      </c>
      <c r="G244" s="222" t="s">
        <v>899</v>
      </c>
      <c r="H244" s="229"/>
      <c r="I244" s="223">
        <f aca="true" t="shared" si="19" ref="I244:K245">I245</f>
        <v>100</v>
      </c>
      <c r="J244" s="233">
        <f t="shared" si="19"/>
        <v>0</v>
      </c>
      <c r="K244" s="233">
        <f t="shared" si="19"/>
        <v>0</v>
      </c>
    </row>
    <row r="245" spans="1:11" ht="25.5" hidden="1">
      <c r="A245" s="170" t="s">
        <v>342</v>
      </c>
      <c r="B245" s="231" t="s">
        <v>328</v>
      </c>
      <c r="C245" s="221" t="s">
        <v>831</v>
      </c>
      <c r="D245" s="222" t="s">
        <v>608</v>
      </c>
      <c r="E245" s="222" t="s">
        <v>524</v>
      </c>
      <c r="F245" s="222" t="s">
        <v>612</v>
      </c>
      <c r="G245" s="222" t="s">
        <v>899</v>
      </c>
      <c r="H245" s="229" t="s">
        <v>343</v>
      </c>
      <c r="I245" s="223">
        <f t="shared" si="19"/>
        <v>100</v>
      </c>
      <c r="J245" s="233">
        <f t="shared" si="19"/>
        <v>0</v>
      </c>
      <c r="K245" s="233">
        <f t="shared" si="19"/>
        <v>0</v>
      </c>
    </row>
    <row r="246" spans="1:11" ht="25.5" hidden="1">
      <c r="A246" s="170" t="s">
        <v>344</v>
      </c>
      <c r="B246" s="231" t="s">
        <v>328</v>
      </c>
      <c r="C246" s="221" t="s">
        <v>831</v>
      </c>
      <c r="D246" s="222" t="s">
        <v>608</v>
      </c>
      <c r="E246" s="222" t="s">
        <v>524</v>
      </c>
      <c r="F246" s="222" t="s">
        <v>612</v>
      </c>
      <c r="G246" s="222" t="s">
        <v>899</v>
      </c>
      <c r="H246" s="229" t="s">
        <v>345</v>
      </c>
      <c r="I246" s="223">
        <v>100</v>
      </c>
      <c r="J246" s="224"/>
      <c r="K246" s="224"/>
    </row>
    <row r="247" spans="1:11" ht="15" hidden="1">
      <c r="A247" s="162" t="s">
        <v>346</v>
      </c>
      <c r="B247" s="231" t="s">
        <v>328</v>
      </c>
      <c r="C247" s="221" t="s">
        <v>831</v>
      </c>
      <c r="D247" s="222" t="s">
        <v>608</v>
      </c>
      <c r="E247" s="222" t="s">
        <v>524</v>
      </c>
      <c r="F247" s="222" t="s">
        <v>612</v>
      </c>
      <c r="G247" s="222" t="s">
        <v>899</v>
      </c>
      <c r="H247" s="229" t="s">
        <v>347</v>
      </c>
      <c r="I247" s="223">
        <f>I248</f>
        <v>0</v>
      </c>
      <c r="J247" s="224"/>
      <c r="K247" s="224"/>
    </row>
    <row r="248" spans="1:11" ht="25.5" hidden="1">
      <c r="A248" s="170" t="s">
        <v>627</v>
      </c>
      <c r="B248" s="231" t="s">
        <v>328</v>
      </c>
      <c r="C248" s="221" t="s">
        <v>831</v>
      </c>
      <c r="D248" s="222" t="s">
        <v>608</v>
      </c>
      <c r="E248" s="222" t="s">
        <v>524</v>
      </c>
      <c r="F248" s="222" t="s">
        <v>612</v>
      </c>
      <c r="G248" s="222" t="s">
        <v>899</v>
      </c>
      <c r="H248" s="229" t="s">
        <v>352</v>
      </c>
      <c r="I248" s="223"/>
      <c r="J248" s="224"/>
      <c r="K248" s="224"/>
    </row>
    <row r="249" spans="1:11" ht="15" hidden="1">
      <c r="A249" s="172" t="s">
        <v>372</v>
      </c>
      <c r="B249" s="258" t="s">
        <v>328</v>
      </c>
      <c r="C249" s="221" t="s">
        <v>831</v>
      </c>
      <c r="D249" s="226" t="s">
        <v>608</v>
      </c>
      <c r="E249" s="226" t="s">
        <v>373</v>
      </c>
      <c r="F249" s="226"/>
      <c r="G249" s="226"/>
      <c r="H249" s="245"/>
      <c r="I249" s="227">
        <f>I250</f>
        <v>442</v>
      </c>
      <c r="J249" s="224"/>
      <c r="K249" s="224"/>
    </row>
    <row r="250" spans="1:11" ht="15" hidden="1">
      <c r="A250" s="172" t="s">
        <v>444</v>
      </c>
      <c r="B250" s="258" t="s">
        <v>328</v>
      </c>
      <c r="C250" s="221" t="s">
        <v>831</v>
      </c>
      <c r="D250" s="226" t="s">
        <v>608</v>
      </c>
      <c r="E250" s="226" t="s">
        <v>373</v>
      </c>
      <c r="F250" s="226" t="s">
        <v>445</v>
      </c>
      <c r="G250" s="226"/>
      <c r="H250" s="245"/>
      <c r="I250" s="227">
        <f>I251</f>
        <v>442</v>
      </c>
      <c r="J250" s="224"/>
      <c r="K250" s="224"/>
    </row>
    <row r="251" spans="1:11" ht="38.25" hidden="1">
      <c r="A251" s="162" t="s">
        <v>475</v>
      </c>
      <c r="B251" s="221" t="s">
        <v>328</v>
      </c>
      <c r="C251" s="221" t="s">
        <v>831</v>
      </c>
      <c r="D251" s="222" t="s">
        <v>608</v>
      </c>
      <c r="E251" s="222" t="s">
        <v>373</v>
      </c>
      <c r="F251" s="222" t="s">
        <v>445</v>
      </c>
      <c r="G251" s="222" t="s">
        <v>872</v>
      </c>
      <c r="H251" s="229"/>
      <c r="I251" s="223">
        <f>I252</f>
        <v>442</v>
      </c>
      <c r="J251" s="224"/>
      <c r="K251" s="224"/>
    </row>
    <row r="252" spans="1:11" ht="25.5" hidden="1">
      <c r="A252" s="162" t="s">
        <v>700</v>
      </c>
      <c r="B252" s="221" t="s">
        <v>328</v>
      </c>
      <c r="C252" s="221" t="s">
        <v>831</v>
      </c>
      <c r="D252" s="222" t="s">
        <v>608</v>
      </c>
      <c r="E252" s="222" t="s">
        <v>373</v>
      </c>
      <c r="F252" s="222" t="s">
        <v>445</v>
      </c>
      <c r="G252" s="222" t="s">
        <v>900</v>
      </c>
      <c r="H252" s="229"/>
      <c r="I252" s="223">
        <f>I253</f>
        <v>442</v>
      </c>
      <c r="J252" s="233">
        <f>J253</f>
        <v>0</v>
      </c>
      <c r="K252" s="233">
        <f>K253</f>
        <v>0</v>
      </c>
    </row>
    <row r="253" spans="1:11" ht="25.5" hidden="1">
      <c r="A253" s="170" t="s">
        <v>342</v>
      </c>
      <c r="B253" s="231" t="s">
        <v>328</v>
      </c>
      <c r="C253" s="221" t="s">
        <v>831</v>
      </c>
      <c r="D253" s="222" t="s">
        <v>608</v>
      </c>
      <c r="E253" s="222" t="s">
        <v>373</v>
      </c>
      <c r="F253" s="222" t="s">
        <v>445</v>
      </c>
      <c r="G253" s="222" t="s">
        <v>900</v>
      </c>
      <c r="H253" s="229" t="s">
        <v>343</v>
      </c>
      <c r="I253" s="223">
        <f>I254</f>
        <v>442</v>
      </c>
      <c r="J253" s="233">
        <f>J254</f>
        <v>0</v>
      </c>
      <c r="K253" s="233">
        <f>K254</f>
        <v>0</v>
      </c>
    </row>
    <row r="254" spans="1:11" ht="25.5" hidden="1">
      <c r="A254" s="170" t="s">
        <v>344</v>
      </c>
      <c r="B254" s="231" t="s">
        <v>328</v>
      </c>
      <c r="C254" s="221" t="s">
        <v>831</v>
      </c>
      <c r="D254" s="222" t="s">
        <v>608</v>
      </c>
      <c r="E254" s="222" t="s">
        <v>373</v>
      </c>
      <c r="F254" s="222" t="s">
        <v>445</v>
      </c>
      <c r="G254" s="222" t="s">
        <v>900</v>
      </c>
      <c r="H254" s="229" t="s">
        <v>345</v>
      </c>
      <c r="I254" s="223">
        <v>442</v>
      </c>
      <c r="J254" s="224"/>
      <c r="K254" s="224"/>
    </row>
    <row r="255" spans="1:11" ht="25.5" hidden="1">
      <c r="A255" s="166" t="s">
        <v>702</v>
      </c>
      <c r="B255" s="225" t="s">
        <v>328</v>
      </c>
      <c r="C255" s="221" t="s">
        <v>831</v>
      </c>
      <c r="D255" s="226" t="s">
        <v>608</v>
      </c>
      <c r="E255" s="226" t="s">
        <v>574</v>
      </c>
      <c r="F255" s="226"/>
      <c r="G255" s="226"/>
      <c r="H255" s="226"/>
      <c r="I255" s="227" t="e">
        <f>I256+I261</f>
        <v>#REF!</v>
      </c>
      <c r="J255" s="224"/>
      <c r="K255" s="224"/>
    </row>
    <row r="256" spans="1:11" ht="15" hidden="1">
      <c r="A256" s="166" t="s">
        <v>575</v>
      </c>
      <c r="B256" s="225" t="s">
        <v>328</v>
      </c>
      <c r="C256" s="221" t="s">
        <v>831</v>
      </c>
      <c r="D256" s="226" t="s">
        <v>608</v>
      </c>
      <c r="E256" s="226" t="s">
        <v>574</v>
      </c>
      <c r="F256" s="226" t="s">
        <v>326</v>
      </c>
      <c r="G256" s="226"/>
      <c r="H256" s="226"/>
      <c r="I256" s="227" t="e">
        <f>I257+#REF!+I332</f>
        <v>#REF!</v>
      </c>
      <c r="J256" s="224"/>
      <c r="K256" s="224"/>
    </row>
    <row r="257" spans="1:11" ht="15" hidden="1">
      <c r="A257" s="162" t="s">
        <v>703</v>
      </c>
      <c r="B257" s="221" t="s">
        <v>328</v>
      </c>
      <c r="C257" s="221" t="s">
        <v>831</v>
      </c>
      <c r="D257" s="222" t="s">
        <v>608</v>
      </c>
      <c r="E257" s="222" t="s">
        <v>574</v>
      </c>
      <c r="F257" s="222" t="s">
        <v>326</v>
      </c>
      <c r="G257" s="222" t="s">
        <v>845</v>
      </c>
      <c r="H257" s="222"/>
      <c r="I257" s="223">
        <f>I258</f>
        <v>0</v>
      </c>
      <c r="J257" s="224"/>
      <c r="K257" s="224"/>
    </row>
    <row r="258" spans="1:11" ht="25.5" hidden="1">
      <c r="A258" s="162" t="s">
        <v>415</v>
      </c>
      <c r="B258" s="221" t="s">
        <v>328</v>
      </c>
      <c r="C258" s="221" t="s">
        <v>831</v>
      </c>
      <c r="D258" s="222" t="s">
        <v>608</v>
      </c>
      <c r="E258" s="222" t="s">
        <v>574</v>
      </c>
      <c r="F258" s="222" t="s">
        <v>326</v>
      </c>
      <c r="G258" s="222"/>
      <c r="H258" s="222"/>
      <c r="I258" s="223">
        <f>I259</f>
        <v>0</v>
      </c>
      <c r="J258" s="224"/>
      <c r="K258" s="224"/>
    </row>
    <row r="259" spans="1:11" ht="38.25" hidden="1">
      <c r="A259" s="174" t="s">
        <v>379</v>
      </c>
      <c r="B259" s="228" t="s">
        <v>328</v>
      </c>
      <c r="C259" s="221" t="s">
        <v>831</v>
      </c>
      <c r="D259" s="222" t="s">
        <v>608</v>
      </c>
      <c r="E259" s="222" t="s">
        <v>574</v>
      </c>
      <c r="F259" s="222" t="s">
        <v>326</v>
      </c>
      <c r="G259" s="222" t="s">
        <v>845</v>
      </c>
      <c r="H259" s="222" t="s">
        <v>380</v>
      </c>
      <c r="I259" s="223">
        <f>I260</f>
        <v>0</v>
      </c>
      <c r="J259" s="224"/>
      <c r="K259" s="224"/>
    </row>
    <row r="260" spans="1:11" ht="51" hidden="1">
      <c r="A260" s="174" t="s">
        <v>381</v>
      </c>
      <c r="B260" s="228" t="s">
        <v>328</v>
      </c>
      <c r="C260" s="221" t="s">
        <v>831</v>
      </c>
      <c r="D260" s="222" t="s">
        <v>608</v>
      </c>
      <c r="E260" s="222" t="s">
        <v>574</v>
      </c>
      <c r="F260" s="222" t="s">
        <v>326</v>
      </c>
      <c r="G260" s="222" t="s">
        <v>845</v>
      </c>
      <c r="H260" s="222" t="s">
        <v>382</v>
      </c>
      <c r="I260" s="223">
        <v>0</v>
      </c>
      <c r="J260" s="224"/>
      <c r="K260" s="224"/>
    </row>
    <row r="261" spans="1:11" ht="15" hidden="1">
      <c r="A261" s="166"/>
      <c r="B261" s="225"/>
      <c r="C261" s="221" t="s">
        <v>831</v>
      </c>
      <c r="D261" s="226"/>
      <c r="E261" s="226"/>
      <c r="F261" s="226"/>
      <c r="G261" s="226"/>
      <c r="H261" s="226"/>
      <c r="I261" s="227"/>
      <c r="J261" s="224"/>
      <c r="K261" s="224"/>
    </row>
    <row r="262" spans="1:11" ht="25.5" hidden="1">
      <c r="A262" s="166" t="s">
        <v>712</v>
      </c>
      <c r="B262" s="225"/>
      <c r="C262" s="221" t="s">
        <v>831</v>
      </c>
      <c r="D262" s="226" t="s">
        <v>608</v>
      </c>
      <c r="E262" s="226" t="s">
        <v>445</v>
      </c>
      <c r="F262" s="226"/>
      <c r="G262" s="226"/>
      <c r="H262" s="226"/>
      <c r="I262" s="227">
        <f>I325+I321+I317+I304+I287+I283+I279+I263</f>
        <v>0</v>
      </c>
      <c r="J262" s="224"/>
      <c r="K262" s="224"/>
    </row>
    <row r="263" spans="1:11" ht="15" hidden="1">
      <c r="A263" s="166" t="s">
        <v>713</v>
      </c>
      <c r="B263" s="225"/>
      <c r="C263" s="221" t="s">
        <v>831</v>
      </c>
      <c r="D263" s="226" t="s">
        <v>608</v>
      </c>
      <c r="E263" s="226" t="s">
        <v>445</v>
      </c>
      <c r="F263" s="226" t="s">
        <v>326</v>
      </c>
      <c r="G263" s="226"/>
      <c r="H263" s="226"/>
      <c r="I263" s="227">
        <f>I264+I270+I267</f>
        <v>0</v>
      </c>
      <c r="J263" s="224"/>
      <c r="K263" s="224"/>
    </row>
    <row r="264" spans="1:11" ht="25.5" hidden="1">
      <c r="A264" s="162" t="s">
        <v>714</v>
      </c>
      <c r="B264" s="221"/>
      <c r="C264" s="221" t="s">
        <v>831</v>
      </c>
      <c r="D264" s="222" t="s">
        <v>608</v>
      </c>
      <c r="E264" s="222" t="s">
        <v>445</v>
      </c>
      <c r="F264" s="222" t="s">
        <v>326</v>
      </c>
      <c r="G264" s="222"/>
      <c r="H264" s="222"/>
      <c r="I264" s="223">
        <f>I266</f>
        <v>0</v>
      </c>
      <c r="J264" s="224"/>
      <c r="K264" s="224"/>
    </row>
    <row r="265" spans="1:11" ht="38.25" hidden="1">
      <c r="A265" s="162" t="s">
        <v>716</v>
      </c>
      <c r="B265" s="221"/>
      <c r="C265" s="221" t="s">
        <v>831</v>
      </c>
      <c r="D265" s="222" t="s">
        <v>608</v>
      </c>
      <c r="E265" s="222" t="s">
        <v>445</v>
      </c>
      <c r="F265" s="222" t="s">
        <v>326</v>
      </c>
      <c r="G265" s="222"/>
      <c r="H265" s="222"/>
      <c r="I265" s="223">
        <f>I266</f>
        <v>0</v>
      </c>
      <c r="J265" s="224"/>
      <c r="K265" s="224"/>
    </row>
    <row r="266" spans="1:11" ht="25.5" hidden="1">
      <c r="A266" s="162" t="s">
        <v>718</v>
      </c>
      <c r="B266" s="221"/>
      <c r="C266" s="221" t="s">
        <v>831</v>
      </c>
      <c r="D266" s="222" t="s">
        <v>608</v>
      </c>
      <c r="E266" s="222" t="s">
        <v>445</v>
      </c>
      <c r="F266" s="222" t="s">
        <v>326</v>
      </c>
      <c r="G266" s="222"/>
      <c r="H266" s="222" t="s">
        <v>720</v>
      </c>
      <c r="I266" s="223"/>
      <c r="J266" s="224"/>
      <c r="K266" s="224"/>
    </row>
    <row r="267" spans="1:11" ht="51" hidden="1">
      <c r="A267" s="162" t="s">
        <v>721</v>
      </c>
      <c r="B267" s="221"/>
      <c r="C267" s="221" t="s">
        <v>831</v>
      </c>
      <c r="D267" s="222" t="s">
        <v>608</v>
      </c>
      <c r="E267" s="222" t="s">
        <v>445</v>
      </c>
      <c r="F267" s="222" t="s">
        <v>326</v>
      </c>
      <c r="G267" s="222"/>
      <c r="H267" s="222"/>
      <c r="I267" s="223">
        <f>I268+I271+I276</f>
        <v>0</v>
      </c>
      <c r="J267" s="224"/>
      <c r="K267" s="224"/>
    </row>
    <row r="268" spans="1:11" ht="15" hidden="1">
      <c r="A268" s="200"/>
      <c r="B268" s="263"/>
      <c r="C268" s="221" t="s">
        <v>831</v>
      </c>
      <c r="D268" s="264"/>
      <c r="E268" s="264"/>
      <c r="F268" s="264"/>
      <c r="G268" s="264"/>
      <c r="H268" s="264"/>
      <c r="I268" s="265"/>
      <c r="J268" s="224"/>
      <c r="K268" s="224"/>
    </row>
    <row r="269" spans="1:11" ht="15" hidden="1">
      <c r="A269" s="200"/>
      <c r="B269" s="263"/>
      <c r="C269" s="221" t="s">
        <v>831</v>
      </c>
      <c r="D269" s="264"/>
      <c r="E269" s="264"/>
      <c r="F269" s="264"/>
      <c r="G269" s="264"/>
      <c r="H269" s="264"/>
      <c r="I269" s="265"/>
      <c r="J269" s="224"/>
      <c r="K269" s="224"/>
    </row>
    <row r="270" spans="1:11" ht="15" hidden="1">
      <c r="A270" s="162"/>
      <c r="B270" s="221"/>
      <c r="C270" s="221" t="s">
        <v>831</v>
      </c>
      <c r="D270" s="222"/>
      <c r="E270" s="222"/>
      <c r="F270" s="222"/>
      <c r="G270" s="222"/>
      <c r="H270" s="222"/>
      <c r="I270" s="223"/>
      <c r="J270" s="224"/>
      <c r="K270" s="224"/>
    </row>
    <row r="271" spans="1:11" ht="51" hidden="1">
      <c r="A271" s="162" t="s">
        <v>723</v>
      </c>
      <c r="B271" s="221"/>
      <c r="C271" s="221" t="s">
        <v>831</v>
      </c>
      <c r="D271" s="222" t="s">
        <v>608</v>
      </c>
      <c r="E271" s="222" t="s">
        <v>445</v>
      </c>
      <c r="F271" s="222" t="s">
        <v>326</v>
      </c>
      <c r="G271" s="222"/>
      <c r="H271" s="222"/>
      <c r="I271" s="223">
        <f>I272+I274</f>
        <v>0</v>
      </c>
      <c r="J271" s="224"/>
      <c r="K271" s="224"/>
    </row>
    <row r="272" spans="1:11" ht="51" hidden="1">
      <c r="A272" s="162" t="s">
        <v>725</v>
      </c>
      <c r="B272" s="221"/>
      <c r="C272" s="221" t="s">
        <v>831</v>
      </c>
      <c r="D272" s="222" t="s">
        <v>608</v>
      </c>
      <c r="E272" s="222" t="s">
        <v>445</v>
      </c>
      <c r="F272" s="222" t="s">
        <v>326</v>
      </c>
      <c r="G272" s="222"/>
      <c r="H272" s="222"/>
      <c r="I272" s="223">
        <f>I273</f>
        <v>0</v>
      </c>
      <c r="J272" s="224"/>
      <c r="K272" s="224"/>
    </row>
    <row r="273" spans="1:11" ht="25.5" hidden="1">
      <c r="A273" s="162" t="s">
        <v>718</v>
      </c>
      <c r="B273" s="221"/>
      <c r="C273" s="221" t="s">
        <v>831</v>
      </c>
      <c r="D273" s="222" t="s">
        <v>608</v>
      </c>
      <c r="E273" s="222" t="s">
        <v>445</v>
      </c>
      <c r="F273" s="222" t="s">
        <v>326</v>
      </c>
      <c r="G273" s="222"/>
      <c r="H273" s="222" t="s">
        <v>720</v>
      </c>
      <c r="I273" s="223"/>
      <c r="J273" s="224"/>
      <c r="K273" s="224"/>
    </row>
    <row r="274" spans="1:11" ht="25.5" hidden="1">
      <c r="A274" s="162" t="s">
        <v>727</v>
      </c>
      <c r="B274" s="221"/>
      <c r="C274" s="221" t="s">
        <v>831</v>
      </c>
      <c r="D274" s="222" t="s">
        <v>608</v>
      </c>
      <c r="E274" s="222" t="s">
        <v>445</v>
      </c>
      <c r="F274" s="222" t="s">
        <v>326</v>
      </c>
      <c r="G274" s="222"/>
      <c r="H274" s="222"/>
      <c r="I274" s="223">
        <f>I275</f>
        <v>0</v>
      </c>
      <c r="J274" s="224"/>
      <c r="K274" s="224"/>
    </row>
    <row r="275" spans="1:11" ht="25.5" hidden="1">
      <c r="A275" s="162" t="s">
        <v>718</v>
      </c>
      <c r="B275" s="221"/>
      <c r="C275" s="221" t="s">
        <v>831</v>
      </c>
      <c r="D275" s="222" t="s">
        <v>608</v>
      </c>
      <c r="E275" s="222" t="s">
        <v>445</v>
      </c>
      <c r="F275" s="222" t="s">
        <v>326</v>
      </c>
      <c r="G275" s="222"/>
      <c r="H275" s="222" t="s">
        <v>720</v>
      </c>
      <c r="I275" s="223"/>
      <c r="J275" s="224"/>
      <c r="K275" s="224"/>
    </row>
    <row r="276" spans="1:11" ht="38.25" hidden="1">
      <c r="A276" s="162" t="s">
        <v>729</v>
      </c>
      <c r="B276" s="221"/>
      <c r="C276" s="221" t="s">
        <v>831</v>
      </c>
      <c r="D276" s="222" t="s">
        <v>608</v>
      </c>
      <c r="E276" s="222" t="s">
        <v>445</v>
      </c>
      <c r="F276" s="222" t="s">
        <v>326</v>
      </c>
      <c r="G276" s="222"/>
      <c r="H276" s="222"/>
      <c r="I276" s="223">
        <f>I277</f>
        <v>0</v>
      </c>
      <c r="J276" s="224"/>
      <c r="K276" s="224"/>
    </row>
    <row r="277" spans="1:11" ht="51" hidden="1">
      <c r="A277" s="162" t="s">
        <v>731</v>
      </c>
      <c r="B277" s="221"/>
      <c r="C277" s="221" t="s">
        <v>831</v>
      </c>
      <c r="D277" s="222" t="s">
        <v>608</v>
      </c>
      <c r="E277" s="222" t="s">
        <v>445</v>
      </c>
      <c r="F277" s="222" t="s">
        <v>326</v>
      </c>
      <c r="G277" s="222"/>
      <c r="H277" s="222"/>
      <c r="I277" s="223">
        <f>I278</f>
        <v>0</v>
      </c>
      <c r="J277" s="224"/>
      <c r="K277" s="224"/>
    </row>
    <row r="278" spans="1:11" ht="25.5" hidden="1">
      <c r="A278" s="162" t="s">
        <v>718</v>
      </c>
      <c r="B278" s="221"/>
      <c r="C278" s="221" t="s">
        <v>831</v>
      </c>
      <c r="D278" s="222" t="s">
        <v>608</v>
      </c>
      <c r="E278" s="222" t="s">
        <v>445</v>
      </c>
      <c r="F278" s="222" t="s">
        <v>326</v>
      </c>
      <c r="G278" s="222"/>
      <c r="H278" s="222" t="s">
        <v>720</v>
      </c>
      <c r="I278" s="223"/>
      <c r="J278" s="224"/>
      <c r="K278" s="224"/>
    </row>
    <row r="279" spans="1:11" ht="15" hidden="1">
      <c r="A279" s="166" t="s">
        <v>733</v>
      </c>
      <c r="B279" s="225"/>
      <c r="C279" s="221" t="s">
        <v>831</v>
      </c>
      <c r="D279" s="226" t="s">
        <v>608</v>
      </c>
      <c r="E279" s="226" t="s">
        <v>445</v>
      </c>
      <c r="F279" s="226" t="s">
        <v>328</v>
      </c>
      <c r="G279" s="226"/>
      <c r="H279" s="226"/>
      <c r="I279" s="227">
        <f>I280</f>
        <v>0</v>
      </c>
      <c r="J279" s="224"/>
      <c r="K279" s="224"/>
    </row>
    <row r="280" spans="1:11" ht="25.5" hidden="1">
      <c r="A280" s="166" t="s">
        <v>734</v>
      </c>
      <c r="B280" s="225"/>
      <c r="C280" s="221" t="s">
        <v>831</v>
      </c>
      <c r="D280" s="222" t="s">
        <v>608</v>
      </c>
      <c r="E280" s="222" t="s">
        <v>445</v>
      </c>
      <c r="F280" s="222" t="s">
        <v>328</v>
      </c>
      <c r="G280" s="222"/>
      <c r="H280" s="222"/>
      <c r="I280" s="223">
        <f>I281</f>
        <v>0</v>
      </c>
      <c r="J280" s="224"/>
      <c r="K280" s="224"/>
    </row>
    <row r="281" spans="1:11" ht="63.75" hidden="1">
      <c r="A281" s="162" t="s">
        <v>736</v>
      </c>
      <c r="B281" s="221"/>
      <c r="C281" s="221" t="s">
        <v>831</v>
      </c>
      <c r="D281" s="222" t="s">
        <v>608</v>
      </c>
      <c r="E281" s="222" t="s">
        <v>445</v>
      </c>
      <c r="F281" s="222" t="s">
        <v>328</v>
      </c>
      <c r="G281" s="222"/>
      <c r="H281" s="222"/>
      <c r="I281" s="223">
        <f>I282</f>
        <v>0</v>
      </c>
      <c r="J281" s="224"/>
      <c r="K281" s="224"/>
    </row>
    <row r="282" spans="1:11" ht="25.5" hidden="1">
      <c r="A282" s="162" t="s">
        <v>738</v>
      </c>
      <c r="B282" s="221"/>
      <c r="C282" s="221" t="s">
        <v>831</v>
      </c>
      <c r="D282" s="222" t="s">
        <v>608</v>
      </c>
      <c r="E282" s="222" t="s">
        <v>445</v>
      </c>
      <c r="F282" s="222" t="s">
        <v>328</v>
      </c>
      <c r="G282" s="222"/>
      <c r="H282" s="222" t="s">
        <v>720</v>
      </c>
      <c r="I282" s="223"/>
      <c r="J282" s="224"/>
      <c r="K282" s="224"/>
    </row>
    <row r="283" spans="1:11" ht="15" hidden="1">
      <c r="A283" s="166" t="s">
        <v>740</v>
      </c>
      <c r="B283" s="225"/>
      <c r="C283" s="221" t="s">
        <v>831</v>
      </c>
      <c r="D283" s="226" t="s">
        <v>608</v>
      </c>
      <c r="E283" s="226" t="s">
        <v>445</v>
      </c>
      <c r="F283" s="226" t="s">
        <v>365</v>
      </c>
      <c r="G283" s="226"/>
      <c r="H283" s="226"/>
      <c r="I283" s="227">
        <f>I284</f>
        <v>0</v>
      </c>
      <c r="J283" s="224"/>
      <c r="K283" s="224"/>
    </row>
    <row r="284" spans="1:11" ht="25.5" hidden="1">
      <c r="A284" s="166" t="s">
        <v>734</v>
      </c>
      <c r="B284" s="225"/>
      <c r="C284" s="221" t="s">
        <v>831</v>
      </c>
      <c r="D284" s="222" t="s">
        <v>608</v>
      </c>
      <c r="E284" s="222" t="s">
        <v>445</v>
      </c>
      <c r="F284" s="222" t="s">
        <v>365</v>
      </c>
      <c r="G284" s="222"/>
      <c r="H284" s="222"/>
      <c r="I284" s="223">
        <f>I285</f>
        <v>0</v>
      </c>
      <c r="J284" s="224"/>
      <c r="K284" s="224"/>
    </row>
    <row r="285" spans="1:11" ht="63.75" hidden="1">
      <c r="A285" s="162" t="s">
        <v>736</v>
      </c>
      <c r="B285" s="221"/>
      <c r="C285" s="221" t="s">
        <v>831</v>
      </c>
      <c r="D285" s="222" t="s">
        <v>608</v>
      </c>
      <c r="E285" s="222" t="s">
        <v>445</v>
      </c>
      <c r="F285" s="222" t="s">
        <v>365</v>
      </c>
      <c r="G285" s="222"/>
      <c r="H285" s="222"/>
      <c r="I285" s="223">
        <f>I286</f>
        <v>0</v>
      </c>
      <c r="J285" s="224"/>
      <c r="K285" s="224"/>
    </row>
    <row r="286" spans="1:11" ht="25.5" hidden="1">
      <c r="A286" s="162" t="s">
        <v>738</v>
      </c>
      <c r="B286" s="221"/>
      <c r="C286" s="221" t="s">
        <v>831</v>
      </c>
      <c r="D286" s="222" t="s">
        <v>608</v>
      </c>
      <c r="E286" s="222" t="s">
        <v>445</v>
      </c>
      <c r="F286" s="222" t="s">
        <v>365</v>
      </c>
      <c r="G286" s="222"/>
      <c r="H286" s="222" t="s">
        <v>720</v>
      </c>
      <c r="I286" s="223"/>
      <c r="J286" s="224"/>
      <c r="K286" s="224"/>
    </row>
    <row r="287" spans="1:11" ht="26.25" hidden="1">
      <c r="A287" s="202" t="s">
        <v>741</v>
      </c>
      <c r="B287" s="258"/>
      <c r="C287" s="221" t="s">
        <v>831</v>
      </c>
      <c r="D287" s="222" t="s">
        <v>608</v>
      </c>
      <c r="E287" s="226" t="s">
        <v>445</v>
      </c>
      <c r="F287" s="226" t="s">
        <v>495</v>
      </c>
      <c r="G287" s="226"/>
      <c r="H287" s="226"/>
      <c r="I287" s="227">
        <f>I288+I294+I291+I301</f>
        <v>0</v>
      </c>
      <c r="J287" s="224"/>
      <c r="K287" s="224"/>
    </row>
    <row r="288" spans="1:11" ht="76.5" hidden="1">
      <c r="A288" s="162" t="s">
        <v>742</v>
      </c>
      <c r="B288" s="221"/>
      <c r="C288" s="221" t="s">
        <v>831</v>
      </c>
      <c r="D288" s="222" t="s">
        <v>608</v>
      </c>
      <c r="E288" s="222" t="s">
        <v>445</v>
      </c>
      <c r="F288" s="222" t="s">
        <v>495</v>
      </c>
      <c r="G288" s="222"/>
      <c r="H288" s="222"/>
      <c r="I288" s="223">
        <f>I289</f>
        <v>0</v>
      </c>
      <c r="J288" s="224"/>
      <c r="K288" s="224"/>
    </row>
    <row r="289" spans="1:11" ht="25.5" hidden="1">
      <c r="A289" s="162" t="s">
        <v>415</v>
      </c>
      <c r="B289" s="221"/>
      <c r="C289" s="221" t="s">
        <v>831</v>
      </c>
      <c r="D289" s="222" t="s">
        <v>608</v>
      </c>
      <c r="E289" s="222" t="s">
        <v>445</v>
      </c>
      <c r="F289" s="222" t="s">
        <v>495</v>
      </c>
      <c r="G289" s="222"/>
      <c r="H289" s="222"/>
      <c r="I289" s="223">
        <f>I290</f>
        <v>0</v>
      </c>
      <c r="J289" s="224"/>
      <c r="K289" s="224"/>
    </row>
    <row r="290" spans="1:11" ht="25.5" hidden="1">
      <c r="A290" s="162" t="s">
        <v>718</v>
      </c>
      <c r="B290" s="221"/>
      <c r="C290" s="221" t="s">
        <v>831</v>
      </c>
      <c r="D290" s="222" t="s">
        <v>608</v>
      </c>
      <c r="E290" s="222" t="s">
        <v>445</v>
      </c>
      <c r="F290" s="222" t="s">
        <v>495</v>
      </c>
      <c r="G290" s="222"/>
      <c r="H290" s="222" t="s">
        <v>720</v>
      </c>
      <c r="I290" s="223"/>
      <c r="J290" s="224"/>
      <c r="K290" s="224"/>
    </row>
    <row r="291" spans="1:11" ht="15" hidden="1">
      <c r="A291" s="162"/>
      <c r="B291" s="221"/>
      <c r="C291" s="221" t="s">
        <v>831</v>
      </c>
      <c r="D291" s="222"/>
      <c r="E291" s="222"/>
      <c r="F291" s="222"/>
      <c r="G291" s="222"/>
      <c r="H291" s="222"/>
      <c r="I291" s="223"/>
      <c r="J291" s="224"/>
      <c r="K291" s="224"/>
    </row>
    <row r="292" spans="1:11" ht="15" hidden="1">
      <c r="A292" s="162"/>
      <c r="B292" s="221"/>
      <c r="C292" s="221" t="s">
        <v>831</v>
      </c>
      <c r="D292" s="222"/>
      <c r="E292" s="222"/>
      <c r="F292" s="222"/>
      <c r="G292" s="222"/>
      <c r="H292" s="222"/>
      <c r="I292" s="223"/>
      <c r="J292" s="224"/>
      <c r="K292" s="224"/>
    </row>
    <row r="293" spans="1:11" ht="15" hidden="1">
      <c r="A293" s="162"/>
      <c r="B293" s="221"/>
      <c r="C293" s="221" t="s">
        <v>831</v>
      </c>
      <c r="D293" s="222"/>
      <c r="E293" s="222"/>
      <c r="F293" s="222"/>
      <c r="G293" s="222"/>
      <c r="H293" s="222"/>
      <c r="I293" s="223"/>
      <c r="J293" s="224"/>
      <c r="K293" s="224"/>
    </row>
    <row r="294" spans="1:11" ht="25.5" hidden="1">
      <c r="A294" s="162" t="s">
        <v>358</v>
      </c>
      <c r="B294" s="221"/>
      <c r="C294" s="221" t="s">
        <v>831</v>
      </c>
      <c r="D294" s="222" t="s">
        <v>608</v>
      </c>
      <c r="E294" s="222" t="s">
        <v>445</v>
      </c>
      <c r="F294" s="222" t="s">
        <v>495</v>
      </c>
      <c r="G294" s="222"/>
      <c r="H294" s="222"/>
      <c r="I294" s="223">
        <f>I295+I297+I299</f>
        <v>0</v>
      </c>
      <c r="J294" s="224"/>
      <c r="K294" s="224"/>
    </row>
    <row r="295" spans="1:11" ht="76.5" hidden="1">
      <c r="A295" s="162" t="s">
        <v>745</v>
      </c>
      <c r="B295" s="221"/>
      <c r="C295" s="221" t="s">
        <v>831</v>
      </c>
      <c r="D295" s="222" t="s">
        <v>608</v>
      </c>
      <c r="E295" s="222" t="s">
        <v>445</v>
      </c>
      <c r="F295" s="222" t="s">
        <v>495</v>
      </c>
      <c r="G295" s="222"/>
      <c r="H295" s="222"/>
      <c r="I295" s="223">
        <f>I296</f>
        <v>0</v>
      </c>
      <c r="J295" s="224"/>
      <c r="K295" s="224"/>
    </row>
    <row r="296" spans="1:11" ht="26.25" hidden="1">
      <c r="A296" s="186" t="s">
        <v>747</v>
      </c>
      <c r="B296" s="231"/>
      <c r="C296" s="221" t="s">
        <v>831</v>
      </c>
      <c r="D296" s="222" t="s">
        <v>608</v>
      </c>
      <c r="E296" s="222" t="s">
        <v>445</v>
      </c>
      <c r="F296" s="222" t="s">
        <v>495</v>
      </c>
      <c r="G296" s="222"/>
      <c r="H296" s="222" t="s">
        <v>748</v>
      </c>
      <c r="I296" s="223"/>
      <c r="J296" s="224"/>
      <c r="K296" s="224"/>
    </row>
    <row r="297" spans="1:11" ht="39" hidden="1">
      <c r="A297" s="186" t="s">
        <v>749</v>
      </c>
      <c r="B297" s="231"/>
      <c r="C297" s="221" t="s">
        <v>831</v>
      </c>
      <c r="D297" s="222" t="s">
        <v>608</v>
      </c>
      <c r="E297" s="222" t="s">
        <v>445</v>
      </c>
      <c r="F297" s="222" t="s">
        <v>495</v>
      </c>
      <c r="G297" s="222"/>
      <c r="H297" s="222"/>
      <c r="I297" s="223">
        <f>I298</f>
        <v>0</v>
      </c>
      <c r="J297" s="224"/>
      <c r="K297" s="224"/>
    </row>
    <row r="298" spans="1:11" ht="26.25" hidden="1">
      <c r="A298" s="186" t="s">
        <v>747</v>
      </c>
      <c r="B298" s="231"/>
      <c r="C298" s="221" t="s">
        <v>831</v>
      </c>
      <c r="D298" s="222" t="s">
        <v>608</v>
      </c>
      <c r="E298" s="222" t="s">
        <v>445</v>
      </c>
      <c r="F298" s="222" t="s">
        <v>495</v>
      </c>
      <c r="G298" s="222"/>
      <c r="H298" s="222" t="s">
        <v>748</v>
      </c>
      <c r="I298" s="223"/>
      <c r="J298" s="224"/>
      <c r="K298" s="224"/>
    </row>
    <row r="299" spans="1:11" ht="39" hidden="1">
      <c r="A299" s="186" t="s">
        <v>751</v>
      </c>
      <c r="B299" s="231"/>
      <c r="C299" s="221" t="s">
        <v>831</v>
      </c>
      <c r="D299" s="222" t="s">
        <v>608</v>
      </c>
      <c r="E299" s="222" t="s">
        <v>445</v>
      </c>
      <c r="F299" s="222" t="s">
        <v>495</v>
      </c>
      <c r="G299" s="222"/>
      <c r="H299" s="222"/>
      <c r="I299" s="223">
        <f>I300</f>
        <v>0</v>
      </c>
      <c r="J299" s="224"/>
      <c r="K299" s="224"/>
    </row>
    <row r="300" spans="1:11" ht="26.25" hidden="1">
      <c r="A300" s="186" t="s">
        <v>747</v>
      </c>
      <c r="B300" s="231"/>
      <c r="C300" s="221" t="s">
        <v>831</v>
      </c>
      <c r="D300" s="222" t="s">
        <v>608</v>
      </c>
      <c r="E300" s="222" t="s">
        <v>445</v>
      </c>
      <c r="F300" s="222" t="s">
        <v>495</v>
      </c>
      <c r="G300" s="222"/>
      <c r="H300" s="222" t="s">
        <v>748</v>
      </c>
      <c r="I300" s="223"/>
      <c r="J300" s="224"/>
      <c r="K300" s="224"/>
    </row>
    <row r="301" spans="1:11" ht="15" hidden="1">
      <c r="A301" s="186" t="s">
        <v>753</v>
      </c>
      <c r="B301" s="231"/>
      <c r="C301" s="221" t="s">
        <v>831</v>
      </c>
      <c r="D301" s="222" t="s">
        <v>720</v>
      </c>
      <c r="E301" s="222" t="s">
        <v>445</v>
      </c>
      <c r="F301" s="222" t="s">
        <v>495</v>
      </c>
      <c r="G301" s="222"/>
      <c r="H301" s="222"/>
      <c r="I301" s="223">
        <f>I302</f>
        <v>0</v>
      </c>
      <c r="J301" s="224"/>
      <c r="K301" s="224"/>
    </row>
    <row r="302" spans="1:11" ht="39" hidden="1">
      <c r="A302" s="186" t="s">
        <v>755</v>
      </c>
      <c r="B302" s="231"/>
      <c r="C302" s="221" t="s">
        <v>831</v>
      </c>
      <c r="D302" s="222" t="s">
        <v>720</v>
      </c>
      <c r="E302" s="222" t="s">
        <v>445</v>
      </c>
      <c r="F302" s="222" t="s">
        <v>495</v>
      </c>
      <c r="G302" s="222"/>
      <c r="H302" s="222"/>
      <c r="I302" s="223">
        <f>I303</f>
        <v>0</v>
      </c>
      <c r="J302" s="224"/>
      <c r="K302" s="224"/>
    </row>
    <row r="303" spans="1:11" ht="26.25" hidden="1">
      <c r="A303" s="186" t="s">
        <v>747</v>
      </c>
      <c r="B303" s="231"/>
      <c r="C303" s="221" t="s">
        <v>831</v>
      </c>
      <c r="D303" s="222" t="s">
        <v>720</v>
      </c>
      <c r="E303" s="222" t="s">
        <v>445</v>
      </c>
      <c r="F303" s="222" t="s">
        <v>495</v>
      </c>
      <c r="G303" s="222"/>
      <c r="H303" s="222" t="s">
        <v>748</v>
      </c>
      <c r="I303" s="223"/>
      <c r="J303" s="224"/>
      <c r="K303" s="224"/>
    </row>
    <row r="304" spans="1:11" ht="15" hidden="1">
      <c r="A304" s="166" t="s">
        <v>713</v>
      </c>
      <c r="B304" s="225"/>
      <c r="C304" s="221" t="s">
        <v>831</v>
      </c>
      <c r="D304" s="226" t="s">
        <v>608</v>
      </c>
      <c r="E304" s="226" t="s">
        <v>445</v>
      </c>
      <c r="F304" s="226" t="s">
        <v>326</v>
      </c>
      <c r="G304" s="226"/>
      <c r="H304" s="226"/>
      <c r="I304" s="227">
        <f>I305+I308</f>
        <v>0</v>
      </c>
      <c r="J304" s="224"/>
      <c r="K304" s="224"/>
    </row>
    <row r="305" spans="1:11" ht="25.5" hidden="1">
      <c r="A305" s="162" t="s">
        <v>714</v>
      </c>
      <c r="B305" s="221"/>
      <c r="C305" s="221" t="s">
        <v>831</v>
      </c>
      <c r="D305" s="222" t="s">
        <v>608</v>
      </c>
      <c r="E305" s="222" t="s">
        <v>445</v>
      </c>
      <c r="F305" s="222" t="s">
        <v>326</v>
      </c>
      <c r="G305" s="222"/>
      <c r="H305" s="222"/>
      <c r="I305" s="223">
        <f>I307</f>
        <v>0</v>
      </c>
      <c r="J305" s="224"/>
      <c r="K305" s="224"/>
    </row>
    <row r="306" spans="1:11" ht="38.25" hidden="1">
      <c r="A306" s="162" t="s">
        <v>757</v>
      </c>
      <c r="B306" s="221"/>
      <c r="C306" s="221" t="s">
        <v>831</v>
      </c>
      <c r="D306" s="222" t="s">
        <v>608</v>
      </c>
      <c r="E306" s="222" t="s">
        <v>445</v>
      </c>
      <c r="F306" s="222" t="s">
        <v>326</v>
      </c>
      <c r="G306" s="222"/>
      <c r="H306" s="222"/>
      <c r="I306" s="223">
        <f>I307</f>
        <v>0</v>
      </c>
      <c r="J306" s="224"/>
      <c r="K306" s="224"/>
    </row>
    <row r="307" spans="1:11" ht="25.5" hidden="1">
      <c r="A307" s="162" t="s">
        <v>718</v>
      </c>
      <c r="B307" s="221"/>
      <c r="C307" s="221" t="s">
        <v>831</v>
      </c>
      <c r="D307" s="222" t="s">
        <v>608</v>
      </c>
      <c r="E307" s="222" t="s">
        <v>445</v>
      </c>
      <c r="F307" s="222" t="s">
        <v>326</v>
      </c>
      <c r="G307" s="222"/>
      <c r="H307" s="222" t="s">
        <v>720</v>
      </c>
      <c r="I307" s="223"/>
      <c r="J307" s="224"/>
      <c r="K307" s="224"/>
    </row>
    <row r="308" spans="1:11" ht="51" hidden="1">
      <c r="A308" s="162" t="s">
        <v>721</v>
      </c>
      <c r="B308" s="221"/>
      <c r="C308" s="221" t="s">
        <v>831</v>
      </c>
      <c r="D308" s="222" t="s">
        <v>608</v>
      </c>
      <c r="E308" s="222" t="s">
        <v>445</v>
      </c>
      <c r="F308" s="222" t="s">
        <v>326</v>
      </c>
      <c r="G308" s="222"/>
      <c r="H308" s="222"/>
      <c r="I308" s="223">
        <f>I309+I314</f>
        <v>0</v>
      </c>
      <c r="J308" s="224"/>
      <c r="K308" s="224"/>
    </row>
    <row r="309" spans="1:11" ht="51" hidden="1">
      <c r="A309" s="162" t="s">
        <v>723</v>
      </c>
      <c r="B309" s="221"/>
      <c r="C309" s="221" t="s">
        <v>831</v>
      </c>
      <c r="D309" s="222" t="s">
        <v>608</v>
      </c>
      <c r="E309" s="222" t="s">
        <v>445</v>
      </c>
      <c r="F309" s="222" t="s">
        <v>326</v>
      </c>
      <c r="G309" s="222"/>
      <c r="H309" s="222"/>
      <c r="I309" s="223">
        <f>I310+I312</f>
        <v>0</v>
      </c>
      <c r="J309" s="224"/>
      <c r="K309" s="224"/>
    </row>
    <row r="310" spans="1:11" ht="51" hidden="1">
      <c r="A310" s="162" t="s">
        <v>725</v>
      </c>
      <c r="B310" s="221"/>
      <c r="C310" s="221" t="s">
        <v>831</v>
      </c>
      <c r="D310" s="222" t="s">
        <v>608</v>
      </c>
      <c r="E310" s="222" t="s">
        <v>445</v>
      </c>
      <c r="F310" s="222" t="s">
        <v>326</v>
      </c>
      <c r="G310" s="222"/>
      <c r="H310" s="222"/>
      <c r="I310" s="223">
        <f>I311</f>
        <v>0</v>
      </c>
      <c r="J310" s="224"/>
      <c r="K310" s="224"/>
    </row>
    <row r="311" spans="1:11" ht="25.5" hidden="1">
      <c r="A311" s="162" t="s">
        <v>718</v>
      </c>
      <c r="B311" s="221"/>
      <c r="C311" s="221" t="s">
        <v>831</v>
      </c>
      <c r="D311" s="222" t="s">
        <v>608</v>
      </c>
      <c r="E311" s="222" t="s">
        <v>445</v>
      </c>
      <c r="F311" s="222" t="s">
        <v>326</v>
      </c>
      <c r="G311" s="222"/>
      <c r="H311" s="222" t="s">
        <v>720</v>
      </c>
      <c r="I311" s="223"/>
      <c r="J311" s="224"/>
      <c r="K311" s="224"/>
    </row>
    <row r="312" spans="1:11" ht="25.5" hidden="1">
      <c r="A312" s="162" t="s">
        <v>727</v>
      </c>
      <c r="B312" s="221"/>
      <c r="C312" s="221" t="s">
        <v>831</v>
      </c>
      <c r="D312" s="222" t="s">
        <v>608</v>
      </c>
      <c r="E312" s="222" t="s">
        <v>445</v>
      </c>
      <c r="F312" s="222" t="s">
        <v>326</v>
      </c>
      <c r="G312" s="222"/>
      <c r="H312" s="222"/>
      <c r="I312" s="223">
        <f>I313</f>
        <v>0</v>
      </c>
      <c r="J312" s="224"/>
      <c r="K312" s="224"/>
    </row>
    <row r="313" spans="1:11" ht="25.5" hidden="1">
      <c r="A313" s="162" t="s">
        <v>718</v>
      </c>
      <c r="B313" s="221"/>
      <c r="C313" s="221" t="s">
        <v>831</v>
      </c>
      <c r="D313" s="222" t="s">
        <v>608</v>
      </c>
      <c r="E313" s="222" t="s">
        <v>445</v>
      </c>
      <c r="F313" s="222" t="s">
        <v>326</v>
      </c>
      <c r="G313" s="222"/>
      <c r="H313" s="222" t="s">
        <v>720</v>
      </c>
      <c r="I313" s="223"/>
      <c r="J313" s="224"/>
      <c r="K313" s="224"/>
    </row>
    <row r="314" spans="1:11" ht="38.25" hidden="1">
      <c r="A314" s="162" t="s">
        <v>729</v>
      </c>
      <c r="B314" s="221"/>
      <c r="C314" s="221" t="s">
        <v>831</v>
      </c>
      <c r="D314" s="222" t="s">
        <v>608</v>
      </c>
      <c r="E314" s="222" t="s">
        <v>445</v>
      </c>
      <c r="F314" s="222" t="s">
        <v>326</v>
      </c>
      <c r="G314" s="222"/>
      <c r="H314" s="222"/>
      <c r="I314" s="223">
        <f>I315</f>
        <v>0</v>
      </c>
      <c r="J314" s="224"/>
      <c r="K314" s="224"/>
    </row>
    <row r="315" spans="1:11" ht="51" hidden="1">
      <c r="A315" s="162" t="s">
        <v>731</v>
      </c>
      <c r="B315" s="221"/>
      <c r="C315" s="221" t="s">
        <v>831</v>
      </c>
      <c r="D315" s="222" t="s">
        <v>608</v>
      </c>
      <c r="E315" s="222" t="s">
        <v>445</v>
      </c>
      <c r="F315" s="222" t="s">
        <v>326</v>
      </c>
      <c r="G315" s="222"/>
      <c r="H315" s="222"/>
      <c r="I315" s="223">
        <f>I316</f>
        <v>0</v>
      </c>
      <c r="J315" s="224"/>
      <c r="K315" s="224"/>
    </row>
    <row r="316" spans="1:11" ht="25.5" hidden="1">
      <c r="A316" s="162" t="s">
        <v>718</v>
      </c>
      <c r="B316" s="221"/>
      <c r="C316" s="221" t="s">
        <v>831</v>
      </c>
      <c r="D316" s="222" t="s">
        <v>608</v>
      </c>
      <c r="E316" s="222" t="s">
        <v>445</v>
      </c>
      <c r="F316" s="222" t="s">
        <v>326</v>
      </c>
      <c r="G316" s="222"/>
      <c r="H316" s="222" t="s">
        <v>720</v>
      </c>
      <c r="I316" s="223"/>
      <c r="J316" s="224"/>
      <c r="K316" s="224"/>
    </row>
    <row r="317" spans="1:11" ht="15" hidden="1">
      <c r="A317" s="166" t="s">
        <v>740</v>
      </c>
      <c r="B317" s="225"/>
      <c r="C317" s="221" t="s">
        <v>831</v>
      </c>
      <c r="D317" s="226" t="s">
        <v>608</v>
      </c>
      <c r="E317" s="226" t="s">
        <v>445</v>
      </c>
      <c r="F317" s="226" t="s">
        <v>365</v>
      </c>
      <c r="G317" s="226"/>
      <c r="H317" s="226"/>
      <c r="I317" s="227">
        <f>I318</f>
        <v>0</v>
      </c>
      <c r="J317" s="224"/>
      <c r="K317" s="224"/>
    </row>
    <row r="318" spans="1:11" ht="25.5" hidden="1">
      <c r="A318" s="166" t="s">
        <v>734</v>
      </c>
      <c r="B318" s="225"/>
      <c r="C318" s="221" t="s">
        <v>831</v>
      </c>
      <c r="D318" s="222" t="s">
        <v>608</v>
      </c>
      <c r="E318" s="222" t="s">
        <v>445</v>
      </c>
      <c r="F318" s="222" t="s">
        <v>365</v>
      </c>
      <c r="G318" s="222"/>
      <c r="H318" s="222"/>
      <c r="I318" s="223">
        <f>I319</f>
        <v>0</v>
      </c>
      <c r="J318" s="224"/>
      <c r="K318" s="224"/>
    </row>
    <row r="319" spans="1:11" ht="63.75" hidden="1">
      <c r="A319" s="162" t="s">
        <v>736</v>
      </c>
      <c r="B319" s="221"/>
      <c r="C319" s="221" t="s">
        <v>831</v>
      </c>
      <c r="D319" s="222" t="s">
        <v>608</v>
      </c>
      <c r="E319" s="222" t="s">
        <v>445</v>
      </c>
      <c r="F319" s="222" t="s">
        <v>365</v>
      </c>
      <c r="G319" s="222"/>
      <c r="H319" s="222"/>
      <c r="I319" s="223">
        <f>I320</f>
        <v>0</v>
      </c>
      <c r="J319" s="224"/>
      <c r="K319" s="224"/>
    </row>
    <row r="320" spans="1:11" ht="25.5" hidden="1">
      <c r="A320" s="162" t="s">
        <v>759</v>
      </c>
      <c r="B320" s="221"/>
      <c r="C320" s="221" t="s">
        <v>831</v>
      </c>
      <c r="D320" s="222" t="s">
        <v>608</v>
      </c>
      <c r="E320" s="222" t="s">
        <v>445</v>
      </c>
      <c r="F320" s="222" t="s">
        <v>365</v>
      </c>
      <c r="G320" s="222"/>
      <c r="H320" s="222" t="s">
        <v>720</v>
      </c>
      <c r="I320" s="223"/>
      <c r="J320" s="224"/>
      <c r="K320" s="224"/>
    </row>
    <row r="321" spans="1:11" ht="15" hidden="1">
      <c r="A321" s="202"/>
      <c r="B321" s="258"/>
      <c r="C321" s="221" t="s">
        <v>831</v>
      </c>
      <c r="D321" s="226"/>
      <c r="E321" s="226"/>
      <c r="F321" s="226"/>
      <c r="G321" s="226"/>
      <c r="H321" s="226"/>
      <c r="I321" s="227"/>
      <c r="J321" s="224"/>
      <c r="K321" s="224"/>
    </row>
    <row r="322" spans="1:11" ht="15" hidden="1">
      <c r="A322" s="162"/>
      <c r="B322" s="221"/>
      <c r="C322" s="221" t="s">
        <v>831</v>
      </c>
      <c r="D322" s="222"/>
      <c r="E322" s="222"/>
      <c r="F322" s="222"/>
      <c r="G322" s="222"/>
      <c r="H322" s="222"/>
      <c r="I322" s="223"/>
      <c r="J322" s="224"/>
      <c r="K322" s="224"/>
    </row>
    <row r="323" spans="1:11" ht="15" hidden="1">
      <c r="A323" s="162"/>
      <c r="B323" s="221"/>
      <c r="C323" s="221" t="s">
        <v>831</v>
      </c>
      <c r="D323" s="222"/>
      <c r="E323" s="222"/>
      <c r="F323" s="222"/>
      <c r="G323" s="222"/>
      <c r="H323" s="222"/>
      <c r="I323" s="223"/>
      <c r="J323" s="224"/>
      <c r="K323" s="224"/>
    </row>
    <row r="324" spans="1:11" ht="15" hidden="1">
      <c r="A324" s="186"/>
      <c r="B324" s="231"/>
      <c r="C324" s="221" t="s">
        <v>831</v>
      </c>
      <c r="D324" s="222"/>
      <c r="E324" s="222"/>
      <c r="F324" s="222"/>
      <c r="G324" s="222"/>
      <c r="H324" s="222"/>
      <c r="I324" s="223"/>
      <c r="J324" s="224"/>
      <c r="K324" s="224"/>
    </row>
    <row r="325" spans="1:11" ht="15" hidden="1">
      <c r="A325" s="203"/>
      <c r="B325" s="266"/>
      <c r="C325" s="221" t="s">
        <v>831</v>
      </c>
      <c r="D325" s="267"/>
      <c r="E325" s="267"/>
      <c r="F325" s="267"/>
      <c r="G325" s="267"/>
      <c r="H325" s="267"/>
      <c r="I325" s="268"/>
      <c r="J325" s="224"/>
      <c r="K325" s="224"/>
    </row>
    <row r="326" spans="1:11" ht="15" hidden="1">
      <c r="A326" s="205"/>
      <c r="B326" s="269"/>
      <c r="C326" s="221" t="s">
        <v>831</v>
      </c>
      <c r="D326" s="270"/>
      <c r="E326" s="270"/>
      <c r="F326" s="270"/>
      <c r="G326" s="270"/>
      <c r="H326" s="270"/>
      <c r="I326" s="271"/>
      <c r="J326" s="224"/>
      <c r="K326" s="224"/>
    </row>
    <row r="327" spans="1:11" ht="15" hidden="1">
      <c r="A327" s="205"/>
      <c r="B327" s="269"/>
      <c r="C327" s="221" t="s">
        <v>831</v>
      </c>
      <c r="D327" s="270"/>
      <c r="E327" s="270"/>
      <c r="F327" s="270"/>
      <c r="G327" s="270"/>
      <c r="H327" s="270"/>
      <c r="I327" s="271"/>
      <c r="J327" s="224"/>
      <c r="K327" s="224"/>
    </row>
    <row r="328" spans="1:11" ht="15" hidden="1">
      <c r="A328" s="207"/>
      <c r="B328" s="272"/>
      <c r="C328" s="221" t="s">
        <v>831</v>
      </c>
      <c r="D328" s="273"/>
      <c r="E328" s="273"/>
      <c r="F328" s="273"/>
      <c r="G328" s="273"/>
      <c r="H328" s="273"/>
      <c r="I328" s="274"/>
      <c r="J328" s="224"/>
      <c r="K328" s="224"/>
    </row>
    <row r="329" spans="1:11" ht="15" hidden="1">
      <c r="A329" s="275" t="s">
        <v>710</v>
      </c>
      <c r="B329" s="228" t="s">
        <v>328</v>
      </c>
      <c r="C329" s="221" t="s">
        <v>831</v>
      </c>
      <c r="D329" s="229" t="s">
        <v>608</v>
      </c>
      <c r="E329" s="229" t="s">
        <v>574</v>
      </c>
      <c r="F329" s="229" t="s">
        <v>326</v>
      </c>
      <c r="G329" s="229" t="s">
        <v>901</v>
      </c>
      <c r="H329" s="229"/>
      <c r="I329" s="230">
        <f aca="true" t="shared" si="20" ref="I329:K330">I330</f>
        <v>50</v>
      </c>
      <c r="J329" s="253">
        <f t="shared" si="20"/>
        <v>0</v>
      </c>
      <c r="K329" s="253">
        <f t="shared" si="20"/>
        <v>0</v>
      </c>
    </row>
    <row r="330" spans="1:11" ht="25.5" hidden="1">
      <c r="A330" s="170" t="s">
        <v>342</v>
      </c>
      <c r="B330" s="228" t="s">
        <v>328</v>
      </c>
      <c r="C330" s="221" t="s">
        <v>831</v>
      </c>
      <c r="D330" s="229" t="s">
        <v>608</v>
      </c>
      <c r="E330" s="229" t="s">
        <v>574</v>
      </c>
      <c r="F330" s="229" t="s">
        <v>326</v>
      </c>
      <c r="G330" s="229" t="s">
        <v>901</v>
      </c>
      <c r="H330" s="229" t="s">
        <v>343</v>
      </c>
      <c r="I330" s="230">
        <f t="shared" si="20"/>
        <v>50</v>
      </c>
      <c r="J330" s="253">
        <f t="shared" si="20"/>
        <v>0</v>
      </c>
      <c r="K330" s="253">
        <f t="shared" si="20"/>
        <v>0</v>
      </c>
    </row>
    <row r="331" spans="1:11" ht="25.5" hidden="1">
      <c r="A331" s="170" t="s">
        <v>344</v>
      </c>
      <c r="B331" s="228" t="s">
        <v>328</v>
      </c>
      <c r="C331" s="221" t="s">
        <v>831</v>
      </c>
      <c r="D331" s="229" t="s">
        <v>608</v>
      </c>
      <c r="E331" s="229" t="s">
        <v>574</v>
      </c>
      <c r="F331" s="229" t="s">
        <v>326</v>
      </c>
      <c r="G331" s="229" t="s">
        <v>901</v>
      </c>
      <c r="H331" s="229" t="s">
        <v>345</v>
      </c>
      <c r="I331" s="230">
        <v>50</v>
      </c>
      <c r="J331" s="224"/>
      <c r="K331" s="224"/>
    </row>
    <row r="332" spans="1:11" ht="38.25" hidden="1">
      <c r="A332" s="276" t="s">
        <v>902</v>
      </c>
      <c r="B332" s="255" t="s">
        <v>328</v>
      </c>
      <c r="C332" s="221" t="s">
        <v>831</v>
      </c>
      <c r="D332" s="277" t="s">
        <v>608</v>
      </c>
      <c r="E332" s="256" t="s">
        <v>574</v>
      </c>
      <c r="F332" s="256" t="s">
        <v>326</v>
      </c>
      <c r="G332" s="256"/>
      <c r="H332" s="256"/>
      <c r="I332" s="257">
        <f>I333</f>
        <v>0</v>
      </c>
      <c r="J332" s="224"/>
      <c r="K332" s="224"/>
    </row>
    <row r="333" spans="1:11" ht="38.25" hidden="1">
      <c r="A333" s="276" t="s">
        <v>379</v>
      </c>
      <c r="B333" s="255" t="s">
        <v>328</v>
      </c>
      <c r="C333" s="221" t="s">
        <v>831</v>
      </c>
      <c r="D333" s="277" t="s">
        <v>608</v>
      </c>
      <c r="E333" s="256" t="s">
        <v>574</v>
      </c>
      <c r="F333" s="256" t="s">
        <v>326</v>
      </c>
      <c r="G333" s="256"/>
      <c r="H333" s="256" t="s">
        <v>380</v>
      </c>
      <c r="I333" s="257">
        <f>I334</f>
        <v>0</v>
      </c>
      <c r="J333" s="224"/>
      <c r="K333" s="224"/>
    </row>
    <row r="334" spans="1:11" ht="25.5" hidden="1">
      <c r="A334" s="276" t="s">
        <v>388</v>
      </c>
      <c r="B334" s="255" t="s">
        <v>328</v>
      </c>
      <c r="C334" s="221" t="s">
        <v>831</v>
      </c>
      <c r="D334" s="277" t="s">
        <v>608</v>
      </c>
      <c r="E334" s="256" t="s">
        <v>574</v>
      </c>
      <c r="F334" s="256" t="s">
        <v>326</v>
      </c>
      <c r="G334" s="256"/>
      <c r="H334" s="256" t="s">
        <v>389</v>
      </c>
      <c r="I334" s="257"/>
      <c r="J334" s="224"/>
      <c r="K334" s="224"/>
    </row>
    <row r="335" spans="1:11" ht="15" hidden="1">
      <c r="A335" s="170"/>
      <c r="B335" s="228"/>
      <c r="C335" s="221" t="s">
        <v>831</v>
      </c>
      <c r="D335" s="229"/>
      <c r="E335" s="229"/>
      <c r="F335" s="229"/>
      <c r="G335" s="229"/>
      <c r="H335" s="229"/>
      <c r="I335" s="230"/>
      <c r="J335" s="224"/>
      <c r="K335" s="224"/>
    </row>
    <row r="336" spans="1:11" ht="15" hidden="1">
      <c r="A336" s="166" t="s">
        <v>494</v>
      </c>
      <c r="B336" s="225" t="s">
        <v>328</v>
      </c>
      <c r="C336" s="221" t="s">
        <v>831</v>
      </c>
      <c r="D336" s="226" t="s">
        <v>608</v>
      </c>
      <c r="E336" s="226" t="s">
        <v>495</v>
      </c>
      <c r="F336" s="226"/>
      <c r="G336" s="226"/>
      <c r="H336" s="226"/>
      <c r="I336" s="227" t="e">
        <f>I337+I338+I354+I371</f>
        <v>#REF!</v>
      </c>
      <c r="J336" s="224"/>
      <c r="K336" s="224"/>
    </row>
    <row r="337" spans="1:11" ht="15" hidden="1">
      <c r="A337" s="166" t="s">
        <v>761</v>
      </c>
      <c r="B337" s="225" t="s">
        <v>328</v>
      </c>
      <c r="C337" s="221" t="s">
        <v>831</v>
      </c>
      <c r="D337" s="226" t="s">
        <v>608</v>
      </c>
      <c r="E337" s="226" t="s">
        <v>495</v>
      </c>
      <c r="F337" s="226" t="s">
        <v>326</v>
      </c>
      <c r="G337" s="226"/>
      <c r="H337" s="226"/>
      <c r="I337" s="223" t="e">
        <f>#REF!</f>
        <v>#REF!</v>
      </c>
      <c r="J337" s="224"/>
      <c r="K337" s="224"/>
    </row>
    <row r="338" spans="1:11" ht="15" hidden="1">
      <c r="A338" s="166" t="s">
        <v>496</v>
      </c>
      <c r="B338" s="225" t="s">
        <v>328</v>
      </c>
      <c r="C338" s="221" t="s">
        <v>831</v>
      </c>
      <c r="D338" s="226" t="s">
        <v>608</v>
      </c>
      <c r="E338" s="226" t="s">
        <v>495</v>
      </c>
      <c r="F338" s="226" t="s">
        <v>338</v>
      </c>
      <c r="G338" s="226"/>
      <c r="H338" s="226"/>
      <c r="I338" s="227" t="e">
        <f>I342+#REF!+#REF!+I339+I347</f>
        <v>#REF!</v>
      </c>
      <c r="J338" s="224"/>
      <c r="K338" s="224"/>
    </row>
    <row r="339" spans="1:11" ht="51" hidden="1">
      <c r="A339" s="179" t="s">
        <v>903</v>
      </c>
      <c r="B339" s="221" t="s">
        <v>328</v>
      </c>
      <c r="C339" s="221" t="s">
        <v>831</v>
      </c>
      <c r="D339" s="222" t="s">
        <v>608</v>
      </c>
      <c r="E339" s="222" t="s">
        <v>495</v>
      </c>
      <c r="F339" s="222" t="s">
        <v>338</v>
      </c>
      <c r="G339" s="222"/>
      <c r="H339" s="222"/>
      <c r="I339" s="223">
        <f>I340</f>
        <v>0</v>
      </c>
      <c r="J339" s="224"/>
      <c r="K339" s="224"/>
    </row>
    <row r="340" spans="1:11" ht="25.5" hidden="1">
      <c r="A340" s="162" t="s">
        <v>503</v>
      </c>
      <c r="B340" s="221" t="s">
        <v>328</v>
      </c>
      <c r="C340" s="221" t="s">
        <v>831</v>
      </c>
      <c r="D340" s="222" t="s">
        <v>608</v>
      </c>
      <c r="E340" s="222" t="s">
        <v>495</v>
      </c>
      <c r="F340" s="222" t="s">
        <v>338</v>
      </c>
      <c r="G340" s="222"/>
      <c r="H340" s="222" t="s">
        <v>393</v>
      </c>
      <c r="I340" s="223">
        <f>I341</f>
        <v>0</v>
      </c>
      <c r="J340" s="224"/>
      <c r="K340" s="224"/>
    </row>
    <row r="341" spans="1:11" ht="25.5" hidden="1">
      <c r="A341" s="162" t="s">
        <v>904</v>
      </c>
      <c r="B341" s="221" t="s">
        <v>328</v>
      </c>
      <c r="C341" s="221" t="s">
        <v>831</v>
      </c>
      <c r="D341" s="222" t="s">
        <v>608</v>
      </c>
      <c r="E341" s="222" t="s">
        <v>495</v>
      </c>
      <c r="F341" s="222" t="s">
        <v>338</v>
      </c>
      <c r="G341" s="222"/>
      <c r="H341" s="222" t="s">
        <v>779</v>
      </c>
      <c r="I341" s="223"/>
      <c r="J341" s="224"/>
      <c r="K341" s="224"/>
    </row>
    <row r="342" spans="1:11" ht="15" hidden="1">
      <c r="A342" s="166" t="s">
        <v>497</v>
      </c>
      <c r="B342" s="225" t="s">
        <v>328</v>
      </c>
      <c r="C342" s="221" t="s">
        <v>831</v>
      </c>
      <c r="D342" s="226" t="s">
        <v>608</v>
      </c>
      <c r="E342" s="226" t="s">
        <v>495</v>
      </c>
      <c r="F342" s="226" t="s">
        <v>338</v>
      </c>
      <c r="G342" s="226"/>
      <c r="H342" s="226"/>
      <c r="I342" s="227" t="e">
        <f>#REF!</f>
        <v>#REF!</v>
      </c>
      <c r="J342" s="224"/>
      <c r="K342" s="224"/>
    </row>
    <row r="343" spans="1:11" ht="25.5" hidden="1">
      <c r="A343" s="162" t="s">
        <v>775</v>
      </c>
      <c r="B343" s="221" t="s">
        <v>328</v>
      </c>
      <c r="C343" s="221" t="s">
        <v>831</v>
      </c>
      <c r="D343" s="222" t="s">
        <v>608</v>
      </c>
      <c r="E343" s="222" t="s">
        <v>495</v>
      </c>
      <c r="F343" s="222" t="s">
        <v>338</v>
      </c>
      <c r="G343" s="222" t="s">
        <v>905</v>
      </c>
      <c r="H343" s="222"/>
      <c r="I343" s="223">
        <f aca="true" t="shared" si="21" ref="I343:K344">I344</f>
        <v>330</v>
      </c>
      <c r="J343" s="233">
        <f t="shared" si="21"/>
        <v>0</v>
      </c>
      <c r="K343" s="233">
        <f t="shared" si="21"/>
        <v>0</v>
      </c>
    </row>
    <row r="344" spans="1:11" ht="25.5" hidden="1">
      <c r="A344" s="162" t="s">
        <v>509</v>
      </c>
      <c r="B344" s="221" t="s">
        <v>328</v>
      </c>
      <c r="C344" s="221" t="s">
        <v>831</v>
      </c>
      <c r="D344" s="222" t="s">
        <v>608</v>
      </c>
      <c r="E344" s="222" t="s">
        <v>495</v>
      </c>
      <c r="F344" s="222" t="s">
        <v>338</v>
      </c>
      <c r="G344" s="222" t="s">
        <v>905</v>
      </c>
      <c r="H344" s="222" t="s">
        <v>393</v>
      </c>
      <c r="I344" s="223">
        <f t="shared" si="21"/>
        <v>330</v>
      </c>
      <c r="J344" s="233">
        <f t="shared" si="21"/>
        <v>0</v>
      </c>
      <c r="K344" s="233">
        <f t="shared" si="21"/>
        <v>0</v>
      </c>
    </row>
    <row r="345" spans="1:11" ht="25.5" hidden="1">
      <c r="A345" s="162" t="s">
        <v>778</v>
      </c>
      <c r="B345" s="221" t="s">
        <v>328</v>
      </c>
      <c r="C345" s="221" t="s">
        <v>831</v>
      </c>
      <c r="D345" s="222" t="s">
        <v>608</v>
      </c>
      <c r="E345" s="222" t="s">
        <v>495</v>
      </c>
      <c r="F345" s="222" t="s">
        <v>338</v>
      </c>
      <c r="G345" s="222" t="s">
        <v>905</v>
      </c>
      <c r="H345" s="222" t="s">
        <v>779</v>
      </c>
      <c r="I345" s="223">
        <v>330</v>
      </c>
      <c r="J345" s="224"/>
      <c r="K345" s="224"/>
    </row>
    <row r="346" spans="1:11" ht="25.5" hidden="1">
      <c r="A346" s="162" t="s">
        <v>780</v>
      </c>
      <c r="B346" s="221"/>
      <c r="C346" s="221" t="s">
        <v>831</v>
      </c>
      <c r="D346" s="222" t="s">
        <v>608</v>
      </c>
      <c r="E346" s="222" t="s">
        <v>495</v>
      </c>
      <c r="F346" s="222" t="s">
        <v>338</v>
      </c>
      <c r="G346" s="222"/>
      <c r="H346" s="222"/>
      <c r="I346" s="223">
        <f>I370</f>
        <v>0</v>
      </c>
      <c r="J346" s="224"/>
      <c r="K346" s="224"/>
    </row>
    <row r="347" spans="1:11" ht="15" hidden="1">
      <c r="A347" s="166" t="s">
        <v>892</v>
      </c>
      <c r="B347" s="225" t="s">
        <v>328</v>
      </c>
      <c r="C347" s="221" t="s">
        <v>831</v>
      </c>
      <c r="D347" s="226" t="s">
        <v>608</v>
      </c>
      <c r="E347" s="226" t="s">
        <v>495</v>
      </c>
      <c r="F347" s="226" t="s">
        <v>338</v>
      </c>
      <c r="G347" s="226"/>
      <c r="H347" s="226"/>
      <c r="I347" s="227">
        <f>I351+I348</f>
        <v>0</v>
      </c>
      <c r="J347" s="224"/>
      <c r="K347" s="224"/>
    </row>
    <row r="348" spans="1:11" ht="51" hidden="1">
      <c r="A348" s="179" t="s">
        <v>906</v>
      </c>
      <c r="B348" s="221" t="s">
        <v>328</v>
      </c>
      <c r="C348" s="221" t="s">
        <v>831</v>
      </c>
      <c r="D348" s="222" t="s">
        <v>608</v>
      </c>
      <c r="E348" s="222" t="s">
        <v>495</v>
      </c>
      <c r="F348" s="222" t="s">
        <v>338</v>
      </c>
      <c r="G348" s="222"/>
      <c r="H348" s="222"/>
      <c r="I348" s="223">
        <f>I349</f>
        <v>0</v>
      </c>
      <c r="J348" s="224"/>
      <c r="K348" s="224"/>
    </row>
    <row r="349" spans="1:11" ht="25.5" hidden="1">
      <c r="A349" s="162" t="s">
        <v>509</v>
      </c>
      <c r="B349" s="221" t="s">
        <v>328</v>
      </c>
      <c r="C349" s="221" t="s">
        <v>831</v>
      </c>
      <c r="D349" s="222" t="s">
        <v>608</v>
      </c>
      <c r="E349" s="222" t="s">
        <v>495</v>
      </c>
      <c r="F349" s="222" t="s">
        <v>338</v>
      </c>
      <c r="G349" s="222"/>
      <c r="H349" s="222" t="s">
        <v>393</v>
      </c>
      <c r="I349" s="223">
        <f>I350</f>
        <v>0</v>
      </c>
      <c r="J349" s="224"/>
      <c r="K349" s="224"/>
    </row>
    <row r="350" spans="1:11" ht="25.5" hidden="1">
      <c r="A350" s="162" t="s">
        <v>778</v>
      </c>
      <c r="B350" s="221" t="s">
        <v>328</v>
      </c>
      <c r="C350" s="221" t="s">
        <v>831</v>
      </c>
      <c r="D350" s="222" t="s">
        <v>608</v>
      </c>
      <c r="E350" s="222" t="s">
        <v>495</v>
      </c>
      <c r="F350" s="222" t="s">
        <v>338</v>
      </c>
      <c r="G350" s="222"/>
      <c r="H350" s="222" t="s">
        <v>779</v>
      </c>
      <c r="I350" s="223"/>
      <c r="J350" s="224"/>
      <c r="K350" s="224"/>
    </row>
    <row r="351" spans="1:11" ht="51" hidden="1">
      <c r="A351" s="179" t="s">
        <v>906</v>
      </c>
      <c r="B351" s="221" t="s">
        <v>328</v>
      </c>
      <c r="C351" s="221" t="s">
        <v>831</v>
      </c>
      <c r="D351" s="222" t="s">
        <v>608</v>
      </c>
      <c r="E351" s="222" t="s">
        <v>495</v>
      </c>
      <c r="F351" s="222" t="s">
        <v>338</v>
      </c>
      <c r="G351" s="222"/>
      <c r="H351" s="222"/>
      <c r="I351" s="223">
        <f>I352</f>
        <v>0</v>
      </c>
      <c r="J351" s="224"/>
      <c r="K351" s="224"/>
    </row>
    <row r="352" spans="1:11" ht="25.5" hidden="1">
      <c r="A352" s="162" t="s">
        <v>509</v>
      </c>
      <c r="B352" s="221" t="s">
        <v>328</v>
      </c>
      <c r="C352" s="221" t="s">
        <v>831</v>
      </c>
      <c r="D352" s="222" t="s">
        <v>608</v>
      </c>
      <c r="E352" s="222" t="s">
        <v>495</v>
      </c>
      <c r="F352" s="222" t="s">
        <v>338</v>
      </c>
      <c r="G352" s="222"/>
      <c r="H352" s="222" t="s">
        <v>393</v>
      </c>
      <c r="I352" s="223">
        <f>I353</f>
        <v>0</v>
      </c>
      <c r="J352" s="224"/>
      <c r="K352" s="224"/>
    </row>
    <row r="353" spans="1:11" ht="25.5" hidden="1">
      <c r="A353" s="162" t="s">
        <v>778</v>
      </c>
      <c r="B353" s="221" t="s">
        <v>328</v>
      </c>
      <c r="C353" s="221" t="s">
        <v>831</v>
      </c>
      <c r="D353" s="222" t="s">
        <v>608</v>
      </c>
      <c r="E353" s="222" t="s">
        <v>495</v>
      </c>
      <c r="F353" s="222" t="s">
        <v>338</v>
      </c>
      <c r="G353" s="222"/>
      <c r="H353" s="222" t="s">
        <v>779</v>
      </c>
      <c r="I353" s="223">
        <f>214.92-214.92</f>
        <v>0</v>
      </c>
      <c r="J353" s="224"/>
      <c r="K353" s="224"/>
    </row>
    <row r="354" spans="1:11" ht="15" hidden="1">
      <c r="A354" s="166" t="s">
        <v>506</v>
      </c>
      <c r="B354" s="225" t="s">
        <v>328</v>
      </c>
      <c r="C354" s="221" t="s">
        <v>831</v>
      </c>
      <c r="D354" s="226" t="s">
        <v>608</v>
      </c>
      <c r="E354" s="226" t="s">
        <v>495</v>
      </c>
      <c r="F354" s="226" t="s">
        <v>365</v>
      </c>
      <c r="G354" s="226"/>
      <c r="H354" s="226"/>
      <c r="I354" s="227" t="e">
        <f>#REF!+I358+#REF!+I355</f>
        <v>#REF!</v>
      </c>
      <c r="J354" s="224"/>
      <c r="K354" s="224"/>
    </row>
    <row r="355" spans="1:11" ht="89.25" hidden="1">
      <c r="A355" s="162" t="s">
        <v>907</v>
      </c>
      <c r="B355" s="221" t="s">
        <v>328</v>
      </c>
      <c r="C355" s="221" t="s">
        <v>831</v>
      </c>
      <c r="D355" s="222" t="s">
        <v>608</v>
      </c>
      <c r="E355" s="222" t="s">
        <v>495</v>
      </c>
      <c r="F355" s="222" t="s">
        <v>365</v>
      </c>
      <c r="G355" s="222"/>
      <c r="H355" s="222"/>
      <c r="I355" s="223">
        <f>I356</f>
        <v>0</v>
      </c>
      <c r="J355" s="224"/>
      <c r="K355" s="224"/>
    </row>
    <row r="356" spans="1:11" ht="25.5" hidden="1">
      <c r="A356" s="162" t="s">
        <v>509</v>
      </c>
      <c r="B356" s="221" t="s">
        <v>328</v>
      </c>
      <c r="C356" s="221" t="s">
        <v>831</v>
      </c>
      <c r="D356" s="222" t="s">
        <v>608</v>
      </c>
      <c r="E356" s="222" t="s">
        <v>495</v>
      </c>
      <c r="F356" s="222" t="s">
        <v>365</v>
      </c>
      <c r="G356" s="222"/>
      <c r="H356" s="222" t="s">
        <v>393</v>
      </c>
      <c r="I356" s="223">
        <f>I357</f>
        <v>0</v>
      </c>
      <c r="J356" s="224"/>
      <c r="K356" s="224"/>
    </row>
    <row r="357" spans="1:11" ht="25.5" hidden="1">
      <c r="A357" s="162" t="s">
        <v>908</v>
      </c>
      <c r="B357" s="221" t="s">
        <v>328</v>
      </c>
      <c r="C357" s="221" t="s">
        <v>831</v>
      </c>
      <c r="D357" s="222" t="s">
        <v>608</v>
      </c>
      <c r="E357" s="222" t="s">
        <v>495</v>
      </c>
      <c r="F357" s="222" t="s">
        <v>365</v>
      </c>
      <c r="G357" s="222"/>
      <c r="H357" s="222" t="s">
        <v>771</v>
      </c>
      <c r="I357" s="223"/>
      <c r="J357" s="224"/>
      <c r="K357" s="224"/>
    </row>
    <row r="358" spans="1:11" ht="25.5" hidden="1">
      <c r="A358" s="162" t="s">
        <v>734</v>
      </c>
      <c r="B358" s="221" t="s">
        <v>328</v>
      </c>
      <c r="C358" s="221" t="s">
        <v>831</v>
      </c>
      <c r="D358" s="222" t="s">
        <v>608</v>
      </c>
      <c r="E358" s="222" t="s">
        <v>495</v>
      </c>
      <c r="F358" s="222" t="s">
        <v>365</v>
      </c>
      <c r="G358" s="222"/>
      <c r="H358" s="222"/>
      <c r="I358" s="223" t="e">
        <f>I359+#REF!</f>
        <v>#REF!</v>
      </c>
      <c r="J358" s="224"/>
      <c r="K358" s="224"/>
    </row>
    <row r="359" spans="1:11" ht="63.75" hidden="1">
      <c r="A359" s="174" t="s">
        <v>513</v>
      </c>
      <c r="B359" s="228" t="s">
        <v>328</v>
      </c>
      <c r="C359" s="221" t="s">
        <v>831</v>
      </c>
      <c r="D359" s="222" t="s">
        <v>608</v>
      </c>
      <c r="E359" s="229" t="s">
        <v>495</v>
      </c>
      <c r="F359" s="229" t="s">
        <v>365</v>
      </c>
      <c r="G359" s="229"/>
      <c r="H359" s="229"/>
      <c r="I359" s="223">
        <f>I360</f>
        <v>0</v>
      </c>
      <c r="J359" s="224"/>
      <c r="K359" s="224"/>
    </row>
    <row r="360" spans="1:11" ht="25.5" hidden="1">
      <c r="A360" s="162" t="s">
        <v>509</v>
      </c>
      <c r="B360" s="221" t="s">
        <v>328</v>
      </c>
      <c r="C360" s="221" t="s">
        <v>831</v>
      </c>
      <c r="D360" s="222" t="s">
        <v>608</v>
      </c>
      <c r="E360" s="222" t="s">
        <v>495</v>
      </c>
      <c r="F360" s="222" t="s">
        <v>365</v>
      </c>
      <c r="G360" s="222"/>
      <c r="H360" s="222" t="s">
        <v>393</v>
      </c>
      <c r="I360" s="223">
        <f>I361</f>
        <v>0</v>
      </c>
      <c r="J360" s="224"/>
      <c r="K360" s="224"/>
    </row>
    <row r="361" spans="1:11" ht="25.5" hidden="1">
      <c r="A361" s="162" t="s">
        <v>510</v>
      </c>
      <c r="B361" s="221" t="s">
        <v>328</v>
      </c>
      <c r="C361" s="221" t="s">
        <v>831</v>
      </c>
      <c r="D361" s="222" t="s">
        <v>608</v>
      </c>
      <c r="E361" s="222" t="s">
        <v>495</v>
      </c>
      <c r="F361" s="222" t="s">
        <v>365</v>
      </c>
      <c r="G361" s="222"/>
      <c r="H361" s="222" t="s">
        <v>511</v>
      </c>
      <c r="I361" s="223">
        <v>0</v>
      </c>
      <c r="J361" s="224"/>
      <c r="K361" s="224"/>
    </row>
    <row r="362" spans="1:11" ht="15" hidden="1">
      <c r="A362" s="162"/>
      <c r="B362" s="221"/>
      <c r="C362" s="221" t="s">
        <v>831</v>
      </c>
      <c r="D362" s="222"/>
      <c r="E362" s="222"/>
      <c r="F362" s="222"/>
      <c r="G362" s="222"/>
      <c r="H362" s="222"/>
      <c r="I362" s="223"/>
      <c r="J362" s="224"/>
      <c r="K362" s="224"/>
    </row>
    <row r="363" spans="1:11" ht="25.5" hidden="1">
      <c r="A363" s="162" t="s">
        <v>358</v>
      </c>
      <c r="B363" s="221"/>
      <c r="C363" s="221" t="s">
        <v>831</v>
      </c>
      <c r="D363" s="222"/>
      <c r="E363" s="222"/>
      <c r="F363" s="222"/>
      <c r="G363" s="222"/>
      <c r="H363" s="222"/>
      <c r="I363" s="223"/>
      <c r="J363" s="224"/>
      <c r="K363" s="224"/>
    </row>
    <row r="364" spans="1:11" ht="38.25" hidden="1">
      <c r="A364" s="162" t="s">
        <v>789</v>
      </c>
      <c r="B364" s="221"/>
      <c r="C364" s="221" t="s">
        <v>831</v>
      </c>
      <c r="D364" s="222"/>
      <c r="E364" s="222"/>
      <c r="F364" s="222"/>
      <c r="G364" s="222"/>
      <c r="H364" s="222"/>
      <c r="I364" s="223"/>
      <c r="J364" s="224"/>
      <c r="K364" s="224"/>
    </row>
    <row r="365" spans="1:11" ht="25.5" hidden="1">
      <c r="A365" s="170" t="s">
        <v>342</v>
      </c>
      <c r="B365" s="231"/>
      <c r="C365" s="221" t="s">
        <v>831</v>
      </c>
      <c r="D365" s="222"/>
      <c r="E365" s="222"/>
      <c r="F365" s="222"/>
      <c r="G365" s="222"/>
      <c r="H365" s="222"/>
      <c r="I365" s="223"/>
      <c r="J365" s="224"/>
      <c r="K365" s="224"/>
    </row>
    <row r="366" spans="1:11" ht="25.5" hidden="1">
      <c r="A366" s="170" t="s">
        <v>344</v>
      </c>
      <c r="B366" s="231"/>
      <c r="C366" s="221" t="s">
        <v>831</v>
      </c>
      <c r="D366" s="222"/>
      <c r="E366" s="222"/>
      <c r="F366" s="222"/>
      <c r="G366" s="222"/>
      <c r="H366" s="222"/>
      <c r="I366" s="223"/>
      <c r="J366" s="224"/>
      <c r="K366" s="224"/>
    </row>
    <row r="367" spans="1:11" ht="15" hidden="1">
      <c r="A367" s="162"/>
      <c r="B367" s="221"/>
      <c r="C367" s="221" t="s">
        <v>831</v>
      </c>
      <c r="D367" s="222"/>
      <c r="E367" s="222"/>
      <c r="F367" s="222"/>
      <c r="G367" s="222"/>
      <c r="H367" s="222"/>
      <c r="I367" s="223"/>
      <c r="J367" s="224"/>
      <c r="K367" s="224"/>
    </row>
    <row r="368" spans="1:11" ht="15" hidden="1">
      <c r="A368" s="162"/>
      <c r="B368" s="221"/>
      <c r="C368" s="221" t="s">
        <v>831</v>
      </c>
      <c r="D368" s="222"/>
      <c r="E368" s="222"/>
      <c r="F368" s="222"/>
      <c r="G368" s="222"/>
      <c r="H368" s="222"/>
      <c r="I368" s="223"/>
      <c r="J368" s="224"/>
      <c r="K368" s="224"/>
    </row>
    <row r="369" spans="1:11" ht="15" hidden="1">
      <c r="A369" s="162"/>
      <c r="B369" s="221"/>
      <c r="C369" s="221" t="s">
        <v>831</v>
      </c>
      <c r="D369" s="222"/>
      <c r="E369" s="222"/>
      <c r="F369" s="222"/>
      <c r="G369" s="222"/>
      <c r="H369" s="222"/>
      <c r="I369" s="223"/>
      <c r="J369" s="224"/>
      <c r="K369" s="224"/>
    </row>
    <row r="370" spans="1:11" ht="15" hidden="1">
      <c r="A370" s="162"/>
      <c r="B370" s="221"/>
      <c r="C370" s="221" t="s">
        <v>831</v>
      </c>
      <c r="D370" s="222"/>
      <c r="E370" s="222"/>
      <c r="F370" s="222"/>
      <c r="G370" s="222"/>
      <c r="H370" s="222"/>
      <c r="I370" s="223"/>
      <c r="J370" s="224"/>
      <c r="K370" s="224"/>
    </row>
    <row r="371" spans="1:11" ht="25.5" hidden="1">
      <c r="A371" s="166" t="s">
        <v>790</v>
      </c>
      <c r="B371" s="225" t="s">
        <v>328</v>
      </c>
      <c r="C371" s="221" t="s">
        <v>831</v>
      </c>
      <c r="D371" s="226" t="s">
        <v>608</v>
      </c>
      <c r="E371" s="226" t="s">
        <v>495</v>
      </c>
      <c r="F371" s="226" t="s">
        <v>524</v>
      </c>
      <c r="G371" s="226"/>
      <c r="H371" s="226"/>
      <c r="I371" s="227" t="e">
        <f>I372+#REF!</f>
        <v>#REF!</v>
      </c>
      <c r="J371" s="224"/>
      <c r="K371" s="224"/>
    </row>
    <row r="372" spans="1:11" ht="15" hidden="1">
      <c r="A372" s="162" t="s">
        <v>385</v>
      </c>
      <c r="B372" s="221" t="s">
        <v>328</v>
      </c>
      <c r="C372" s="221" t="s">
        <v>831</v>
      </c>
      <c r="D372" s="222" t="s">
        <v>608</v>
      </c>
      <c r="E372" s="222" t="s">
        <v>495</v>
      </c>
      <c r="F372" s="222" t="s">
        <v>524</v>
      </c>
      <c r="G372" s="222"/>
      <c r="H372" s="222"/>
      <c r="I372" s="223">
        <f>I373</f>
        <v>0</v>
      </c>
      <c r="J372" s="224"/>
      <c r="K372" s="224"/>
    </row>
    <row r="373" spans="1:11" ht="102" hidden="1">
      <c r="A373" s="162" t="s">
        <v>454</v>
      </c>
      <c r="B373" s="221" t="s">
        <v>328</v>
      </c>
      <c r="C373" s="221" t="s">
        <v>831</v>
      </c>
      <c r="D373" s="222" t="s">
        <v>608</v>
      </c>
      <c r="E373" s="222" t="s">
        <v>495</v>
      </c>
      <c r="F373" s="222" t="s">
        <v>524</v>
      </c>
      <c r="G373" s="222"/>
      <c r="H373" s="222"/>
      <c r="I373" s="223">
        <f>I374+I379</f>
        <v>0</v>
      </c>
      <c r="J373" s="224"/>
      <c r="K373" s="224"/>
    </row>
    <row r="374" spans="1:11" ht="38.25" hidden="1">
      <c r="A374" s="162" t="s">
        <v>791</v>
      </c>
      <c r="B374" s="221" t="s">
        <v>328</v>
      </c>
      <c r="C374" s="221" t="s">
        <v>831</v>
      </c>
      <c r="D374" s="222" t="s">
        <v>608</v>
      </c>
      <c r="E374" s="222" t="s">
        <v>495</v>
      </c>
      <c r="F374" s="222" t="s">
        <v>524</v>
      </c>
      <c r="G374" s="222"/>
      <c r="H374" s="222"/>
      <c r="I374" s="223">
        <f>I375+I377</f>
        <v>0</v>
      </c>
      <c r="J374" s="224"/>
      <c r="K374" s="224"/>
    </row>
    <row r="375" spans="1:11" ht="76.5" hidden="1">
      <c r="A375" s="170" t="s">
        <v>333</v>
      </c>
      <c r="B375" s="221" t="s">
        <v>328</v>
      </c>
      <c r="C375" s="221" t="s">
        <v>831</v>
      </c>
      <c r="D375" s="222" t="s">
        <v>608</v>
      </c>
      <c r="E375" s="222" t="s">
        <v>495</v>
      </c>
      <c r="F375" s="222" t="s">
        <v>524</v>
      </c>
      <c r="G375" s="222"/>
      <c r="H375" s="222" t="s">
        <v>334</v>
      </c>
      <c r="I375" s="223">
        <f>I376</f>
        <v>0</v>
      </c>
      <c r="J375" s="224"/>
      <c r="K375" s="224"/>
    </row>
    <row r="376" spans="1:11" ht="51" hidden="1">
      <c r="A376" s="170" t="s">
        <v>543</v>
      </c>
      <c r="B376" s="221" t="s">
        <v>328</v>
      </c>
      <c r="C376" s="221" t="s">
        <v>831</v>
      </c>
      <c r="D376" s="222" t="s">
        <v>608</v>
      </c>
      <c r="E376" s="222" t="s">
        <v>495</v>
      </c>
      <c r="F376" s="222" t="s">
        <v>524</v>
      </c>
      <c r="G376" s="222"/>
      <c r="H376" s="222" t="s">
        <v>336</v>
      </c>
      <c r="I376" s="223"/>
      <c r="J376" s="224"/>
      <c r="K376" s="224"/>
    </row>
    <row r="377" spans="1:11" ht="25.5" hidden="1">
      <c r="A377" s="170" t="s">
        <v>342</v>
      </c>
      <c r="B377" s="221" t="s">
        <v>328</v>
      </c>
      <c r="C377" s="221" t="s">
        <v>831</v>
      </c>
      <c r="D377" s="222" t="s">
        <v>608</v>
      </c>
      <c r="E377" s="222" t="s">
        <v>495</v>
      </c>
      <c r="F377" s="222" t="s">
        <v>524</v>
      </c>
      <c r="G377" s="222"/>
      <c r="H377" s="222" t="s">
        <v>343</v>
      </c>
      <c r="I377" s="223">
        <f>I378</f>
        <v>0</v>
      </c>
      <c r="J377" s="224"/>
      <c r="K377" s="224"/>
    </row>
    <row r="378" spans="1:11" ht="25.5" hidden="1">
      <c r="A378" s="170" t="s">
        <v>344</v>
      </c>
      <c r="B378" s="221" t="s">
        <v>328</v>
      </c>
      <c r="C378" s="221" t="s">
        <v>831</v>
      </c>
      <c r="D378" s="222" t="s">
        <v>608</v>
      </c>
      <c r="E378" s="222" t="s">
        <v>495</v>
      </c>
      <c r="F378" s="222" t="s">
        <v>524</v>
      </c>
      <c r="G378" s="222"/>
      <c r="H378" s="222" t="s">
        <v>345</v>
      </c>
      <c r="I378" s="230"/>
      <c r="J378" s="224"/>
      <c r="K378" s="224"/>
    </row>
    <row r="379" spans="1:11" ht="25.5" hidden="1">
      <c r="A379" s="162" t="s">
        <v>793</v>
      </c>
      <c r="B379" s="221" t="s">
        <v>328</v>
      </c>
      <c r="C379" s="221" t="s">
        <v>831</v>
      </c>
      <c r="D379" s="222" t="s">
        <v>608</v>
      </c>
      <c r="E379" s="222" t="s">
        <v>495</v>
      </c>
      <c r="F379" s="222" t="s">
        <v>524</v>
      </c>
      <c r="G379" s="222"/>
      <c r="H379" s="222"/>
      <c r="I379" s="223">
        <f>I380+I382</f>
        <v>0</v>
      </c>
      <c r="J379" s="224"/>
      <c r="K379" s="224"/>
    </row>
    <row r="380" spans="1:11" ht="76.5" hidden="1">
      <c r="A380" s="170" t="s">
        <v>333</v>
      </c>
      <c r="B380" s="221" t="s">
        <v>328</v>
      </c>
      <c r="C380" s="221" t="s">
        <v>831</v>
      </c>
      <c r="D380" s="222" t="s">
        <v>608</v>
      </c>
      <c r="E380" s="222" t="s">
        <v>495</v>
      </c>
      <c r="F380" s="222" t="s">
        <v>524</v>
      </c>
      <c r="G380" s="222"/>
      <c r="H380" s="222" t="s">
        <v>334</v>
      </c>
      <c r="I380" s="223">
        <f>I381</f>
        <v>0</v>
      </c>
      <c r="J380" s="224"/>
      <c r="K380" s="224"/>
    </row>
    <row r="381" spans="1:11" ht="51" hidden="1">
      <c r="A381" s="170" t="s">
        <v>543</v>
      </c>
      <c r="B381" s="221" t="s">
        <v>328</v>
      </c>
      <c r="C381" s="221" t="s">
        <v>831</v>
      </c>
      <c r="D381" s="222" t="s">
        <v>608</v>
      </c>
      <c r="E381" s="222" t="s">
        <v>495</v>
      </c>
      <c r="F381" s="222" t="s">
        <v>524</v>
      </c>
      <c r="G381" s="222"/>
      <c r="H381" s="222" t="s">
        <v>336</v>
      </c>
      <c r="I381" s="223"/>
      <c r="J381" s="224"/>
      <c r="K381" s="224"/>
    </row>
    <row r="382" spans="1:11" ht="25.5" hidden="1">
      <c r="A382" s="170" t="s">
        <v>342</v>
      </c>
      <c r="B382" s="231" t="s">
        <v>328</v>
      </c>
      <c r="C382" s="221" t="s">
        <v>831</v>
      </c>
      <c r="D382" s="222" t="s">
        <v>608</v>
      </c>
      <c r="E382" s="222" t="s">
        <v>495</v>
      </c>
      <c r="F382" s="222" t="s">
        <v>524</v>
      </c>
      <c r="G382" s="222"/>
      <c r="H382" s="222" t="s">
        <v>343</v>
      </c>
      <c r="I382" s="223">
        <f>I383</f>
        <v>0</v>
      </c>
      <c r="J382" s="224"/>
      <c r="K382" s="224"/>
    </row>
    <row r="383" spans="1:11" ht="25.5" hidden="1">
      <c r="A383" s="170" t="s">
        <v>344</v>
      </c>
      <c r="B383" s="231" t="s">
        <v>328</v>
      </c>
      <c r="C383" s="221" t="s">
        <v>831</v>
      </c>
      <c r="D383" s="222" t="s">
        <v>608</v>
      </c>
      <c r="E383" s="222" t="s">
        <v>495</v>
      </c>
      <c r="F383" s="222" t="s">
        <v>524</v>
      </c>
      <c r="G383" s="222"/>
      <c r="H383" s="222" t="s">
        <v>345</v>
      </c>
      <c r="I383" s="223"/>
      <c r="J383" s="224"/>
      <c r="K383" s="224"/>
    </row>
    <row r="384" spans="1:11" ht="15" hidden="1">
      <c r="A384" s="162"/>
      <c r="B384" s="221"/>
      <c r="C384" s="221" t="s">
        <v>831</v>
      </c>
      <c r="D384" s="222"/>
      <c r="E384" s="222"/>
      <c r="F384" s="222"/>
      <c r="G384" s="222"/>
      <c r="H384" s="222"/>
      <c r="I384" s="223"/>
      <c r="J384" s="224"/>
      <c r="K384" s="224"/>
    </row>
    <row r="385" spans="1:11" ht="15" hidden="1">
      <c r="A385" s="162"/>
      <c r="B385" s="221"/>
      <c r="C385" s="221" t="s">
        <v>831</v>
      </c>
      <c r="D385" s="222"/>
      <c r="E385" s="222"/>
      <c r="F385" s="222"/>
      <c r="G385" s="222"/>
      <c r="H385" s="222"/>
      <c r="I385" s="223"/>
      <c r="J385" s="224"/>
      <c r="K385" s="224"/>
    </row>
    <row r="386" spans="1:11" ht="15" hidden="1">
      <c r="A386" s="162" t="s">
        <v>483</v>
      </c>
      <c r="B386" s="221" t="s">
        <v>328</v>
      </c>
      <c r="C386" s="221" t="s">
        <v>831</v>
      </c>
      <c r="D386" s="222" t="s">
        <v>608</v>
      </c>
      <c r="E386" s="222" t="s">
        <v>495</v>
      </c>
      <c r="F386" s="222" t="s">
        <v>524</v>
      </c>
      <c r="G386" s="222" t="s">
        <v>909</v>
      </c>
      <c r="H386" s="222"/>
      <c r="I386" s="239">
        <f aca="true" t="shared" si="22" ref="I386:K387">I387</f>
        <v>20</v>
      </c>
      <c r="J386" s="248">
        <f t="shared" si="22"/>
        <v>0</v>
      </c>
      <c r="K386" s="248">
        <f t="shared" si="22"/>
        <v>0</v>
      </c>
    </row>
    <row r="387" spans="1:11" ht="25.5" hidden="1">
      <c r="A387" s="170" t="s">
        <v>342</v>
      </c>
      <c r="B387" s="221" t="s">
        <v>328</v>
      </c>
      <c r="C387" s="221" t="s">
        <v>831</v>
      </c>
      <c r="D387" s="222" t="s">
        <v>608</v>
      </c>
      <c r="E387" s="222" t="s">
        <v>495</v>
      </c>
      <c r="F387" s="222" t="s">
        <v>524</v>
      </c>
      <c r="G387" s="222" t="s">
        <v>909</v>
      </c>
      <c r="H387" s="222" t="s">
        <v>343</v>
      </c>
      <c r="I387" s="239">
        <f t="shared" si="22"/>
        <v>20</v>
      </c>
      <c r="J387" s="248">
        <f t="shared" si="22"/>
        <v>0</v>
      </c>
      <c r="K387" s="248">
        <f t="shared" si="22"/>
        <v>0</v>
      </c>
    </row>
    <row r="388" spans="1:11" ht="25.5" hidden="1">
      <c r="A388" s="170" t="s">
        <v>344</v>
      </c>
      <c r="B388" s="221" t="s">
        <v>328</v>
      </c>
      <c r="C388" s="221" t="s">
        <v>831</v>
      </c>
      <c r="D388" s="222" t="s">
        <v>608</v>
      </c>
      <c r="E388" s="222" t="s">
        <v>495</v>
      </c>
      <c r="F388" s="222" t="s">
        <v>524</v>
      </c>
      <c r="G388" s="222" t="s">
        <v>909</v>
      </c>
      <c r="H388" s="222" t="s">
        <v>345</v>
      </c>
      <c r="I388" s="239">
        <v>20</v>
      </c>
      <c r="J388" s="224"/>
      <c r="K388" s="224"/>
    </row>
    <row r="389" spans="1:11" ht="38.25" hidden="1">
      <c r="A389" s="162" t="s">
        <v>795</v>
      </c>
      <c r="B389" s="221" t="s">
        <v>328</v>
      </c>
      <c r="C389" s="221" t="s">
        <v>831</v>
      </c>
      <c r="D389" s="222" t="s">
        <v>608</v>
      </c>
      <c r="E389" s="222" t="s">
        <v>495</v>
      </c>
      <c r="F389" s="222" t="s">
        <v>524</v>
      </c>
      <c r="G389" s="222" t="s">
        <v>910</v>
      </c>
      <c r="H389" s="222"/>
      <c r="I389" s="239">
        <f aca="true" t="shared" si="23" ref="I389:K390">I390</f>
        <v>20</v>
      </c>
      <c r="J389" s="248">
        <f t="shared" si="23"/>
        <v>0</v>
      </c>
      <c r="K389" s="248">
        <f t="shared" si="23"/>
        <v>0</v>
      </c>
    </row>
    <row r="390" spans="1:11" ht="25.5" hidden="1">
      <c r="A390" s="170" t="s">
        <v>342</v>
      </c>
      <c r="B390" s="221" t="s">
        <v>328</v>
      </c>
      <c r="C390" s="221" t="s">
        <v>831</v>
      </c>
      <c r="D390" s="222" t="s">
        <v>608</v>
      </c>
      <c r="E390" s="222" t="s">
        <v>495</v>
      </c>
      <c r="F390" s="222" t="s">
        <v>524</v>
      </c>
      <c r="G390" s="222" t="s">
        <v>910</v>
      </c>
      <c r="H390" s="222" t="s">
        <v>343</v>
      </c>
      <c r="I390" s="239">
        <f t="shared" si="23"/>
        <v>20</v>
      </c>
      <c r="J390" s="248">
        <f t="shared" si="23"/>
        <v>0</v>
      </c>
      <c r="K390" s="248">
        <f t="shared" si="23"/>
        <v>0</v>
      </c>
    </row>
    <row r="391" spans="1:11" ht="25.5" hidden="1">
      <c r="A391" s="170" t="s">
        <v>344</v>
      </c>
      <c r="B391" s="221" t="s">
        <v>328</v>
      </c>
      <c r="C391" s="221" t="s">
        <v>831</v>
      </c>
      <c r="D391" s="229" t="s">
        <v>608</v>
      </c>
      <c r="E391" s="222" t="s">
        <v>495</v>
      </c>
      <c r="F391" s="222" t="s">
        <v>524</v>
      </c>
      <c r="G391" s="222" t="s">
        <v>910</v>
      </c>
      <c r="H391" s="222" t="s">
        <v>345</v>
      </c>
      <c r="I391" s="239">
        <v>20</v>
      </c>
      <c r="J391" s="224"/>
      <c r="K391" s="224"/>
    </row>
    <row r="392" spans="1:11" ht="15" hidden="1">
      <c r="A392" s="172" t="s">
        <v>797</v>
      </c>
      <c r="B392" s="225" t="s">
        <v>328</v>
      </c>
      <c r="C392" s="221" t="s">
        <v>831</v>
      </c>
      <c r="D392" s="245" t="s">
        <v>608</v>
      </c>
      <c r="E392" s="226" t="s">
        <v>551</v>
      </c>
      <c r="F392" s="226"/>
      <c r="G392" s="226"/>
      <c r="H392" s="226"/>
      <c r="I392" s="246" t="e">
        <f>I393</f>
        <v>#REF!</v>
      </c>
      <c r="J392" s="224"/>
      <c r="K392" s="224"/>
    </row>
    <row r="393" spans="1:11" ht="15" hidden="1">
      <c r="A393" s="172" t="s">
        <v>798</v>
      </c>
      <c r="B393" s="225" t="s">
        <v>328</v>
      </c>
      <c r="C393" s="221" t="s">
        <v>831</v>
      </c>
      <c r="D393" s="245" t="s">
        <v>608</v>
      </c>
      <c r="E393" s="226" t="s">
        <v>551</v>
      </c>
      <c r="F393" s="226" t="s">
        <v>326</v>
      </c>
      <c r="G393" s="226"/>
      <c r="H393" s="226"/>
      <c r="I393" s="246" t="e">
        <f>#REF!</f>
        <v>#REF!</v>
      </c>
      <c r="J393" s="224"/>
      <c r="K393" s="224"/>
    </row>
    <row r="394" spans="1:11" ht="38.25" hidden="1">
      <c r="A394" s="162" t="s">
        <v>661</v>
      </c>
      <c r="B394" s="221" t="s">
        <v>328</v>
      </c>
      <c r="C394" s="221" t="s">
        <v>831</v>
      </c>
      <c r="D394" s="229" t="s">
        <v>608</v>
      </c>
      <c r="E394" s="222"/>
      <c r="F394" s="222"/>
      <c r="G394" s="222" t="s">
        <v>911</v>
      </c>
      <c r="H394" s="222"/>
      <c r="I394" s="239">
        <v>300</v>
      </c>
      <c r="J394" s="224">
        <f>J395</f>
        <v>0</v>
      </c>
      <c r="K394" s="224">
        <f>K395</f>
        <v>0</v>
      </c>
    </row>
    <row r="395" spans="1:11" ht="39" hidden="1">
      <c r="A395" s="199" t="s">
        <v>663</v>
      </c>
      <c r="B395" s="221" t="s">
        <v>328</v>
      </c>
      <c r="C395" s="221" t="s">
        <v>831</v>
      </c>
      <c r="D395" s="229" t="s">
        <v>608</v>
      </c>
      <c r="E395" s="222"/>
      <c r="F395" s="222"/>
      <c r="G395" s="222" t="s">
        <v>911</v>
      </c>
      <c r="H395" s="222" t="s">
        <v>664</v>
      </c>
      <c r="I395" s="239">
        <v>300</v>
      </c>
      <c r="J395" s="224">
        <f>J396</f>
        <v>0</v>
      </c>
      <c r="K395" s="224">
        <f>K396</f>
        <v>0</v>
      </c>
    </row>
    <row r="396" spans="1:11" ht="25.5" hidden="1">
      <c r="A396" s="162" t="s">
        <v>665</v>
      </c>
      <c r="B396" s="221" t="s">
        <v>328</v>
      </c>
      <c r="C396" s="221" t="s">
        <v>831</v>
      </c>
      <c r="D396" s="229" t="s">
        <v>608</v>
      </c>
      <c r="E396" s="222"/>
      <c r="F396" s="222"/>
      <c r="G396" s="222" t="s">
        <v>911</v>
      </c>
      <c r="H396" s="222" t="s">
        <v>666</v>
      </c>
      <c r="I396" s="239">
        <v>300</v>
      </c>
      <c r="J396" s="224"/>
      <c r="K396" s="224"/>
    </row>
    <row r="397" spans="1:11" ht="38.25" hidden="1">
      <c r="A397" s="170" t="s">
        <v>695</v>
      </c>
      <c r="B397" s="221" t="s">
        <v>328</v>
      </c>
      <c r="C397" s="221" t="s">
        <v>831</v>
      </c>
      <c r="D397" s="229" t="s">
        <v>608</v>
      </c>
      <c r="E397" s="222"/>
      <c r="F397" s="222"/>
      <c r="G397" s="222" t="s">
        <v>912</v>
      </c>
      <c r="H397" s="222"/>
      <c r="I397" s="239"/>
      <c r="J397" s="224">
        <f>J398</f>
        <v>0</v>
      </c>
      <c r="K397" s="224">
        <f>K398</f>
        <v>0</v>
      </c>
    </row>
    <row r="398" spans="1:11" ht="25.5" hidden="1">
      <c r="A398" s="170" t="s">
        <v>342</v>
      </c>
      <c r="B398" s="221" t="s">
        <v>328</v>
      </c>
      <c r="C398" s="221" t="s">
        <v>831</v>
      </c>
      <c r="D398" s="229" t="s">
        <v>608</v>
      </c>
      <c r="E398" s="222"/>
      <c r="F398" s="222"/>
      <c r="G398" s="222" t="s">
        <v>912</v>
      </c>
      <c r="H398" s="222"/>
      <c r="I398" s="239"/>
      <c r="J398" s="224">
        <f>J399</f>
        <v>0</v>
      </c>
      <c r="K398" s="224">
        <f>K399</f>
        <v>0</v>
      </c>
    </row>
    <row r="399" spans="1:11" ht="25.5" hidden="1">
      <c r="A399" s="170" t="s">
        <v>344</v>
      </c>
      <c r="B399" s="221" t="s">
        <v>328</v>
      </c>
      <c r="C399" s="221" t="s">
        <v>831</v>
      </c>
      <c r="D399" s="229" t="s">
        <v>608</v>
      </c>
      <c r="E399" s="222"/>
      <c r="F399" s="222"/>
      <c r="G399" s="222" t="s">
        <v>912</v>
      </c>
      <c r="H399" s="222"/>
      <c r="I399" s="239"/>
      <c r="J399" s="224"/>
      <c r="K399" s="224"/>
    </row>
    <row r="400" spans="1:11" ht="25.5" hidden="1">
      <c r="A400" s="172" t="s">
        <v>913</v>
      </c>
      <c r="B400" s="225" t="s">
        <v>328</v>
      </c>
      <c r="C400" s="221" t="s">
        <v>831</v>
      </c>
      <c r="D400" s="226" t="s">
        <v>815</v>
      </c>
      <c r="E400" s="226"/>
      <c r="F400" s="226"/>
      <c r="G400" s="226"/>
      <c r="H400" s="226"/>
      <c r="I400" s="227">
        <f aca="true" t="shared" si="24" ref="I400:K402">I401</f>
        <v>1000</v>
      </c>
      <c r="J400" s="232">
        <f t="shared" si="24"/>
        <v>0</v>
      </c>
      <c r="K400" s="232">
        <f t="shared" si="24"/>
        <v>0</v>
      </c>
    </row>
    <row r="401" spans="1:11" ht="15" hidden="1">
      <c r="A401" s="166" t="s">
        <v>914</v>
      </c>
      <c r="B401" s="225" t="s">
        <v>328</v>
      </c>
      <c r="C401" s="225" t="s">
        <v>831</v>
      </c>
      <c r="D401" s="226" t="s">
        <v>815</v>
      </c>
      <c r="E401" s="226" t="s">
        <v>338</v>
      </c>
      <c r="F401" s="226"/>
      <c r="G401" s="226" t="s">
        <v>915</v>
      </c>
      <c r="H401" s="226"/>
      <c r="I401" s="278">
        <f t="shared" si="24"/>
        <v>1000</v>
      </c>
      <c r="J401" s="279">
        <f t="shared" si="24"/>
        <v>0</v>
      </c>
      <c r="K401" s="279">
        <f t="shared" si="24"/>
        <v>0</v>
      </c>
    </row>
    <row r="402" spans="1:11" ht="51" hidden="1">
      <c r="A402" s="174" t="s">
        <v>630</v>
      </c>
      <c r="B402" s="221" t="s">
        <v>328</v>
      </c>
      <c r="C402" s="221" t="s">
        <v>831</v>
      </c>
      <c r="D402" s="222" t="s">
        <v>815</v>
      </c>
      <c r="E402" s="222" t="s">
        <v>338</v>
      </c>
      <c r="F402" s="222" t="s">
        <v>445</v>
      </c>
      <c r="G402" s="222"/>
      <c r="H402" s="222"/>
      <c r="I402" s="223">
        <f t="shared" si="24"/>
        <v>1000</v>
      </c>
      <c r="J402" s="233">
        <f t="shared" si="24"/>
        <v>0</v>
      </c>
      <c r="K402" s="233">
        <f t="shared" si="24"/>
        <v>0</v>
      </c>
    </row>
    <row r="403" spans="1:11" ht="25.5" hidden="1">
      <c r="A403" s="162" t="s">
        <v>631</v>
      </c>
      <c r="B403" s="221" t="s">
        <v>328</v>
      </c>
      <c r="C403" s="221" t="s">
        <v>831</v>
      </c>
      <c r="D403" s="222" t="s">
        <v>815</v>
      </c>
      <c r="E403" s="222" t="s">
        <v>338</v>
      </c>
      <c r="F403" s="222" t="s">
        <v>445</v>
      </c>
      <c r="G403" s="222"/>
      <c r="H403" s="222"/>
      <c r="I403" s="223">
        <f>I404+I406</f>
        <v>1000</v>
      </c>
      <c r="J403" s="233">
        <f>J404+J406</f>
        <v>0</v>
      </c>
      <c r="K403" s="233">
        <f>K404+K406</f>
        <v>0</v>
      </c>
    </row>
    <row r="404" spans="1:11" ht="76.5" hidden="1">
      <c r="A404" s="170" t="s">
        <v>333</v>
      </c>
      <c r="B404" s="221" t="s">
        <v>328</v>
      </c>
      <c r="C404" s="221" t="s">
        <v>831</v>
      </c>
      <c r="D404" s="222" t="s">
        <v>815</v>
      </c>
      <c r="E404" s="222" t="s">
        <v>338</v>
      </c>
      <c r="F404" s="222" t="s">
        <v>445</v>
      </c>
      <c r="G404" s="222" t="s">
        <v>915</v>
      </c>
      <c r="H404" s="222" t="s">
        <v>334</v>
      </c>
      <c r="I404" s="223">
        <f>I405</f>
        <v>910.4</v>
      </c>
      <c r="J404" s="233">
        <f>J405</f>
        <v>0</v>
      </c>
      <c r="K404" s="233">
        <f>K405</f>
        <v>0</v>
      </c>
    </row>
    <row r="405" spans="1:11" ht="25.5" hidden="1">
      <c r="A405" s="179" t="s">
        <v>916</v>
      </c>
      <c r="B405" s="221" t="s">
        <v>328</v>
      </c>
      <c r="C405" s="221" t="s">
        <v>831</v>
      </c>
      <c r="D405" s="222" t="s">
        <v>815</v>
      </c>
      <c r="E405" s="222" t="s">
        <v>338</v>
      </c>
      <c r="F405" s="222" t="s">
        <v>445</v>
      </c>
      <c r="G405" s="222" t="s">
        <v>915</v>
      </c>
      <c r="H405" s="222" t="s">
        <v>818</v>
      </c>
      <c r="I405" s="223">
        <v>910.4</v>
      </c>
      <c r="J405" s="224"/>
      <c r="K405" s="224"/>
    </row>
    <row r="406" spans="1:11" ht="25.5" hidden="1">
      <c r="A406" s="170" t="s">
        <v>342</v>
      </c>
      <c r="B406" s="221" t="s">
        <v>328</v>
      </c>
      <c r="C406" s="221" t="s">
        <v>831</v>
      </c>
      <c r="D406" s="222" t="s">
        <v>815</v>
      </c>
      <c r="E406" s="222" t="s">
        <v>338</v>
      </c>
      <c r="F406" s="222" t="s">
        <v>445</v>
      </c>
      <c r="G406" s="222" t="s">
        <v>915</v>
      </c>
      <c r="H406" s="222" t="s">
        <v>343</v>
      </c>
      <c r="I406" s="223">
        <f>I407</f>
        <v>89.6</v>
      </c>
      <c r="J406" s="233">
        <f>J407</f>
        <v>0</v>
      </c>
      <c r="K406" s="233">
        <f>K407</f>
        <v>0</v>
      </c>
    </row>
    <row r="407" spans="1:11" ht="25.5" hidden="1">
      <c r="A407" s="170" t="s">
        <v>344</v>
      </c>
      <c r="B407" s="221" t="s">
        <v>328</v>
      </c>
      <c r="C407" s="221" t="s">
        <v>831</v>
      </c>
      <c r="D407" s="222" t="s">
        <v>815</v>
      </c>
      <c r="E407" s="222" t="s">
        <v>338</v>
      </c>
      <c r="F407" s="222" t="s">
        <v>445</v>
      </c>
      <c r="G407" s="222" t="s">
        <v>915</v>
      </c>
      <c r="H407" s="222" t="s">
        <v>345</v>
      </c>
      <c r="I407" s="223">
        <v>89.6</v>
      </c>
      <c r="J407" s="224"/>
      <c r="K407" s="224"/>
    </row>
    <row r="408" spans="1:11" ht="60" hidden="1">
      <c r="A408" s="280" t="s">
        <v>917</v>
      </c>
      <c r="B408" s="281" t="s">
        <v>338</v>
      </c>
      <c r="C408" s="221" t="s">
        <v>831</v>
      </c>
      <c r="D408" s="282"/>
      <c r="E408" s="282"/>
      <c r="F408" s="282"/>
      <c r="G408" s="282"/>
      <c r="H408" s="282"/>
      <c r="I408" s="283">
        <f aca="true" t="shared" si="25" ref="I408:I414">I409</f>
        <v>0</v>
      </c>
      <c r="J408" s="224"/>
      <c r="K408" s="224"/>
    </row>
    <row r="409" spans="1:11" ht="38.25" hidden="1">
      <c r="A409" s="166" t="s">
        <v>607</v>
      </c>
      <c r="B409" s="284" t="s">
        <v>338</v>
      </c>
      <c r="C409" s="221" t="s">
        <v>831</v>
      </c>
      <c r="D409" s="226" t="s">
        <v>608</v>
      </c>
      <c r="E409" s="226"/>
      <c r="F409" s="226"/>
      <c r="G409" s="226"/>
      <c r="H409" s="226"/>
      <c r="I409" s="285">
        <f t="shared" si="25"/>
        <v>0</v>
      </c>
      <c r="J409" s="224"/>
      <c r="K409" s="224"/>
    </row>
    <row r="410" spans="1:11" ht="25.5" hidden="1">
      <c r="A410" s="166" t="s">
        <v>702</v>
      </c>
      <c r="B410" s="226" t="s">
        <v>338</v>
      </c>
      <c r="C410" s="221" t="s">
        <v>831</v>
      </c>
      <c r="D410" s="226" t="s">
        <v>608</v>
      </c>
      <c r="E410" s="226" t="s">
        <v>574</v>
      </c>
      <c r="F410" s="226"/>
      <c r="G410" s="226"/>
      <c r="H410" s="226"/>
      <c r="I410" s="285">
        <f t="shared" si="25"/>
        <v>0</v>
      </c>
      <c r="J410" s="224"/>
      <c r="K410" s="224"/>
    </row>
    <row r="411" spans="1:11" ht="15" hidden="1">
      <c r="A411" s="166" t="s">
        <v>575</v>
      </c>
      <c r="B411" s="226" t="s">
        <v>338</v>
      </c>
      <c r="C411" s="221" t="s">
        <v>831</v>
      </c>
      <c r="D411" s="226" t="s">
        <v>608</v>
      </c>
      <c r="E411" s="226" t="s">
        <v>574</v>
      </c>
      <c r="F411" s="226" t="s">
        <v>326</v>
      </c>
      <c r="G411" s="226"/>
      <c r="H411" s="226"/>
      <c r="I411" s="285">
        <f t="shared" si="25"/>
        <v>0</v>
      </c>
      <c r="J411" s="224"/>
      <c r="K411" s="224"/>
    </row>
    <row r="412" spans="1:11" ht="38.25" hidden="1">
      <c r="A412" s="162" t="s">
        <v>475</v>
      </c>
      <c r="B412" s="222" t="s">
        <v>338</v>
      </c>
      <c r="C412" s="221" t="s">
        <v>831</v>
      </c>
      <c r="D412" s="222" t="s">
        <v>608</v>
      </c>
      <c r="E412" s="222" t="s">
        <v>574</v>
      </c>
      <c r="F412" s="222" t="s">
        <v>326</v>
      </c>
      <c r="G412" s="222"/>
      <c r="H412" s="222"/>
      <c r="I412" s="286">
        <f t="shared" si="25"/>
        <v>0</v>
      </c>
      <c r="J412" s="224"/>
      <c r="K412" s="224"/>
    </row>
    <row r="413" spans="1:11" ht="38.25" hidden="1">
      <c r="A413" s="162" t="s">
        <v>918</v>
      </c>
      <c r="B413" s="222" t="s">
        <v>338</v>
      </c>
      <c r="C413" s="221" t="s">
        <v>831</v>
      </c>
      <c r="D413" s="222" t="s">
        <v>608</v>
      </c>
      <c r="E413" s="222" t="s">
        <v>574</v>
      </c>
      <c r="F413" s="222" t="s">
        <v>326</v>
      </c>
      <c r="G413" s="222"/>
      <c r="H413" s="222"/>
      <c r="I413" s="286">
        <f t="shared" si="25"/>
        <v>0</v>
      </c>
      <c r="J413" s="224"/>
      <c r="K413" s="224"/>
    </row>
    <row r="414" spans="1:11" ht="25.5" hidden="1">
      <c r="A414" s="179" t="s">
        <v>708</v>
      </c>
      <c r="B414" s="222" t="s">
        <v>338</v>
      </c>
      <c r="C414" s="221" t="s">
        <v>831</v>
      </c>
      <c r="D414" s="222" t="s">
        <v>608</v>
      </c>
      <c r="E414" s="222" t="s">
        <v>574</v>
      </c>
      <c r="F414" s="222" t="s">
        <v>326</v>
      </c>
      <c r="G414" s="222"/>
      <c r="H414" s="222" t="s">
        <v>343</v>
      </c>
      <c r="I414" s="286">
        <f t="shared" si="25"/>
        <v>0</v>
      </c>
      <c r="J414" s="224"/>
      <c r="K414" s="224"/>
    </row>
    <row r="415" spans="1:11" ht="25.5" hidden="1">
      <c r="A415" s="174" t="s">
        <v>709</v>
      </c>
      <c r="B415" s="222" t="s">
        <v>338</v>
      </c>
      <c r="C415" s="221" t="s">
        <v>831</v>
      </c>
      <c r="D415" s="222" t="s">
        <v>608</v>
      </c>
      <c r="E415" s="222" t="s">
        <v>574</v>
      </c>
      <c r="F415" s="222" t="s">
        <v>326</v>
      </c>
      <c r="G415" s="222"/>
      <c r="H415" s="222" t="s">
        <v>345</v>
      </c>
      <c r="I415" s="286"/>
      <c r="J415" s="224"/>
      <c r="K415" s="224"/>
    </row>
    <row r="416" spans="1:11" ht="60" hidden="1">
      <c r="A416" s="287" t="s">
        <v>919</v>
      </c>
      <c r="B416" s="281" t="s">
        <v>365</v>
      </c>
      <c r="C416" s="221" t="s">
        <v>831</v>
      </c>
      <c r="D416" s="288"/>
      <c r="E416" s="288"/>
      <c r="F416" s="288"/>
      <c r="G416" s="288"/>
      <c r="H416" s="288"/>
      <c r="I416" s="289">
        <f aca="true" t="shared" si="26" ref="I416:I422">I417</f>
        <v>0</v>
      </c>
      <c r="J416" s="224"/>
      <c r="K416" s="224"/>
    </row>
    <row r="417" spans="1:11" ht="38.25" hidden="1">
      <c r="A417" s="166" t="s">
        <v>607</v>
      </c>
      <c r="B417" s="284" t="s">
        <v>365</v>
      </c>
      <c r="C417" s="221" t="s">
        <v>831</v>
      </c>
      <c r="D417" s="290">
        <v>916</v>
      </c>
      <c r="E417" s="290"/>
      <c r="F417" s="290"/>
      <c r="G417" s="290"/>
      <c r="H417" s="290"/>
      <c r="I417" s="291">
        <f t="shared" si="26"/>
        <v>0</v>
      </c>
      <c r="J417" s="224"/>
      <c r="K417" s="224"/>
    </row>
    <row r="418" spans="1:11" ht="15" hidden="1">
      <c r="A418" s="172" t="s">
        <v>797</v>
      </c>
      <c r="B418" s="284" t="s">
        <v>365</v>
      </c>
      <c r="C418" s="221" t="s">
        <v>831</v>
      </c>
      <c r="D418" s="290">
        <v>916</v>
      </c>
      <c r="E418" s="290">
        <v>11</v>
      </c>
      <c r="F418" s="290"/>
      <c r="G418" s="290"/>
      <c r="H418" s="290"/>
      <c r="I418" s="291">
        <f t="shared" si="26"/>
        <v>0</v>
      </c>
      <c r="J418" s="224"/>
      <c r="K418" s="224"/>
    </row>
    <row r="419" spans="1:11" ht="15" hidden="1">
      <c r="A419" s="172" t="s">
        <v>805</v>
      </c>
      <c r="B419" s="284" t="s">
        <v>365</v>
      </c>
      <c r="C419" s="221" t="s">
        <v>831</v>
      </c>
      <c r="D419" s="290">
        <v>916</v>
      </c>
      <c r="E419" s="284" t="s">
        <v>551</v>
      </c>
      <c r="F419" s="284" t="s">
        <v>328</v>
      </c>
      <c r="G419" s="290"/>
      <c r="H419" s="290"/>
      <c r="I419" s="291">
        <f t="shared" si="26"/>
        <v>0</v>
      </c>
      <c r="J419" s="224"/>
      <c r="K419" s="224"/>
    </row>
    <row r="420" spans="1:11" ht="38.25" hidden="1">
      <c r="A420" s="162" t="s">
        <v>475</v>
      </c>
      <c r="B420" s="292" t="s">
        <v>365</v>
      </c>
      <c r="C420" s="221" t="s">
        <v>831</v>
      </c>
      <c r="D420" s="293">
        <v>916</v>
      </c>
      <c r="E420" s="292" t="s">
        <v>551</v>
      </c>
      <c r="F420" s="292" t="s">
        <v>328</v>
      </c>
      <c r="G420" s="293"/>
      <c r="H420" s="293"/>
      <c r="I420" s="294">
        <f t="shared" si="26"/>
        <v>0</v>
      </c>
      <c r="J420" s="224"/>
      <c r="K420" s="224"/>
    </row>
    <row r="421" spans="1:11" ht="38.25" hidden="1">
      <c r="A421" s="174" t="s">
        <v>920</v>
      </c>
      <c r="B421" s="292" t="s">
        <v>365</v>
      </c>
      <c r="C421" s="221" t="s">
        <v>831</v>
      </c>
      <c r="D421" s="293">
        <v>916</v>
      </c>
      <c r="E421" s="292" t="s">
        <v>551</v>
      </c>
      <c r="F421" s="292" t="s">
        <v>328</v>
      </c>
      <c r="G421" s="293"/>
      <c r="H421" s="293"/>
      <c r="I421" s="294">
        <f t="shared" si="26"/>
        <v>0</v>
      </c>
      <c r="J421" s="224"/>
      <c r="K421" s="224"/>
    </row>
    <row r="422" spans="1:11" ht="25.5" hidden="1">
      <c r="A422" s="170" t="s">
        <v>342</v>
      </c>
      <c r="B422" s="292" t="s">
        <v>365</v>
      </c>
      <c r="C422" s="221" t="s">
        <v>831</v>
      </c>
      <c r="D422" s="293">
        <v>916</v>
      </c>
      <c r="E422" s="292" t="s">
        <v>551</v>
      </c>
      <c r="F422" s="292" t="s">
        <v>328</v>
      </c>
      <c r="G422" s="293"/>
      <c r="H422" s="293">
        <v>200</v>
      </c>
      <c r="I422" s="294">
        <f t="shared" si="26"/>
        <v>0</v>
      </c>
      <c r="J422" s="224"/>
      <c r="K422" s="224"/>
    </row>
    <row r="423" spans="1:11" ht="25.5" hidden="1">
      <c r="A423" s="170" t="s">
        <v>344</v>
      </c>
      <c r="B423" s="292" t="s">
        <v>365</v>
      </c>
      <c r="C423" s="221" t="s">
        <v>831</v>
      </c>
      <c r="D423" s="293">
        <v>916</v>
      </c>
      <c r="E423" s="292" t="s">
        <v>551</v>
      </c>
      <c r="F423" s="292" t="s">
        <v>328</v>
      </c>
      <c r="G423" s="293"/>
      <c r="H423" s="293">
        <v>240</v>
      </c>
      <c r="I423" s="294"/>
      <c r="J423" s="224"/>
      <c r="K423" s="224"/>
    </row>
    <row r="424" spans="1:11" ht="30" hidden="1">
      <c r="A424" s="287" t="s">
        <v>921</v>
      </c>
      <c r="B424" s="295" t="s">
        <v>338</v>
      </c>
      <c r="C424" s="221" t="s">
        <v>831</v>
      </c>
      <c r="D424" s="296"/>
      <c r="E424" s="296"/>
      <c r="F424" s="296"/>
      <c r="G424" s="296"/>
      <c r="H424" s="296"/>
      <c r="I424" s="297">
        <f>I425+I432+I435+I438+I449+I452+I480+I483+I486+I489+I495</f>
        <v>282702.61999999994</v>
      </c>
      <c r="J424" s="298">
        <f>J425+J432+J435+J438+J449+J452+J480+J483+J486+J489+J495</f>
        <v>0</v>
      </c>
      <c r="K424" s="298">
        <f>K425+K432+K435+K438+K449+K452+K480+K483+K486+K489+K495</f>
        <v>0</v>
      </c>
    </row>
    <row r="425" spans="1:11" ht="38.25" hidden="1">
      <c r="A425" s="166" t="s">
        <v>922</v>
      </c>
      <c r="B425" s="284" t="s">
        <v>338</v>
      </c>
      <c r="C425" s="225" t="s">
        <v>831</v>
      </c>
      <c r="D425" s="226" t="s">
        <v>355</v>
      </c>
      <c r="E425" s="226" t="s">
        <v>373</v>
      </c>
      <c r="F425" s="226" t="s">
        <v>445</v>
      </c>
      <c r="G425" s="226" t="s">
        <v>833</v>
      </c>
      <c r="H425" s="226"/>
      <c r="I425" s="227">
        <f>I426+I428+I430</f>
        <v>2200</v>
      </c>
      <c r="J425" s="232">
        <f>J426+J428+J430</f>
        <v>0</v>
      </c>
      <c r="K425" s="232">
        <f>K426+K428+K430</f>
        <v>0</v>
      </c>
    </row>
    <row r="426" spans="1:11" ht="76.5" hidden="1">
      <c r="A426" s="170" t="s">
        <v>333</v>
      </c>
      <c r="B426" s="292" t="s">
        <v>338</v>
      </c>
      <c r="C426" s="221" t="s">
        <v>831</v>
      </c>
      <c r="D426" s="222" t="s">
        <v>355</v>
      </c>
      <c r="E426" s="222" t="s">
        <v>373</v>
      </c>
      <c r="F426" s="222" t="s">
        <v>445</v>
      </c>
      <c r="G426" s="222" t="s">
        <v>833</v>
      </c>
      <c r="H426" s="222" t="s">
        <v>334</v>
      </c>
      <c r="I426" s="223">
        <f>I427</f>
        <v>1049.2</v>
      </c>
      <c r="J426" s="233">
        <f>J427</f>
        <v>0</v>
      </c>
      <c r="K426" s="233">
        <f>K427</f>
        <v>0</v>
      </c>
    </row>
    <row r="427" spans="1:11" ht="25.5" hidden="1">
      <c r="A427" s="170" t="s">
        <v>335</v>
      </c>
      <c r="B427" s="292" t="s">
        <v>338</v>
      </c>
      <c r="C427" s="221" t="s">
        <v>831</v>
      </c>
      <c r="D427" s="222" t="s">
        <v>355</v>
      </c>
      <c r="E427" s="222" t="s">
        <v>373</v>
      </c>
      <c r="F427" s="222" t="s">
        <v>445</v>
      </c>
      <c r="G427" s="222" t="s">
        <v>833</v>
      </c>
      <c r="H427" s="222" t="s">
        <v>336</v>
      </c>
      <c r="I427" s="223">
        <v>1049.2</v>
      </c>
      <c r="J427" s="224"/>
      <c r="K427" s="224"/>
    </row>
    <row r="428" spans="1:11" ht="25.5" hidden="1">
      <c r="A428" s="170" t="s">
        <v>342</v>
      </c>
      <c r="B428" s="292" t="s">
        <v>338</v>
      </c>
      <c r="C428" s="221" t="s">
        <v>831</v>
      </c>
      <c r="D428" s="222" t="s">
        <v>355</v>
      </c>
      <c r="E428" s="222" t="s">
        <v>373</v>
      </c>
      <c r="F428" s="222" t="s">
        <v>445</v>
      </c>
      <c r="G428" s="222" t="s">
        <v>833</v>
      </c>
      <c r="H428" s="222" t="s">
        <v>343</v>
      </c>
      <c r="I428" s="223">
        <f>I429</f>
        <v>991.1</v>
      </c>
      <c r="J428" s="233">
        <f>J429</f>
        <v>0</v>
      </c>
      <c r="K428" s="233">
        <f>K429</f>
        <v>0</v>
      </c>
    </row>
    <row r="429" spans="1:11" ht="25.5" hidden="1">
      <c r="A429" s="170" t="s">
        <v>344</v>
      </c>
      <c r="B429" s="292" t="s">
        <v>338</v>
      </c>
      <c r="C429" s="221" t="s">
        <v>831</v>
      </c>
      <c r="D429" s="222" t="s">
        <v>355</v>
      </c>
      <c r="E429" s="222" t="s">
        <v>373</v>
      </c>
      <c r="F429" s="222" t="s">
        <v>445</v>
      </c>
      <c r="G429" s="222" t="s">
        <v>833</v>
      </c>
      <c r="H429" s="222" t="s">
        <v>345</v>
      </c>
      <c r="I429" s="223">
        <v>991.1</v>
      </c>
      <c r="J429" s="224"/>
      <c r="K429" s="224"/>
    </row>
    <row r="430" spans="1:11" ht="15" hidden="1">
      <c r="A430" s="170" t="s">
        <v>346</v>
      </c>
      <c r="B430" s="292" t="s">
        <v>338</v>
      </c>
      <c r="C430" s="221" t="s">
        <v>831</v>
      </c>
      <c r="D430" s="222" t="s">
        <v>355</v>
      </c>
      <c r="E430" s="222" t="s">
        <v>373</v>
      </c>
      <c r="F430" s="222" t="s">
        <v>445</v>
      </c>
      <c r="G430" s="222" t="s">
        <v>833</v>
      </c>
      <c r="H430" s="222" t="s">
        <v>347</v>
      </c>
      <c r="I430" s="223">
        <f>I431</f>
        <v>159.7</v>
      </c>
      <c r="J430" s="233">
        <f>J431</f>
        <v>0</v>
      </c>
      <c r="K430" s="233">
        <f>K431</f>
        <v>0</v>
      </c>
    </row>
    <row r="431" spans="1:11" ht="25.5" hidden="1">
      <c r="A431" s="170" t="s">
        <v>837</v>
      </c>
      <c r="B431" s="292" t="s">
        <v>338</v>
      </c>
      <c r="C431" s="221" t="s">
        <v>831</v>
      </c>
      <c r="D431" s="222" t="s">
        <v>355</v>
      </c>
      <c r="E431" s="222" t="s">
        <v>373</v>
      </c>
      <c r="F431" s="222" t="s">
        <v>445</v>
      </c>
      <c r="G431" s="222" t="s">
        <v>833</v>
      </c>
      <c r="H431" s="222" t="s">
        <v>349</v>
      </c>
      <c r="I431" s="223">
        <v>159.7</v>
      </c>
      <c r="J431" s="224"/>
      <c r="K431" s="224"/>
    </row>
    <row r="432" spans="1:11" ht="15" hidden="1">
      <c r="A432" s="166" t="s">
        <v>376</v>
      </c>
      <c r="B432" s="284" t="s">
        <v>338</v>
      </c>
      <c r="C432" s="225" t="s">
        <v>831</v>
      </c>
      <c r="D432" s="226" t="s">
        <v>355</v>
      </c>
      <c r="E432" s="226" t="s">
        <v>373</v>
      </c>
      <c r="F432" s="226" t="s">
        <v>326</v>
      </c>
      <c r="G432" s="226" t="s">
        <v>923</v>
      </c>
      <c r="H432" s="226"/>
      <c r="I432" s="227">
        <f aca="true" t="shared" si="27" ref="I432:K433">I433</f>
        <v>20367</v>
      </c>
      <c r="J432" s="232">
        <f t="shared" si="27"/>
        <v>0</v>
      </c>
      <c r="K432" s="232">
        <f t="shared" si="27"/>
        <v>0</v>
      </c>
    </row>
    <row r="433" spans="1:11" ht="38.25" hidden="1">
      <c r="A433" s="174" t="s">
        <v>924</v>
      </c>
      <c r="B433" s="292" t="s">
        <v>338</v>
      </c>
      <c r="C433" s="221" t="s">
        <v>831</v>
      </c>
      <c r="D433" s="238" t="s">
        <v>355</v>
      </c>
      <c r="E433" s="238" t="s">
        <v>373</v>
      </c>
      <c r="F433" s="238" t="s">
        <v>326</v>
      </c>
      <c r="G433" s="238" t="s">
        <v>923</v>
      </c>
      <c r="H433" s="238" t="s">
        <v>380</v>
      </c>
      <c r="I433" s="223">
        <f t="shared" si="27"/>
        <v>20367</v>
      </c>
      <c r="J433" s="233">
        <f t="shared" si="27"/>
        <v>0</v>
      </c>
      <c r="K433" s="233">
        <f t="shared" si="27"/>
        <v>0</v>
      </c>
    </row>
    <row r="434" spans="1:11" ht="51" hidden="1">
      <c r="A434" s="174" t="s">
        <v>381</v>
      </c>
      <c r="B434" s="292" t="s">
        <v>338</v>
      </c>
      <c r="C434" s="221" t="s">
        <v>831</v>
      </c>
      <c r="D434" s="238" t="s">
        <v>355</v>
      </c>
      <c r="E434" s="238" t="s">
        <v>373</v>
      </c>
      <c r="F434" s="238" t="s">
        <v>326</v>
      </c>
      <c r="G434" s="238" t="s">
        <v>923</v>
      </c>
      <c r="H434" s="238" t="s">
        <v>382</v>
      </c>
      <c r="I434" s="223">
        <v>20367</v>
      </c>
      <c r="J434" s="224"/>
      <c r="K434" s="224"/>
    </row>
    <row r="435" spans="1:11" ht="15" hidden="1">
      <c r="A435" s="166" t="s">
        <v>401</v>
      </c>
      <c r="B435" s="284" t="s">
        <v>338</v>
      </c>
      <c r="C435" s="225" t="s">
        <v>831</v>
      </c>
      <c r="D435" s="226" t="s">
        <v>355</v>
      </c>
      <c r="E435" s="226" t="s">
        <v>373</v>
      </c>
      <c r="F435" s="226" t="s">
        <v>328</v>
      </c>
      <c r="G435" s="226" t="s">
        <v>925</v>
      </c>
      <c r="H435" s="226"/>
      <c r="I435" s="227">
        <f aca="true" t="shared" si="28" ref="I435:K436">I436</f>
        <v>49670</v>
      </c>
      <c r="J435" s="232">
        <f t="shared" si="28"/>
        <v>0</v>
      </c>
      <c r="K435" s="232">
        <f t="shared" si="28"/>
        <v>0</v>
      </c>
    </row>
    <row r="436" spans="1:11" ht="38.25" hidden="1">
      <c r="A436" s="174" t="s">
        <v>924</v>
      </c>
      <c r="B436" s="292" t="s">
        <v>338</v>
      </c>
      <c r="C436" s="221" t="s">
        <v>831</v>
      </c>
      <c r="D436" s="222" t="s">
        <v>355</v>
      </c>
      <c r="E436" s="222" t="s">
        <v>373</v>
      </c>
      <c r="F436" s="222" t="s">
        <v>328</v>
      </c>
      <c r="G436" s="222" t="s">
        <v>925</v>
      </c>
      <c r="H436" s="222" t="s">
        <v>380</v>
      </c>
      <c r="I436" s="223">
        <f t="shared" si="28"/>
        <v>49670</v>
      </c>
      <c r="J436" s="233">
        <f t="shared" si="28"/>
        <v>0</v>
      </c>
      <c r="K436" s="233">
        <f t="shared" si="28"/>
        <v>0</v>
      </c>
    </row>
    <row r="437" spans="1:11" ht="51" hidden="1">
      <c r="A437" s="174" t="s">
        <v>381</v>
      </c>
      <c r="B437" s="292" t="s">
        <v>338</v>
      </c>
      <c r="C437" s="221" t="s">
        <v>831</v>
      </c>
      <c r="D437" s="222" t="s">
        <v>355</v>
      </c>
      <c r="E437" s="238" t="s">
        <v>373</v>
      </c>
      <c r="F437" s="228" t="s">
        <v>328</v>
      </c>
      <c r="G437" s="228" t="s">
        <v>925</v>
      </c>
      <c r="H437" s="238" t="s">
        <v>382</v>
      </c>
      <c r="I437" s="223">
        <v>49670</v>
      </c>
      <c r="J437" s="224"/>
      <c r="K437" s="224"/>
    </row>
    <row r="438" spans="1:11" ht="15" hidden="1">
      <c r="A438" s="166" t="s">
        <v>404</v>
      </c>
      <c r="B438" s="284" t="s">
        <v>338</v>
      </c>
      <c r="C438" s="225" t="s">
        <v>831</v>
      </c>
      <c r="D438" s="226" t="s">
        <v>355</v>
      </c>
      <c r="E438" s="226" t="s">
        <v>373</v>
      </c>
      <c r="F438" s="226" t="s">
        <v>328</v>
      </c>
      <c r="G438" s="226" t="s">
        <v>926</v>
      </c>
      <c r="H438" s="226"/>
      <c r="I438" s="227">
        <f>I439+I441+I443</f>
        <v>12550</v>
      </c>
      <c r="J438" s="232">
        <f>J439+J441+J443+J445+J447</f>
        <v>0</v>
      </c>
      <c r="K438" s="232">
        <f>K439+K441+K443+K445+K447</f>
        <v>0</v>
      </c>
    </row>
    <row r="439" spans="1:11" ht="38.25" hidden="1">
      <c r="A439" s="174" t="s">
        <v>927</v>
      </c>
      <c r="B439" s="292" t="s">
        <v>338</v>
      </c>
      <c r="C439" s="221" t="s">
        <v>831</v>
      </c>
      <c r="D439" s="222" t="s">
        <v>355</v>
      </c>
      <c r="E439" s="222" t="s">
        <v>373</v>
      </c>
      <c r="F439" s="222" t="s">
        <v>328</v>
      </c>
      <c r="G439" s="222" t="s">
        <v>926</v>
      </c>
      <c r="H439" s="222" t="s">
        <v>380</v>
      </c>
      <c r="I439" s="223">
        <f>I440</f>
        <v>1350</v>
      </c>
      <c r="J439" s="233">
        <f>J440</f>
        <v>0</v>
      </c>
      <c r="K439" s="233">
        <f>K440</f>
        <v>0</v>
      </c>
    </row>
    <row r="440" spans="1:11" ht="51" hidden="1">
      <c r="A440" s="174" t="s">
        <v>381</v>
      </c>
      <c r="B440" s="292" t="s">
        <v>338</v>
      </c>
      <c r="C440" s="221" t="s">
        <v>831</v>
      </c>
      <c r="D440" s="222" t="s">
        <v>355</v>
      </c>
      <c r="E440" s="222" t="s">
        <v>373</v>
      </c>
      <c r="F440" s="222" t="s">
        <v>328</v>
      </c>
      <c r="G440" s="222" t="s">
        <v>926</v>
      </c>
      <c r="H440" s="238" t="s">
        <v>382</v>
      </c>
      <c r="I440" s="223">
        <v>1350</v>
      </c>
      <c r="J440" s="224"/>
      <c r="K440" s="224"/>
    </row>
    <row r="441" spans="1:11" ht="38.25" hidden="1">
      <c r="A441" s="174" t="s">
        <v>928</v>
      </c>
      <c r="B441" s="292" t="s">
        <v>338</v>
      </c>
      <c r="C441" s="221" t="s">
        <v>831</v>
      </c>
      <c r="D441" s="222" t="s">
        <v>355</v>
      </c>
      <c r="E441" s="222" t="s">
        <v>373</v>
      </c>
      <c r="F441" s="222" t="s">
        <v>328</v>
      </c>
      <c r="G441" s="222" t="s">
        <v>926</v>
      </c>
      <c r="H441" s="222" t="s">
        <v>380</v>
      </c>
      <c r="I441" s="223">
        <f>I442</f>
        <v>4500</v>
      </c>
      <c r="J441" s="233">
        <f>J442</f>
        <v>0</v>
      </c>
      <c r="K441" s="233">
        <f>K442</f>
        <v>0</v>
      </c>
    </row>
    <row r="442" spans="1:11" ht="51" hidden="1">
      <c r="A442" s="174" t="s">
        <v>381</v>
      </c>
      <c r="B442" s="292" t="s">
        <v>338</v>
      </c>
      <c r="C442" s="221" t="s">
        <v>831</v>
      </c>
      <c r="D442" s="222" t="s">
        <v>355</v>
      </c>
      <c r="E442" s="222" t="s">
        <v>373</v>
      </c>
      <c r="F442" s="222" t="s">
        <v>328</v>
      </c>
      <c r="G442" s="222" t="s">
        <v>926</v>
      </c>
      <c r="H442" s="238" t="s">
        <v>382</v>
      </c>
      <c r="I442" s="223">
        <v>4500</v>
      </c>
      <c r="J442" s="224"/>
      <c r="K442" s="224"/>
    </row>
    <row r="443" spans="1:11" ht="38.25" hidden="1">
      <c r="A443" s="174" t="s">
        <v>929</v>
      </c>
      <c r="B443" s="292" t="s">
        <v>338</v>
      </c>
      <c r="C443" s="221" t="s">
        <v>831</v>
      </c>
      <c r="D443" s="222" t="s">
        <v>355</v>
      </c>
      <c r="E443" s="222" t="s">
        <v>373</v>
      </c>
      <c r="F443" s="222" t="s">
        <v>328</v>
      </c>
      <c r="G443" s="222" t="s">
        <v>926</v>
      </c>
      <c r="H443" s="222" t="s">
        <v>380</v>
      </c>
      <c r="I443" s="223">
        <f>I444</f>
        <v>6700</v>
      </c>
      <c r="J443" s="233">
        <f>J444</f>
        <v>0</v>
      </c>
      <c r="K443" s="233">
        <f>K444</f>
        <v>0</v>
      </c>
    </row>
    <row r="444" spans="1:11" ht="51" hidden="1">
      <c r="A444" s="174" t="s">
        <v>381</v>
      </c>
      <c r="B444" s="292" t="s">
        <v>338</v>
      </c>
      <c r="C444" s="221" t="s">
        <v>831</v>
      </c>
      <c r="D444" s="222" t="s">
        <v>355</v>
      </c>
      <c r="E444" s="222" t="s">
        <v>373</v>
      </c>
      <c r="F444" s="222" t="s">
        <v>328</v>
      </c>
      <c r="G444" s="222" t="s">
        <v>926</v>
      </c>
      <c r="H444" s="238" t="s">
        <v>382</v>
      </c>
      <c r="I444" s="223">
        <v>6700</v>
      </c>
      <c r="J444" s="224"/>
      <c r="K444" s="224"/>
    </row>
    <row r="445" spans="1:11" ht="38.25" hidden="1">
      <c r="A445" s="174" t="s">
        <v>928</v>
      </c>
      <c r="B445" s="292" t="s">
        <v>338</v>
      </c>
      <c r="C445" s="221" t="s">
        <v>831</v>
      </c>
      <c r="D445" s="222" t="s">
        <v>355</v>
      </c>
      <c r="E445" s="222" t="s">
        <v>373</v>
      </c>
      <c r="F445" s="222" t="s">
        <v>328</v>
      </c>
      <c r="G445" s="222" t="s">
        <v>930</v>
      </c>
      <c r="H445" s="222" t="s">
        <v>380</v>
      </c>
      <c r="I445" s="223">
        <f>I446</f>
        <v>4500</v>
      </c>
      <c r="J445" s="233">
        <f>J446</f>
        <v>0</v>
      </c>
      <c r="K445" s="233">
        <f>K446</f>
        <v>0</v>
      </c>
    </row>
    <row r="446" spans="1:11" ht="51" hidden="1">
      <c r="A446" s="174" t="s">
        <v>381</v>
      </c>
      <c r="B446" s="292" t="s">
        <v>338</v>
      </c>
      <c r="C446" s="221" t="s">
        <v>831</v>
      </c>
      <c r="D446" s="222" t="s">
        <v>355</v>
      </c>
      <c r="E446" s="222" t="s">
        <v>373</v>
      </c>
      <c r="F446" s="222" t="s">
        <v>328</v>
      </c>
      <c r="G446" s="222" t="s">
        <v>930</v>
      </c>
      <c r="H446" s="238" t="s">
        <v>382</v>
      </c>
      <c r="I446" s="223">
        <v>4500</v>
      </c>
      <c r="J446" s="224"/>
      <c r="K446" s="224"/>
    </row>
    <row r="447" spans="1:11" ht="38.25" hidden="1">
      <c r="A447" s="174" t="s">
        <v>929</v>
      </c>
      <c r="B447" s="292" t="s">
        <v>338</v>
      </c>
      <c r="C447" s="221" t="s">
        <v>831</v>
      </c>
      <c r="D447" s="222" t="s">
        <v>355</v>
      </c>
      <c r="E447" s="222" t="s">
        <v>373</v>
      </c>
      <c r="F447" s="222" t="s">
        <v>328</v>
      </c>
      <c r="G447" s="222" t="s">
        <v>931</v>
      </c>
      <c r="H447" s="222" t="s">
        <v>380</v>
      </c>
      <c r="I447" s="223">
        <f>I448</f>
        <v>6700</v>
      </c>
      <c r="J447" s="233">
        <f>J448</f>
        <v>0</v>
      </c>
      <c r="K447" s="233">
        <f>K448</f>
        <v>0</v>
      </c>
    </row>
    <row r="448" spans="1:11" ht="51" hidden="1">
      <c r="A448" s="174" t="s">
        <v>381</v>
      </c>
      <c r="B448" s="292" t="s">
        <v>338</v>
      </c>
      <c r="C448" s="221" t="s">
        <v>831</v>
      </c>
      <c r="D448" s="222" t="s">
        <v>355</v>
      </c>
      <c r="E448" s="222" t="s">
        <v>373</v>
      </c>
      <c r="F448" s="222" t="s">
        <v>328</v>
      </c>
      <c r="G448" s="222" t="s">
        <v>931</v>
      </c>
      <c r="H448" s="238" t="s">
        <v>382</v>
      </c>
      <c r="I448" s="223">
        <v>6700</v>
      </c>
      <c r="J448" s="224"/>
      <c r="K448" s="224"/>
    </row>
    <row r="449" spans="1:11" ht="25.5" hidden="1">
      <c r="A449" s="166" t="s">
        <v>932</v>
      </c>
      <c r="B449" s="284" t="s">
        <v>338</v>
      </c>
      <c r="C449" s="225" t="s">
        <v>831</v>
      </c>
      <c r="D449" s="226" t="s">
        <v>355</v>
      </c>
      <c r="E449" s="226" t="s">
        <v>373</v>
      </c>
      <c r="F449" s="226" t="s">
        <v>445</v>
      </c>
      <c r="G449" s="226" t="s">
        <v>933</v>
      </c>
      <c r="H449" s="226"/>
      <c r="I449" s="227">
        <f aca="true" t="shared" si="29" ref="I449:K450">I450</f>
        <v>940</v>
      </c>
      <c r="J449" s="232">
        <f t="shared" si="29"/>
        <v>0</v>
      </c>
      <c r="K449" s="232">
        <f t="shared" si="29"/>
        <v>0</v>
      </c>
    </row>
    <row r="450" spans="1:11" ht="38.25" hidden="1">
      <c r="A450" s="174" t="s">
        <v>924</v>
      </c>
      <c r="B450" s="292" t="s">
        <v>338</v>
      </c>
      <c r="C450" s="221" t="s">
        <v>831</v>
      </c>
      <c r="D450" s="222" t="s">
        <v>355</v>
      </c>
      <c r="E450" s="222" t="s">
        <v>373</v>
      </c>
      <c r="F450" s="222" t="s">
        <v>445</v>
      </c>
      <c r="G450" s="222" t="s">
        <v>933</v>
      </c>
      <c r="H450" s="222" t="s">
        <v>380</v>
      </c>
      <c r="I450" s="223">
        <f t="shared" si="29"/>
        <v>940</v>
      </c>
      <c r="J450" s="233">
        <f t="shared" si="29"/>
        <v>0</v>
      </c>
      <c r="K450" s="233">
        <f t="shared" si="29"/>
        <v>0</v>
      </c>
    </row>
    <row r="451" spans="1:11" ht="51" hidden="1">
      <c r="A451" s="174" t="s">
        <v>381</v>
      </c>
      <c r="B451" s="292" t="s">
        <v>338</v>
      </c>
      <c r="C451" s="221" t="s">
        <v>831</v>
      </c>
      <c r="D451" s="222" t="s">
        <v>355</v>
      </c>
      <c r="E451" s="222" t="s">
        <v>373</v>
      </c>
      <c r="F451" s="222" t="s">
        <v>445</v>
      </c>
      <c r="G451" s="222" t="s">
        <v>933</v>
      </c>
      <c r="H451" s="229" t="s">
        <v>382</v>
      </c>
      <c r="I451" s="223">
        <v>940</v>
      </c>
      <c r="J451" s="224"/>
      <c r="K451" s="224"/>
    </row>
    <row r="452" spans="1:11" ht="25.5" hidden="1">
      <c r="A452" s="166" t="s">
        <v>934</v>
      </c>
      <c r="B452" s="284" t="s">
        <v>338</v>
      </c>
      <c r="C452" s="225" t="s">
        <v>831</v>
      </c>
      <c r="D452" s="226" t="s">
        <v>355</v>
      </c>
      <c r="E452" s="226" t="s">
        <v>373</v>
      </c>
      <c r="F452" s="226" t="s">
        <v>445</v>
      </c>
      <c r="G452" s="226" t="s">
        <v>936</v>
      </c>
      <c r="H452" s="226"/>
      <c r="I452" s="227">
        <f>I453+I455+I457+I459+I461+I463</f>
        <v>11100</v>
      </c>
      <c r="J452" s="232">
        <f>J453+J455+J457+J459+J461+J463+J465+J470+J475</f>
        <v>0</v>
      </c>
      <c r="K452" s="232">
        <f>K453+K455+K457+K459+K461+K463+K465+K470+K475</f>
        <v>0</v>
      </c>
    </row>
    <row r="453" spans="1:11" ht="76.5" hidden="1">
      <c r="A453" s="170" t="s">
        <v>935</v>
      </c>
      <c r="B453" s="292" t="s">
        <v>338</v>
      </c>
      <c r="C453" s="221" t="s">
        <v>831</v>
      </c>
      <c r="D453" s="222" t="s">
        <v>355</v>
      </c>
      <c r="E453" s="222" t="s">
        <v>373</v>
      </c>
      <c r="F453" s="222" t="s">
        <v>445</v>
      </c>
      <c r="G453" s="222" t="s">
        <v>936</v>
      </c>
      <c r="H453" s="222" t="s">
        <v>334</v>
      </c>
      <c r="I453" s="223">
        <f>I454</f>
        <v>5539</v>
      </c>
      <c r="J453" s="233">
        <f>J454</f>
        <v>0</v>
      </c>
      <c r="K453" s="233">
        <f>K454</f>
        <v>0</v>
      </c>
    </row>
    <row r="454" spans="1:11" ht="25.5" hidden="1">
      <c r="A454" s="170" t="s">
        <v>335</v>
      </c>
      <c r="B454" s="292" t="s">
        <v>338</v>
      </c>
      <c r="C454" s="221" t="s">
        <v>831</v>
      </c>
      <c r="D454" s="222" t="s">
        <v>355</v>
      </c>
      <c r="E454" s="222" t="s">
        <v>373</v>
      </c>
      <c r="F454" s="222" t="s">
        <v>445</v>
      </c>
      <c r="G454" s="222" t="s">
        <v>936</v>
      </c>
      <c r="H454" s="222" t="s">
        <v>336</v>
      </c>
      <c r="I454" s="223">
        <v>5539</v>
      </c>
      <c r="J454" s="224"/>
      <c r="K454" s="224"/>
    </row>
    <row r="455" spans="1:11" ht="25.5" hidden="1">
      <c r="A455" s="170" t="s">
        <v>342</v>
      </c>
      <c r="B455" s="292" t="s">
        <v>338</v>
      </c>
      <c r="C455" s="221" t="s">
        <v>831</v>
      </c>
      <c r="D455" s="222" t="s">
        <v>355</v>
      </c>
      <c r="E455" s="222" t="s">
        <v>373</v>
      </c>
      <c r="F455" s="222" t="s">
        <v>445</v>
      </c>
      <c r="G455" s="222" t="s">
        <v>936</v>
      </c>
      <c r="H455" s="222" t="s">
        <v>343</v>
      </c>
      <c r="I455" s="223">
        <f>I456</f>
        <v>1061</v>
      </c>
      <c r="J455" s="233">
        <f>J456</f>
        <v>0</v>
      </c>
      <c r="K455" s="233">
        <f>K456</f>
        <v>0</v>
      </c>
    </row>
    <row r="456" spans="1:11" ht="25.5" hidden="1">
      <c r="A456" s="170" t="s">
        <v>344</v>
      </c>
      <c r="B456" s="292" t="s">
        <v>338</v>
      </c>
      <c r="C456" s="221" t="s">
        <v>831</v>
      </c>
      <c r="D456" s="222" t="s">
        <v>355</v>
      </c>
      <c r="E456" s="222" t="s">
        <v>373</v>
      </c>
      <c r="F456" s="222" t="s">
        <v>445</v>
      </c>
      <c r="G456" s="222" t="s">
        <v>936</v>
      </c>
      <c r="H456" s="222" t="s">
        <v>345</v>
      </c>
      <c r="I456" s="223">
        <v>1061</v>
      </c>
      <c r="J456" s="224"/>
      <c r="K456" s="224"/>
    </row>
    <row r="457" spans="1:11" ht="89.25" hidden="1">
      <c r="A457" s="170" t="s">
        <v>937</v>
      </c>
      <c r="B457" s="292" t="s">
        <v>338</v>
      </c>
      <c r="C457" s="221" t="s">
        <v>831</v>
      </c>
      <c r="D457" s="222" t="s">
        <v>355</v>
      </c>
      <c r="E457" s="222" t="s">
        <v>373</v>
      </c>
      <c r="F457" s="222" t="s">
        <v>445</v>
      </c>
      <c r="G457" s="222" t="s">
        <v>936</v>
      </c>
      <c r="H457" s="222" t="s">
        <v>334</v>
      </c>
      <c r="I457" s="223">
        <f>I458</f>
        <v>1881.4</v>
      </c>
      <c r="J457" s="233">
        <f>J458</f>
        <v>0</v>
      </c>
      <c r="K457" s="233">
        <f>K458</f>
        <v>0</v>
      </c>
    </row>
    <row r="458" spans="1:11" ht="25.5" hidden="1">
      <c r="A458" s="170" t="s">
        <v>335</v>
      </c>
      <c r="B458" s="292" t="s">
        <v>338</v>
      </c>
      <c r="C458" s="221" t="s">
        <v>831</v>
      </c>
      <c r="D458" s="222" t="s">
        <v>355</v>
      </c>
      <c r="E458" s="222" t="s">
        <v>373</v>
      </c>
      <c r="F458" s="222" t="s">
        <v>445</v>
      </c>
      <c r="G458" s="222" t="s">
        <v>936</v>
      </c>
      <c r="H458" s="222" t="s">
        <v>336</v>
      </c>
      <c r="I458" s="223">
        <v>1881.4</v>
      </c>
      <c r="J458" s="224"/>
      <c r="K458" s="224"/>
    </row>
    <row r="459" spans="1:11" ht="25.5" hidden="1">
      <c r="A459" s="170" t="s">
        <v>342</v>
      </c>
      <c r="B459" s="292" t="s">
        <v>338</v>
      </c>
      <c r="C459" s="221" t="s">
        <v>831</v>
      </c>
      <c r="D459" s="222" t="s">
        <v>355</v>
      </c>
      <c r="E459" s="222" t="s">
        <v>373</v>
      </c>
      <c r="F459" s="222" t="s">
        <v>445</v>
      </c>
      <c r="G459" s="222" t="s">
        <v>936</v>
      </c>
      <c r="H459" s="222" t="s">
        <v>343</v>
      </c>
      <c r="I459" s="223">
        <f>I460</f>
        <v>418.6</v>
      </c>
      <c r="J459" s="233">
        <f>J460</f>
        <v>0</v>
      </c>
      <c r="K459" s="233">
        <f>K460</f>
        <v>0</v>
      </c>
    </row>
    <row r="460" spans="1:11" ht="25.5" hidden="1">
      <c r="A460" s="170" t="s">
        <v>344</v>
      </c>
      <c r="B460" s="292" t="s">
        <v>338</v>
      </c>
      <c r="C460" s="221" t="s">
        <v>831</v>
      </c>
      <c r="D460" s="222" t="s">
        <v>355</v>
      </c>
      <c r="E460" s="222" t="s">
        <v>373</v>
      </c>
      <c r="F460" s="222" t="s">
        <v>445</v>
      </c>
      <c r="G460" s="222" t="s">
        <v>936</v>
      </c>
      <c r="H460" s="222" t="s">
        <v>345</v>
      </c>
      <c r="I460" s="223">
        <v>418.6</v>
      </c>
      <c r="J460" s="224"/>
      <c r="K460" s="224"/>
    </row>
    <row r="461" spans="1:11" ht="89.25" hidden="1">
      <c r="A461" s="170" t="s">
        <v>1038</v>
      </c>
      <c r="B461" s="292" t="s">
        <v>338</v>
      </c>
      <c r="C461" s="221" t="s">
        <v>831</v>
      </c>
      <c r="D461" s="222" t="s">
        <v>355</v>
      </c>
      <c r="E461" s="222" t="s">
        <v>373</v>
      </c>
      <c r="F461" s="222" t="s">
        <v>445</v>
      </c>
      <c r="G461" s="222" t="s">
        <v>936</v>
      </c>
      <c r="H461" s="222" t="s">
        <v>334</v>
      </c>
      <c r="I461" s="223">
        <f>I462</f>
        <v>1844.2</v>
      </c>
      <c r="J461" s="233">
        <f>J462</f>
        <v>0</v>
      </c>
      <c r="K461" s="233">
        <f>K462</f>
        <v>0</v>
      </c>
    </row>
    <row r="462" spans="1:11" ht="25.5" hidden="1">
      <c r="A462" s="170" t="s">
        <v>335</v>
      </c>
      <c r="B462" s="292" t="s">
        <v>338</v>
      </c>
      <c r="C462" s="221" t="s">
        <v>831</v>
      </c>
      <c r="D462" s="222" t="s">
        <v>355</v>
      </c>
      <c r="E462" s="222" t="s">
        <v>373</v>
      </c>
      <c r="F462" s="222" t="s">
        <v>445</v>
      </c>
      <c r="G462" s="222" t="s">
        <v>936</v>
      </c>
      <c r="H462" s="222" t="s">
        <v>336</v>
      </c>
      <c r="I462" s="223">
        <v>1844.2</v>
      </c>
      <c r="J462" s="224"/>
      <c r="K462" s="224"/>
    </row>
    <row r="463" spans="1:11" ht="25.5" hidden="1">
      <c r="A463" s="170" t="s">
        <v>342</v>
      </c>
      <c r="B463" s="292" t="s">
        <v>338</v>
      </c>
      <c r="C463" s="221" t="s">
        <v>831</v>
      </c>
      <c r="D463" s="222" t="s">
        <v>355</v>
      </c>
      <c r="E463" s="222" t="s">
        <v>373</v>
      </c>
      <c r="F463" s="222" t="s">
        <v>445</v>
      </c>
      <c r="G463" s="222" t="s">
        <v>936</v>
      </c>
      <c r="H463" s="222" t="s">
        <v>343</v>
      </c>
      <c r="I463" s="223">
        <f>I464</f>
        <v>355.8</v>
      </c>
      <c r="J463" s="233">
        <f>J464</f>
        <v>0</v>
      </c>
      <c r="K463" s="233">
        <f>K464</f>
        <v>0</v>
      </c>
    </row>
    <row r="464" spans="1:11" ht="25.5" hidden="1">
      <c r="A464" s="170" t="s">
        <v>344</v>
      </c>
      <c r="B464" s="292" t="s">
        <v>338</v>
      </c>
      <c r="C464" s="221" t="s">
        <v>831</v>
      </c>
      <c r="D464" s="222" t="s">
        <v>355</v>
      </c>
      <c r="E464" s="222" t="s">
        <v>373</v>
      </c>
      <c r="F464" s="222" t="s">
        <v>445</v>
      </c>
      <c r="G464" s="222" t="s">
        <v>936</v>
      </c>
      <c r="H464" s="222" t="s">
        <v>345</v>
      </c>
      <c r="I464" s="223">
        <v>355.8</v>
      </c>
      <c r="J464" s="224"/>
      <c r="K464" s="224"/>
    </row>
    <row r="465" spans="1:11" ht="25.5" hidden="1">
      <c r="A465" s="166" t="s">
        <v>1039</v>
      </c>
      <c r="B465" s="292" t="s">
        <v>338</v>
      </c>
      <c r="C465" s="221" t="s">
        <v>831</v>
      </c>
      <c r="D465" s="222" t="s">
        <v>355</v>
      </c>
      <c r="E465" s="222"/>
      <c r="F465" s="222"/>
      <c r="G465" s="222" t="s">
        <v>936</v>
      </c>
      <c r="H465" s="222"/>
      <c r="I465" s="223"/>
      <c r="J465" s="259">
        <f>J466+J468</f>
        <v>0</v>
      </c>
      <c r="K465" s="259">
        <f>K466+K468</f>
        <v>0</v>
      </c>
    </row>
    <row r="466" spans="1:11" ht="76.5" hidden="1">
      <c r="A466" s="170" t="s">
        <v>935</v>
      </c>
      <c r="B466" s="292" t="s">
        <v>338</v>
      </c>
      <c r="C466" s="221" t="s">
        <v>831</v>
      </c>
      <c r="D466" s="222" t="s">
        <v>355</v>
      </c>
      <c r="E466" s="222" t="s">
        <v>373</v>
      </c>
      <c r="F466" s="222" t="s">
        <v>445</v>
      </c>
      <c r="G466" s="222" t="s">
        <v>936</v>
      </c>
      <c r="H466" s="222" t="s">
        <v>334</v>
      </c>
      <c r="I466" s="223">
        <f>I467</f>
        <v>5539</v>
      </c>
      <c r="J466" s="233">
        <f>J467</f>
        <v>0</v>
      </c>
      <c r="K466" s="233">
        <f>K467</f>
        <v>0</v>
      </c>
    </row>
    <row r="467" spans="1:11" ht="25.5" hidden="1">
      <c r="A467" s="170" t="s">
        <v>335</v>
      </c>
      <c r="B467" s="292" t="s">
        <v>338</v>
      </c>
      <c r="C467" s="221" t="s">
        <v>831</v>
      </c>
      <c r="D467" s="222" t="s">
        <v>355</v>
      </c>
      <c r="E467" s="222" t="s">
        <v>373</v>
      </c>
      <c r="F467" s="222" t="s">
        <v>445</v>
      </c>
      <c r="G467" s="222" t="s">
        <v>936</v>
      </c>
      <c r="H467" s="222" t="s">
        <v>336</v>
      </c>
      <c r="I467" s="223">
        <v>5539</v>
      </c>
      <c r="J467" s="224"/>
      <c r="K467" s="224"/>
    </row>
    <row r="468" spans="1:11" ht="25.5" hidden="1">
      <c r="A468" s="170" t="s">
        <v>342</v>
      </c>
      <c r="B468" s="292" t="s">
        <v>338</v>
      </c>
      <c r="C468" s="221" t="s">
        <v>831</v>
      </c>
      <c r="D468" s="222" t="s">
        <v>355</v>
      </c>
      <c r="E468" s="222" t="s">
        <v>373</v>
      </c>
      <c r="F468" s="222" t="s">
        <v>445</v>
      </c>
      <c r="G468" s="222" t="s">
        <v>936</v>
      </c>
      <c r="H468" s="222" t="s">
        <v>343</v>
      </c>
      <c r="I468" s="223">
        <f>I469</f>
        <v>1061</v>
      </c>
      <c r="J468" s="233">
        <f>J469</f>
        <v>0</v>
      </c>
      <c r="K468" s="233">
        <f>K469</f>
        <v>0</v>
      </c>
    </row>
    <row r="469" spans="1:11" ht="25.5" hidden="1">
      <c r="A469" s="170" t="s">
        <v>344</v>
      </c>
      <c r="B469" s="292" t="s">
        <v>338</v>
      </c>
      <c r="C469" s="221" t="s">
        <v>831</v>
      </c>
      <c r="D469" s="222" t="s">
        <v>355</v>
      </c>
      <c r="E469" s="222" t="s">
        <v>373</v>
      </c>
      <c r="F469" s="222" t="s">
        <v>445</v>
      </c>
      <c r="G469" s="222" t="s">
        <v>936</v>
      </c>
      <c r="H469" s="222" t="s">
        <v>345</v>
      </c>
      <c r="I469" s="223">
        <v>1061</v>
      </c>
      <c r="J469" s="224"/>
      <c r="K469" s="224"/>
    </row>
    <row r="470" spans="1:11" ht="38.25" hidden="1">
      <c r="A470" s="166" t="s">
        <v>1040</v>
      </c>
      <c r="B470" s="292" t="s">
        <v>338</v>
      </c>
      <c r="C470" s="221" t="s">
        <v>831</v>
      </c>
      <c r="D470" s="222" t="s">
        <v>355</v>
      </c>
      <c r="E470" s="222"/>
      <c r="F470" s="222"/>
      <c r="G470" s="222" t="s">
        <v>941</v>
      </c>
      <c r="H470" s="222"/>
      <c r="I470" s="223"/>
      <c r="J470" s="259">
        <f>J471+J473</f>
        <v>0</v>
      </c>
      <c r="K470" s="259">
        <f>K471+K473</f>
        <v>0</v>
      </c>
    </row>
    <row r="471" spans="1:11" ht="89.25" hidden="1">
      <c r="A471" s="170" t="s">
        <v>937</v>
      </c>
      <c r="B471" s="292" t="s">
        <v>338</v>
      </c>
      <c r="C471" s="221" t="s">
        <v>831</v>
      </c>
      <c r="D471" s="222" t="s">
        <v>355</v>
      </c>
      <c r="E471" s="222" t="s">
        <v>373</v>
      </c>
      <c r="F471" s="222" t="s">
        <v>445</v>
      </c>
      <c r="G471" s="222" t="s">
        <v>941</v>
      </c>
      <c r="H471" s="222" t="s">
        <v>334</v>
      </c>
      <c r="I471" s="223">
        <f>I472</f>
        <v>1881.4</v>
      </c>
      <c r="J471" s="233">
        <f>J472</f>
        <v>0</v>
      </c>
      <c r="K471" s="233">
        <f>K472</f>
        <v>0</v>
      </c>
    </row>
    <row r="472" spans="1:11" ht="25.5" hidden="1">
      <c r="A472" s="170" t="s">
        <v>335</v>
      </c>
      <c r="B472" s="292" t="s">
        <v>338</v>
      </c>
      <c r="C472" s="221" t="s">
        <v>831</v>
      </c>
      <c r="D472" s="222" t="s">
        <v>355</v>
      </c>
      <c r="E472" s="222" t="s">
        <v>373</v>
      </c>
      <c r="F472" s="222" t="s">
        <v>445</v>
      </c>
      <c r="G472" s="222" t="s">
        <v>941</v>
      </c>
      <c r="H472" s="222" t="s">
        <v>336</v>
      </c>
      <c r="I472" s="223">
        <v>1881.4</v>
      </c>
      <c r="J472" s="224"/>
      <c r="K472" s="224"/>
    </row>
    <row r="473" spans="1:11" ht="25.5" hidden="1">
      <c r="A473" s="170" t="s">
        <v>342</v>
      </c>
      <c r="B473" s="292" t="s">
        <v>338</v>
      </c>
      <c r="C473" s="221" t="s">
        <v>831</v>
      </c>
      <c r="D473" s="222" t="s">
        <v>355</v>
      </c>
      <c r="E473" s="222" t="s">
        <v>373</v>
      </c>
      <c r="F473" s="222" t="s">
        <v>445</v>
      </c>
      <c r="G473" s="222" t="s">
        <v>941</v>
      </c>
      <c r="H473" s="222" t="s">
        <v>343</v>
      </c>
      <c r="I473" s="223">
        <f>I474</f>
        <v>418.6</v>
      </c>
      <c r="J473" s="233">
        <f>J474</f>
        <v>0</v>
      </c>
      <c r="K473" s="233">
        <f>K474</f>
        <v>0</v>
      </c>
    </row>
    <row r="474" spans="1:11" ht="25.5" hidden="1">
      <c r="A474" s="170" t="s">
        <v>344</v>
      </c>
      <c r="B474" s="292" t="s">
        <v>338</v>
      </c>
      <c r="C474" s="221" t="s">
        <v>831</v>
      </c>
      <c r="D474" s="222" t="s">
        <v>355</v>
      </c>
      <c r="E474" s="222" t="s">
        <v>373</v>
      </c>
      <c r="F474" s="222" t="s">
        <v>445</v>
      </c>
      <c r="G474" s="222" t="s">
        <v>941</v>
      </c>
      <c r="H474" s="222" t="s">
        <v>345</v>
      </c>
      <c r="I474" s="223">
        <v>418.6</v>
      </c>
      <c r="J474" s="224"/>
      <c r="K474" s="224"/>
    </row>
    <row r="475" spans="1:11" ht="38.25" hidden="1">
      <c r="A475" s="166" t="s">
        <v>1041</v>
      </c>
      <c r="B475" s="292" t="s">
        <v>338</v>
      </c>
      <c r="C475" s="221" t="s">
        <v>831</v>
      </c>
      <c r="D475" s="222" t="s">
        <v>355</v>
      </c>
      <c r="E475" s="222"/>
      <c r="F475" s="222"/>
      <c r="G475" s="222" t="s">
        <v>943</v>
      </c>
      <c r="H475" s="222"/>
      <c r="I475" s="223"/>
      <c r="J475" s="259">
        <f>J476+J478</f>
        <v>0</v>
      </c>
      <c r="K475" s="259">
        <f>K476+K478</f>
        <v>0</v>
      </c>
    </row>
    <row r="476" spans="1:11" ht="89.25" hidden="1">
      <c r="A476" s="170" t="s">
        <v>1038</v>
      </c>
      <c r="B476" s="292" t="s">
        <v>338</v>
      </c>
      <c r="C476" s="221" t="s">
        <v>831</v>
      </c>
      <c r="D476" s="222" t="s">
        <v>355</v>
      </c>
      <c r="E476" s="222" t="s">
        <v>373</v>
      </c>
      <c r="F476" s="222" t="s">
        <v>445</v>
      </c>
      <c r="G476" s="222" t="s">
        <v>943</v>
      </c>
      <c r="H476" s="222" t="s">
        <v>334</v>
      </c>
      <c r="I476" s="223">
        <f>I477</f>
        <v>1844.2</v>
      </c>
      <c r="J476" s="233">
        <f>J477</f>
        <v>0</v>
      </c>
      <c r="K476" s="233">
        <f>K477</f>
        <v>0</v>
      </c>
    </row>
    <row r="477" spans="1:11" ht="25.5" hidden="1">
      <c r="A477" s="170" t="s">
        <v>335</v>
      </c>
      <c r="B477" s="292" t="s">
        <v>338</v>
      </c>
      <c r="C477" s="221" t="s">
        <v>831</v>
      </c>
      <c r="D477" s="222" t="s">
        <v>355</v>
      </c>
      <c r="E477" s="222" t="s">
        <v>373</v>
      </c>
      <c r="F477" s="222" t="s">
        <v>445</v>
      </c>
      <c r="G477" s="222" t="s">
        <v>943</v>
      </c>
      <c r="H477" s="222" t="s">
        <v>336</v>
      </c>
      <c r="I477" s="223">
        <v>1844.2</v>
      </c>
      <c r="J477" s="224"/>
      <c r="K477" s="224"/>
    </row>
    <row r="478" spans="1:11" ht="25.5" hidden="1">
      <c r="A478" s="170" t="s">
        <v>342</v>
      </c>
      <c r="B478" s="292" t="s">
        <v>338</v>
      </c>
      <c r="C478" s="221" t="s">
        <v>831</v>
      </c>
      <c r="D478" s="222" t="s">
        <v>355</v>
      </c>
      <c r="E478" s="222" t="s">
        <v>373</v>
      </c>
      <c r="F478" s="222" t="s">
        <v>445</v>
      </c>
      <c r="G478" s="222" t="s">
        <v>943</v>
      </c>
      <c r="H478" s="222" t="s">
        <v>343</v>
      </c>
      <c r="I478" s="223">
        <f>I479</f>
        <v>355.8</v>
      </c>
      <c r="J478" s="233">
        <f>J479</f>
        <v>0</v>
      </c>
      <c r="K478" s="233">
        <f>K479</f>
        <v>0</v>
      </c>
    </row>
    <row r="479" spans="1:11" ht="25.5" hidden="1">
      <c r="A479" s="170" t="s">
        <v>344</v>
      </c>
      <c r="B479" s="292" t="s">
        <v>338</v>
      </c>
      <c r="C479" s="221" t="s">
        <v>831</v>
      </c>
      <c r="D479" s="222" t="s">
        <v>355</v>
      </c>
      <c r="E479" s="222" t="s">
        <v>373</v>
      </c>
      <c r="F479" s="222" t="s">
        <v>445</v>
      </c>
      <c r="G479" s="222" t="s">
        <v>943</v>
      </c>
      <c r="H479" s="222" t="s">
        <v>345</v>
      </c>
      <c r="I479" s="223">
        <v>355.8</v>
      </c>
      <c r="J479" s="224"/>
      <c r="K479" s="224"/>
    </row>
    <row r="480" spans="1:11" ht="89.25" hidden="1">
      <c r="A480" s="166" t="s">
        <v>945</v>
      </c>
      <c r="B480" s="284" t="s">
        <v>338</v>
      </c>
      <c r="C480" s="225" t="s">
        <v>831</v>
      </c>
      <c r="D480" s="226" t="s">
        <v>355</v>
      </c>
      <c r="E480" s="226" t="s">
        <v>373</v>
      </c>
      <c r="F480" s="226" t="s">
        <v>328</v>
      </c>
      <c r="G480" s="226" t="s">
        <v>946</v>
      </c>
      <c r="H480" s="226"/>
      <c r="I480" s="227">
        <f aca="true" t="shared" si="30" ref="I480:K481">I481</f>
        <v>129255.007</v>
      </c>
      <c r="J480" s="232">
        <f t="shared" si="30"/>
        <v>0</v>
      </c>
      <c r="K480" s="232">
        <f t="shared" si="30"/>
        <v>0</v>
      </c>
    </row>
    <row r="481" spans="1:11" ht="38.25" hidden="1">
      <c r="A481" s="174" t="s">
        <v>924</v>
      </c>
      <c r="B481" s="292" t="s">
        <v>338</v>
      </c>
      <c r="C481" s="221" t="s">
        <v>831</v>
      </c>
      <c r="D481" s="222" t="s">
        <v>355</v>
      </c>
      <c r="E481" s="222" t="s">
        <v>373</v>
      </c>
      <c r="F481" s="222" t="s">
        <v>328</v>
      </c>
      <c r="G481" s="222" t="s">
        <v>946</v>
      </c>
      <c r="H481" s="222" t="s">
        <v>380</v>
      </c>
      <c r="I481" s="223">
        <f t="shared" si="30"/>
        <v>129255.007</v>
      </c>
      <c r="J481" s="233">
        <f t="shared" si="30"/>
        <v>0</v>
      </c>
      <c r="K481" s="233">
        <f t="shared" si="30"/>
        <v>0</v>
      </c>
    </row>
    <row r="482" spans="1:11" ht="51" hidden="1">
      <c r="A482" s="174" t="s">
        <v>381</v>
      </c>
      <c r="B482" s="292" t="s">
        <v>338</v>
      </c>
      <c r="C482" s="221" t="s">
        <v>831</v>
      </c>
      <c r="D482" s="222" t="s">
        <v>355</v>
      </c>
      <c r="E482" s="222" t="s">
        <v>373</v>
      </c>
      <c r="F482" s="222" t="s">
        <v>328</v>
      </c>
      <c r="G482" s="222" t="s">
        <v>946</v>
      </c>
      <c r="H482" s="229" t="s">
        <v>382</v>
      </c>
      <c r="I482" s="223">
        <v>129255.007</v>
      </c>
      <c r="J482" s="224"/>
      <c r="K482" s="224"/>
    </row>
    <row r="483" spans="1:11" ht="38.25" hidden="1">
      <c r="A483" s="166" t="s">
        <v>1042</v>
      </c>
      <c r="B483" s="284" t="s">
        <v>338</v>
      </c>
      <c r="C483" s="225" t="s">
        <v>831</v>
      </c>
      <c r="D483" s="226" t="s">
        <v>355</v>
      </c>
      <c r="E483" s="226"/>
      <c r="F483" s="226"/>
      <c r="G483" s="245" t="s">
        <v>948</v>
      </c>
      <c r="H483" s="245"/>
      <c r="I483" s="227">
        <f aca="true" t="shared" si="31" ref="I483:K484">I484</f>
        <v>45023.09</v>
      </c>
      <c r="J483" s="232">
        <f t="shared" si="31"/>
        <v>0</v>
      </c>
      <c r="K483" s="232">
        <f t="shared" si="31"/>
        <v>0</v>
      </c>
    </row>
    <row r="484" spans="1:11" ht="38.25" hidden="1">
      <c r="A484" s="174" t="s">
        <v>924</v>
      </c>
      <c r="B484" s="292" t="s">
        <v>338</v>
      </c>
      <c r="C484" s="221" t="s">
        <v>831</v>
      </c>
      <c r="D484" s="238" t="s">
        <v>355</v>
      </c>
      <c r="E484" s="238" t="s">
        <v>373</v>
      </c>
      <c r="F484" s="238" t="s">
        <v>326</v>
      </c>
      <c r="G484" s="238" t="s">
        <v>948</v>
      </c>
      <c r="H484" s="238" t="s">
        <v>380</v>
      </c>
      <c r="I484" s="223">
        <f t="shared" si="31"/>
        <v>45023.09</v>
      </c>
      <c r="J484" s="233">
        <f t="shared" si="31"/>
        <v>0</v>
      </c>
      <c r="K484" s="233">
        <f t="shared" si="31"/>
        <v>0</v>
      </c>
    </row>
    <row r="485" spans="1:11" ht="51" hidden="1">
      <c r="A485" s="174" t="s">
        <v>381</v>
      </c>
      <c r="B485" s="292" t="s">
        <v>338</v>
      </c>
      <c r="C485" s="221" t="s">
        <v>831</v>
      </c>
      <c r="D485" s="238" t="s">
        <v>355</v>
      </c>
      <c r="E485" s="238" t="s">
        <v>373</v>
      </c>
      <c r="F485" s="238" t="s">
        <v>326</v>
      </c>
      <c r="G485" s="238" t="s">
        <v>948</v>
      </c>
      <c r="H485" s="238" t="s">
        <v>382</v>
      </c>
      <c r="I485" s="223">
        <v>45023.09</v>
      </c>
      <c r="J485" s="224"/>
      <c r="K485" s="224"/>
    </row>
    <row r="486" spans="1:11" ht="63.75" hidden="1">
      <c r="A486" s="166" t="s">
        <v>950</v>
      </c>
      <c r="B486" s="284" t="s">
        <v>338</v>
      </c>
      <c r="C486" s="225" t="s">
        <v>831</v>
      </c>
      <c r="D486" s="226" t="s">
        <v>355</v>
      </c>
      <c r="E486" s="226" t="s">
        <v>373</v>
      </c>
      <c r="F486" s="226" t="s">
        <v>445</v>
      </c>
      <c r="G486" s="226" t="s">
        <v>951</v>
      </c>
      <c r="H486" s="226"/>
      <c r="I486" s="227">
        <f aca="true" t="shared" si="32" ref="I486:K487">I487</f>
        <v>9777.363</v>
      </c>
      <c r="J486" s="259">
        <f t="shared" si="32"/>
        <v>0</v>
      </c>
      <c r="K486" s="259">
        <f t="shared" si="32"/>
        <v>0</v>
      </c>
    </row>
    <row r="487" spans="1:11" ht="25.5" hidden="1">
      <c r="A487" s="179" t="s">
        <v>392</v>
      </c>
      <c r="B487" s="292" t="s">
        <v>338</v>
      </c>
      <c r="C487" s="221" t="s">
        <v>831</v>
      </c>
      <c r="D487" s="222" t="s">
        <v>355</v>
      </c>
      <c r="E487" s="238" t="s">
        <v>373</v>
      </c>
      <c r="F487" s="238" t="s">
        <v>445</v>
      </c>
      <c r="G487" s="238" t="s">
        <v>951</v>
      </c>
      <c r="H487" s="238" t="s">
        <v>393</v>
      </c>
      <c r="I487" s="223">
        <f t="shared" si="32"/>
        <v>9777.363</v>
      </c>
      <c r="J487" s="224">
        <f t="shared" si="32"/>
        <v>0</v>
      </c>
      <c r="K487" s="224">
        <f t="shared" si="32"/>
        <v>0</v>
      </c>
    </row>
    <row r="488" spans="1:11" ht="38.25" hidden="1">
      <c r="A488" s="179" t="s">
        <v>456</v>
      </c>
      <c r="B488" s="292" t="s">
        <v>338</v>
      </c>
      <c r="C488" s="221" t="s">
        <v>831</v>
      </c>
      <c r="D488" s="222" t="s">
        <v>355</v>
      </c>
      <c r="E488" s="238" t="s">
        <v>373</v>
      </c>
      <c r="F488" s="238" t="s">
        <v>445</v>
      </c>
      <c r="G488" s="238" t="s">
        <v>951</v>
      </c>
      <c r="H488" s="238" t="s">
        <v>395</v>
      </c>
      <c r="I488" s="223">
        <v>9777.363</v>
      </c>
      <c r="J488" s="224"/>
      <c r="K488" s="224"/>
    </row>
    <row r="489" spans="1:11" ht="63.75" hidden="1">
      <c r="A489" s="175" t="s">
        <v>513</v>
      </c>
      <c r="B489" s="284" t="s">
        <v>338</v>
      </c>
      <c r="C489" s="225" t="s">
        <v>831</v>
      </c>
      <c r="D489" s="226" t="s">
        <v>355</v>
      </c>
      <c r="E489" s="226" t="s">
        <v>495</v>
      </c>
      <c r="F489" s="226" t="s">
        <v>365</v>
      </c>
      <c r="G489" s="245" t="s">
        <v>952</v>
      </c>
      <c r="H489" s="226"/>
      <c r="I489" s="278">
        <f aca="true" t="shared" si="33" ref="I489:K490">I490</f>
        <v>970.16</v>
      </c>
      <c r="J489" s="259">
        <f t="shared" si="33"/>
        <v>0</v>
      </c>
      <c r="K489" s="259">
        <f t="shared" si="33"/>
        <v>0</v>
      </c>
    </row>
    <row r="490" spans="1:11" ht="25.5" hidden="1">
      <c r="A490" s="162" t="s">
        <v>509</v>
      </c>
      <c r="B490" s="292" t="s">
        <v>338</v>
      </c>
      <c r="C490" s="221" t="s">
        <v>831</v>
      </c>
      <c r="D490" s="222" t="s">
        <v>355</v>
      </c>
      <c r="E490" s="222" t="s">
        <v>495</v>
      </c>
      <c r="F490" s="222" t="s">
        <v>365</v>
      </c>
      <c r="G490" s="222" t="s">
        <v>952</v>
      </c>
      <c r="H490" s="222" t="s">
        <v>393</v>
      </c>
      <c r="I490" s="223">
        <f t="shared" si="33"/>
        <v>970.16</v>
      </c>
      <c r="J490" s="224">
        <f t="shared" si="33"/>
        <v>0</v>
      </c>
      <c r="K490" s="224">
        <f t="shared" si="33"/>
        <v>0</v>
      </c>
    </row>
    <row r="491" spans="1:11" ht="38.25" hidden="1">
      <c r="A491" s="162" t="s">
        <v>456</v>
      </c>
      <c r="B491" s="292" t="s">
        <v>338</v>
      </c>
      <c r="C491" s="221" t="s">
        <v>831</v>
      </c>
      <c r="D491" s="222" t="s">
        <v>355</v>
      </c>
      <c r="E491" s="222" t="s">
        <v>495</v>
      </c>
      <c r="F491" s="222" t="s">
        <v>365</v>
      </c>
      <c r="G491" s="222" t="s">
        <v>952</v>
      </c>
      <c r="H491" s="222" t="s">
        <v>395</v>
      </c>
      <c r="I491" s="223">
        <v>970.16</v>
      </c>
      <c r="J491" s="224"/>
      <c r="K491" s="224"/>
    </row>
    <row r="492" spans="1:11" ht="51" hidden="1">
      <c r="A492" s="299" t="s">
        <v>396</v>
      </c>
      <c r="B492" s="292" t="s">
        <v>338</v>
      </c>
      <c r="C492" s="221" t="s">
        <v>831</v>
      </c>
      <c r="D492" s="256" t="s">
        <v>355</v>
      </c>
      <c r="E492" s="256" t="s">
        <v>373</v>
      </c>
      <c r="F492" s="256" t="s">
        <v>328</v>
      </c>
      <c r="G492" s="256"/>
      <c r="H492" s="277"/>
      <c r="I492" s="261">
        <f>I494</f>
        <v>0</v>
      </c>
      <c r="J492" s="224"/>
      <c r="K492" s="224"/>
    </row>
    <row r="493" spans="1:11" ht="25.5" hidden="1">
      <c r="A493" s="276" t="s">
        <v>392</v>
      </c>
      <c r="B493" s="292" t="s">
        <v>338</v>
      </c>
      <c r="C493" s="221" t="s">
        <v>831</v>
      </c>
      <c r="D493" s="256" t="s">
        <v>355</v>
      </c>
      <c r="E493" s="277" t="s">
        <v>373</v>
      </c>
      <c r="F493" s="277" t="s">
        <v>328</v>
      </c>
      <c r="G493" s="277"/>
      <c r="H493" s="277" t="s">
        <v>393</v>
      </c>
      <c r="I493" s="261">
        <f>I494</f>
        <v>0</v>
      </c>
      <c r="J493" s="224"/>
      <c r="K493" s="224"/>
    </row>
    <row r="494" spans="1:11" ht="25.5" hidden="1">
      <c r="A494" s="276" t="s">
        <v>1043</v>
      </c>
      <c r="B494" s="292" t="s">
        <v>338</v>
      </c>
      <c r="C494" s="221" t="s">
        <v>831</v>
      </c>
      <c r="D494" s="256" t="s">
        <v>355</v>
      </c>
      <c r="E494" s="277" t="s">
        <v>373</v>
      </c>
      <c r="F494" s="277" t="s">
        <v>328</v>
      </c>
      <c r="G494" s="277"/>
      <c r="H494" s="277" t="s">
        <v>399</v>
      </c>
      <c r="I494" s="261"/>
      <c r="J494" s="224"/>
      <c r="K494" s="224"/>
    </row>
    <row r="495" spans="1:11" ht="38.25" hidden="1">
      <c r="A495" s="166" t="s">
        <v>475</v>
      </c>
      <c r="B495" s="284" t="s">
        <v>338</v>
      </c>
      <c r="C495" s="225" t="s">
        <v>831</v>
      </c>
      <c r="D495" s="226" t="s">
        <v>355</v>
      </c>
      <c r="E495" s="226" t="s">
        <v>373</v>
      </c>
      <c r="F495" s="226" t="s">
        <v>445</v>
      </c>
      <c r="G495" s="226" t="s">
        <v>872</v>
      </c>
      <c r="H495" s="226"/>
      <c r="I495" s="278">
        <f>I496+I499+I502+I508+I511+I514+I517</f>
        <v>850</v>
      </c>
      <c r="J495" s="279">
        <f>J496+J499+J502+J508+J511+J514+J517</f>
        <v>0</v>
      </c>
      <c r="K495" s="279">
        <f>K496+K499+K502+K508+K511+K514+K517</f>
        <v>0</v>
      </c>
    </row>
    <row r="496" spans="1:11" ht="38.25" hidden="1">
      <c r="A496" s="162" t="s">
        <v>960</v>
      </c>
      <c r="B496" s="292" t="s">
        <v>338</v>
      </c>
      <c r="C496" s="221" t="s">
        <v>831</v>
      </c>
      <c r="D496" s="222" t="s">
        <v>355</v>
      </c>
      <c r="E496" s="222" t="s">
        <v>373</v>
      </c>
      <c r="F496" s="222" t="s">
        <v>445</v>
      </c>
      <c r="G496" s="222" t="s">
        <v>961</v>
      </c>
      <c r="H496" s="222"/>
      <c r="I496" s="230">
        <f>I498</f>
        <v>30</v>
      </c>
      <c r="J496" s="253">
        <f>J498</f>
        <v>0</v>
      </c>
      <c r="K496" s="253">
        <f>K498</f>
        <v>0</v>
      </c>
    </row>
    <row r="497" spans="1:11" ht="38.25" hidden="1">
      <c r="A497" s="174" t="s">
        <v>379</v>
      </c>
      <c r="B497" s="292" t="s">
        <v>338</v>
      </c>
      <c r="C497" s="221" t="s">
        <v>831</v>
      </c>
      <c r="D497" s="222" t="s">
        <v>355</v>
      </c>
      <c r="E497" s="222" t="s">
        <v>373</v>
      </c>
      <c r="F497" s="222" t="s">
        <v>445</v>
      </c>
      <c r="G497" s="222" t="s">
        <v>961</v>
      </c>
      <c r="H497" s="222" t="s">
        <v>380</v>
      </c>
      <c r="I497" s="230">
        <f>I498</f>
        <v>30</v>
      </c>
      <c r="J497" s="253">
        <f>J498</f>
        <v>0</v>
      </c>
      <c r="K497" s="253">
        <f>K498</f>
        <v>0</v>
      </c>
    </row>
    <row r="498" spans="1:11" ht="25.5" hidden="1">
      <c r="A498" s="179" t="s">
        <v>388</v>
      </c>
      <c r="B498" s="292" t="s">
        <v>338</v>
      </c>
      <c r="C498" s="221" t="s">
        <v>831</v>
      </c>
      <c r="D498" s="222" t="s">
        <v>355</v>
      </c>
      <c r="E498" s="222" t="s">
        <v>373</v>
      </c>
      <c r="F498" s="222" t="s">
        <v>445</v>
      </c>
      <c r="G498" s="222" t="s">
        <v>961</v>
      </c>
      <c r="H498" s="222" t="s">
        <v>389</v>
      </c>
      <c r="I498" s="230">
        <v>30</v>
      </c>
      <c r="J498" s="300"/>
      <c r="K498" s="224"/>
    </row>
    <row r="499" spans="1:11" ht="38.25" hidden="1">
      <c r="A499" s="162" t="s">
        <v>479</v>
      </c>
      <c r="B499" s="292" t="s">
        <v>338</v>
      </c>
      <c r="C499" s="221" t="s">
        <v>831</v>
      </c>
      <c r="D499" s="222" t="s">
        <v>355</v>
      </c>
      <c r="E499" s="222" t="s">
        <v>373</v>
      </c>
      <c r="F499" s="222" t="s">
        <v>445</v>
      </c>
      <c r="G499" s="222" t="s">
        <v>962</v>
      </c>
      <c r="H499" s="222"/>
      <c r="I499" s="230">
        <f>I501</f>
        <v>500</v>
      </c>
      <c r="J499" s="253">
        <f>J501</f>
        <v>0</v>
      </c>
      <c r="K499" s="253">
        <f>K501</f>
        <v>0</v>
      </c>
    </row>
    <row r="500" spans="1:11" ht="38.25" hidden="1">
      <c r="A500" s="174" t="s">
        <v>379</v>
      </c>
      <c r="B500" s="292" t="s">
        <v>338</v>
      </c>
      <c r="C500" s="221" t="s">
        <v>831</v>
      </c>
      <c r="D500" s="222" t="s">
        <v>355</v>
      </c>
      <c r="E500" s="222" t="s">
        <v>373</v>
      </c>
      <c r="F500" s="222" t="s">
        <v>445</v>
      </c>
      <c r="G500" s="222" t="s">
        <v>962</v>
      </c>
      <c r="H500" s="222" t="s">
        <v>380</v>
      </c>
      <c r="I500" s="230">
        <f>I501</f>
        <v>500</v>
      </c>
      <c r="J500" s="253">
        <f>J501</f>
        <v>0</v>
      </c>
      <c r="K500" s="253">
        <f>K501</f>
        <v>0</v>
      </c>
    </row>
    <row r="501" spans="1:11" ht="25.5" hidden="1">
      <c r="A501" s="179" t="s">
        <v>388</v>
      </c>
      <c r="B501" s="292" t="s">
        <v>338</v>
      </c>
      <c r="C501" s="221" t="s">
        <v>831</v>
      </c>
      <c r="D501" s="222" t="s">
        <v>355</v>
      </c>
      <c r="E501" s="222" t="s">
        <v>373</v>
      </c>
      <c r="F501" s="222" t="s">
        <v>445</v>
      </c>
      <c r="G501" s="222" t="s">
        <v>962</v>
      </c>
      <c r="H501" s="222" t="s">
        <v>389</v>
      </c>
      <c r="I501" s="230">
        <v>500</v>
      </c>
      <c r="J501" s="300"/>
      <c r="K501" s="224"/>
    </row>
    <row r="502" spans="1:11" ht="25.5" hidden="1">
      <c r="A502" s="170" t="s">
        <v>481</v>
      </c>
      <c r="B502" s="292" t="s">
        <v>338</v>
      </c>
      <c r="C502" s="221" t="s">
        <v>831</v>
      </c>
      <c r="D502" s="222" t="s">
        <v>355</v>
      </c>
      <c r="E502" s="222" t="s">
        <v>373</v>
      </c>
      <c r="F502" s="222" t="s">
        <v>445</v>
      </c>
      <c r="G502" s="222" t="s">
        <v>963</v>
      </c>
      <c r="H502" s="222"/>
      <c r="I502" s="230">
        <f aca="true" t="shared" si="34" ref="I502:K503">I503</f>
        <v>100</v>
      </c>
      <c r="J502" s="253">
        <f t="shared" si="34"/>
        <v>0</v>
      </c>
      <c r="K502" s="253">
        <f t="shared" si="34"/>
        <v>0</v>
      </c>
    </row>
    <row r="503" spans="1:11" ht="38.25" hidden="1">
      <c r="A503" s="174" t="s">
        <v>379</v>
      </c>
      <c r="B503" s="292" t="s">
        <v>338</v>
      </c>
      <c r="C503" s="221" t="s">
        <v>831</v>
      </c>
      <c r="D503" s="222" t="s">
        <v>355</v>
      </c>
      <c r="E503" s="222" t="s">
        <v>373</v>
      </c>
      <c r="F503" s="222" t="s">
        <v>445</v>
      </c>
      <c r="G503" s="222" t="s">
        <v>963</v>
      </c>
      <c r="H503" s="222" t="s">
        <v>380</v>
      </c>
      <c r="I503" s="230">
        <f t="shared" si="34"/>
        <v>100</v>
      </c>
      <c r="J503" s="253">
        <f t="shared" si="34"/>
        <v>0</v>
      </c>
      <c r="K503" s="253">
        <f t="shared" si="34"/>
        <v>0</v>
      </c>
    </row>
    <row r="504" spans="1:11" ht="25.5" hidden="1">
      <c r="A504" s="179" t="s">
        <v>388</v>
      </c>
      <c r="B504" s="292" t="s">
        <v>338</v>
      </c>
      <c r="C504" s="221" t="s">
        <v>831</v>
      </c>
      <c r="D504" s="222" t="s">
        <v>355</v>
      </c>
      <c r="E504" s="222" t="s">
        <v>373</v>
      </c>
      <c r="F504" s="222" t="s">
        <v>445</v>
      </c>
      <c r="G504" s="222" t="s">
        <v>963</v>
      </c>
      <c r="H504" s="222" t="s">
        <v>389</v>
      </c>
      <c r="I504" s="230">
        <v>100</v>
      </c>
      <c r="J504" s="300"/>
      <c r="K504" s="224"/>
    </row>
    <row r="505" spans="1:11" ht="15" hidden="1">
      <c r="A505" s="162" t="s">
        <v>483</v>
      </c>
      <c r="B505" s="292" t="s">
        <v>338</v>
      </c>
      <c r="C505" s="221" t="s">
        <v>831</v>
      </c>
      <c r="D505" s="222" t="s">
        <v>355</v>
      </c>
      <c r="E505" s="222" t="s">
        <v>373</v>
      </c>
      <c r="F505" s="222" t="s">
        <v>445</v>
      </c>
      <c r="G505" s="222"/>
      <c r="H505" s="222"/>
      <c r="I505" s="230">
        <f>I507</f>
        <v>0</v>
      </c>
      <c r="J505" s="300"/>
      <c r="K505" s="224"/>
    </row>
    <row r="506" spans="1:11" ht="25.5" hidden="1">
      <c r="A506" s="170" t="s">
        <v>392</v>
      </c>
      <c r="B506" s="292" t="s">
        <v>338</v>
      </c>
      <c r="C506" s="221" t="s">
        <v>831</v>
      </c>
      <c r="D506" s="222" t="s">
        <v>355</v>
      </c>
      <c r="E506" s="222" t="s">
        <v>373</v>
      </c>
      <c r="F506" s="222" t="s">
        <v>445</v>
      </c>
      <c r="G506" s="222"/>
      <c r="H506" s="222" t="s">
        <v>393</v>
      </c>
      <c r="I506" s="230">
        <f>I507</f>
        <v>0</v>
      </c>
      <c r="J506" s="300"/>
      <c r="K506" s="224"/>
    </row>
    <row r="507" spans="1:11" ht="25.5" hidden="1">
      <c r="A507" s="170" t="s">
        <v>485</v>
      </c>
      <c r="B507" s="292" t="s">
        <v>338</v>
      </c>
      <c r="C507" s="221" t="s">
        <v>831</v>
      </c>
      <c r="D507" s="222" t="s">
        <v>355</v>
      </c>
      <c r="E507" s="222" t="s">
        <v>373</v>
      </c>
      <c r="F507" s="222" t="s">
        <v>445</v>
      </c>
      <c r="G507" s="222"/>
      <c r="H507" s="222" t="s">
        <v>486</v>
      </c>
      <c r="I507" s="230"/>
      <c r="J507" s="300"/>
      <c r="K507" s="224"/>
    </row>
    <row r="508" spans="1:11" ht="51" hidden="1">
      <c r="A508" s="170" t="s">
        <v>370</v>
      </c>
      <c r="B508" s="292" t="s">
        <v>338</v>
      </c>
      <c r="C508" s="221" t="s">
        <v>831</v>
      </c>
      <c r="D508" s="222" t="s">
        <v>355</v>
      </c>
      <c r="E508" s="222" t="s">
        <v>373</v>
      </c>
      <c r="F508" s="222" t="s">
        <v>445</v>
      </c>
      <c r="G508" s="222" t="s">
        <v>964</v>
      </c>
      <c r="H508" s="222"/>
      <c r="I508" s="230">
        <f aca="true" t="shared" si="35" ref="I508:K509">I509</f>
        <v>100</v>
      </c>
      <c r="J508" s="253">
        <f t="shared" si="35"/>
        <v>0</v>
      </c>
      <c r="K508" s="253">
        <f t="shared" si="35"/>
        <v>0</v>
      </c>
    </row>
    <row r="509" spans="1:11" ht="38.25" hidden="1">
      <c r="A509" s="174" t="s">
        <v>379</v>
      </c>
      <c r="B509" s="292" t="s">
        <v>338</v>
      </c>
      <c r="C509" s="221" t="s">
        <v>831</v>
      </c>
      <c r="D509" s="222" t="s">
        <v>355</v>
      </c>
      <c r="E509" s="222" t="s">
        <v>373</v>
      </c>
      <c r="F509" s="222" t="s">
        <v>445</v>
      </c>
      <c r="G509" s="222" t="s">
        <v>964</v>
      </c>
      <c r="H509" s="222" t="s">
        <v>380</v>
      </c>
      <c r="I509" s="230">
        <f t="shared" si="35"/>
        <v>100</v>
      </c>
      <c r="J509" s="253">
        <f t="shared" si="35"/>
        <v>0</v>
      </c>
      <c r="K509" s="253">
        <f t="shared" si="35"/>
        <v>0</v>
      </c>
    </row>
    <row r="510" spans="1:11" ht="25.5" hidden="1">
      <c r="A510" s="179" t="s">
        <v>388</v>
      </c>
      <c r="B510" s="292" t="s">
        <v>338</v>
      </c>
      <c r="C510" s="221" t="s">
        <v>831</v>
      </c>
      <c r="D510" s="222" t="s">
        <v>355</v>
      </c>
      <c r="E510" s="222" t="s">
        <v>373</v>
      </c>
      <c r="F510" s="222" t="s">
        <v>445</v>
      </c>
      <c r="G510" s="222" t="s">
        <v>964</v>
      </c>
      <c r="H510" s="222" t="s">
        <v>389</v>
      </c>
      <c r="I510" s="230">
        <v>100</v>
      </c>
      <c r="J510" s="300"/>
      <c r="K510" s="224"/>
    </row>
    <row r="511" spans="1:11" ht="25.5" hidden="1">
      <c r="A511" s="162" t="s">
        <v>488</v>
      </c>
      <c r="B511" s="292" t="s">
        <v>338</v>
      </c>
      <c r="C511" s="221" t="s">
        <v>831</v>
      </c>
      <c r="D511" s="222" t="s">
        <v>355</v>
      </c>
      <c r="E511" s="222" t="s">
        <v>373</v>
      </c>
      <c r="F511" s="222" t="s">
        <v>445</v>
      </c>
      <c r="G511" s="222" t="s">
        <v>965</v>
      </c>
      <c r="H511" s="222"/>
      <c r="I511" s="230">
        <f aca="true" t="shared" si="36" ref="I511:K512">I512</f>
        <v>20</v>
      </c>
      <c r="J511" s="253">
        <f t="shared" si="36"/>
        <v>0</v>
      </c>
      <c r="K511" s="253">
        <f t="shared" si="36"/>
        <v>0</v>
      </c>
    </row>
    <row r="512" spans="1:11" ht="38.25" hidden="1">
      <c r="A512" s="174" t="s">
        <v>379</v>
      </c>
      <c r="B512" s="292" t="s">
        <v>338</v>
      </c>
      <c r="C512" s="221" t="s">
        <v>831</v>
      </c>
      <c r="D512" s="222" t="s">
        <v>355</v>
      </c>
      <c r="E512" s="222" t="s">
        <v>373</v>
      </c>
      <c r="F512" s="222" t="s">
        <v>445</v>
      </c>
      <c r="G512" s="222" t="s">
        <v>965</v>
      </c>
      <c r="H512" s="222" t="s">
        <v>380</v>
      </c>
      <c r="I512" s="230">
        <f t="shared" si="36"/>
        <v>20</v>
      </c>
      <c r="J512" s="253">
        <f t="shared" si="36"/>
        <v>0</v>
      </c>
      <c r="K512" s="253">
        <f t="shared" si="36"/>
        <v>0</v>
      </c>
    </row>
    <row r="513" spans="1:11" ht="25.5" hidden="1">
      <c r="A513" s="179" t="s">
        <v>388</v>
      </c>
      <c r="B513" s="292" t="s">
        <v>338</v>
      </c>
      <c r="C513" s="221" t="s">
        <v>831</v>
      </c>
      <c r="D513" s="222" t="s">
        <v>355</v>
      </c>
      <c r="E513" s="222" t="s">
        <v>373</v>
      </c>
      <c r="F513" s="222" t="s">
        <v>445</v>
      </c>
      <c r="G513" s="222" t="s">
        <v>965</v>
      </c>
      <c r="H513" s="222" t="s">
        <v>389</v>
      </c>
      <c r="I513" s="230">
        <v>20</v>
      </c>
      <c r="J513" s="300"/>
      <c r="K513" s="224"/>
    </row>
    <row r="514" spans="1:11" ht="25.5" hidden="1">
      <c r="A514" s="162" t="s">
        <v>490</v>
      </c>
      <c r="B514" s="292" t="s">
        <v>338</v>
      </c>
      <c r="C514" s="221" t="s">
        <v>831</v>
      </c>
      <c r="D514" s="222" t="s">
        <v>355</v>
      </c>
      <c r="E514" s="222" t="s">
        <v>373</v>
      </c>
      <c r="F514" s="222" t="s">
        <v>445</v>
      </c>
      <c r="G514" s="222" t="s">
        <v>966</v>
      </c>
      <c r="H514" s="222"/>
      <c r="I514" s="230">
        <f aca="true" t="shared" si="37" ref="I514:K515">I515</f>
        <v>50</v>
      </c>
      <c r="J514" s="253">
        <f t="shared" si="37"/>
        <v>0</v>
      </c>
      <c r="K514" s="253">
        <f t="shared" si="37"/>
        <v>0</v>
      </c>
    </row>
    <row r="515" spans="1:11" ht="38.25" hidden="1">
      <c r="A515" s="174" t="s">
        <v>379</v>
      </c>
      <c r="B515" s="292" t="s">
        <v>338</v>
      </c>
      <c r="C515" s="221" t="s">
        <v>831</v>
      </c>
      <c r="D515" s="222" t="s">
        <v>355</v>
      </c>
      <c r="E515" s="222" t="s">
        <v>373</v>
      </c>
      <c r="F515" s="222" t="s">
        <v>445</v>
      </c>
      <c r="G515" s="222" t="s">
        <v>966</v>
      </c>
      <c r="H515" s="222" t="s">
        <v>380</v>
      </c>
      <c r="I515" s="230">
        <f t="shared" si="37"/>
        <v>50</v>
      </c>
      <c r="J515" s="253">
        <f t="shared" si="37"/>
        <v>0</v>
      </c>
      <c r="K515" s="253">
        <f t="shared" si="37"/>
        <v>0</v>
      </c>
    </row>
    <row r="516" spans="1:11" ht="25.5" hidden="1">
      <c r="A516" s="179" t="s">
        <v>388</v>
      </c>
      <c r="B516" s="292" t="s">
        <v>338</v>
      </c>
      <c r="C516" s="221" t="s">
        <v>831</v>
      </c>
      <c r="D516" s="222" t="s">
        <v>355</v>
      </c>
      <c r="E516" s="222" t="s">
        <v>373</v>
      </c>
      <c r="F516" s="222" t="s">
        <v>445</v>
      </c>
      <c r="G516" s="222" t="s">
        <v>966</v>
      </c>
      <c r="H516" s="222" t="s">
        <v>389</v>
      </c>
      <c r="I516" s="230">
        <v>50</v>
      </c>
      <c r="J516" s="300"/>
      <c r="K516" s="224"/>
    </row>
    <row r="517" spans="1:11" ht="38.25" hidden="1">
      <c r="A517" s="276" t="s">
        <v>967</v>
      </c>
      <c r="B517" s="292" t="s">
        <v>338</v>
      </c>
      <c r="C517" s="221" t="s">
        <v>831</v>
      </c>
      <c r="D517" s="256" t="s">
        <v>355</v>
      </c>
      <c r="E517" s="256" t="s">
        <v>373</v>
      </c>
      <c r="F517" s="256" t="s">
        <v>445</v>
      </c>
      <c r="G517" s="256" t="s">
        <v>968</v>
      </c>
      <c r="H517" s="256"/>
      <c r="I517" s="261">
        <f aca="true" t="shared" si="38" ref="I517:K518">I518</f>
        <v>50</v>
      </c>
      <c r="J517" s="262">
        <f t="shared" si="38"/>
        <v>0</v>
      </c>
      <c r="K517" s="262">
        <f t="shared" si="38"/>
        <v>0</v>
      </c>
    </row>
    <row r="518" spans="1:11" ht="38.25" hidden="1">
      <c r="A518" s="276" t="s">
        <v>379</v>
      </c>
      <c r="B518" s="292" t="s">
        <v>338</v>
      </c>
      <c r="C518" s="221" t="s">
        <v>831</v>
      </c>
      <c r="D518" s="256" t="s">
        <v>355</v>
      </c>
      <c r="E518" s="256" t="s">
        <v>373</v>
      </c>
      <c r="F518" s="256" t="s">
        <v>445</v>
      </c>
      <c r="G518" s="256" t="s">
        <v>968</v>
      </c>
      <c r="H518" s="256" t="s">
        <v>380</v>
      </c>
      <c r="I518" s="261">
        <f t="shared" si="38"/>
        <v>50</v>
      </c>
      <c r="J518" s="262">
        <f t="shared" si="38"/>
        <v>0</v>
      </c>
      <c r="K518" s="262">
        <f t="shared" si="38"/>
        <v>0</v>
      </c>
    </row>
    <row r="519" spans="1:11" ht="25.5" hidden="1">
      <c r="A519" s="276" t="s">
        <v>388</v>
      </c>
      <c r="B519" s="292" t="s">
        <v>338</v>
      </c>
      <c r="C519" s="221" t="s">
        <v>831</v>
      </c>
      <c r="D519" s="256" t="s">
        <v>355</v>
      </c>
      <c r="E519" s="256" t="s">
        <v>373</v>
      </c>
      <c r="F519" s="256" t="s">
        <v>445</v>
      </c>
      <c r="G519" s="256" t="s">
        <v>968</v>
      </c>
      <c r="H519" s="256" t="s">
        <v>389</v>
      </c>
      <c r="I519" s="261">
        <v>50</v>
      </c>
      <c r="J519" s="300"/>
      <c r="K519" s="224"/>
    </row>
    <row r="520" spans="1:11" ht="60" hidden="1">
      <c r="A520" s="280" t="s">
        <v>969</v>
      </c>
      <c r="B520" s="281" t="s">
        <v>365</v>
      </c>
      <c r="C520" s="217" t="s">
        <v>831</v>
      </c>
      <c r="D520" s="282"/>
      <c r="E520" s="282"/>
      <c r="F520" s="282"/>
      <c r="G520" s="282"/>
      <c r="H520" s="282"/>
      <c r="I520" s="283">
        <f aca="true" t="shared" si="39" ref="I520:K526">I521</f>
        <v>300</v>
      </c>
      <c r="J520" s="301">
        <f t="shared" si="39"/>
        <v>0</v>
      </c>
      <c r="K520" s="301">
        <f t="shared" si="39"/>
        <v>0</v>
      </c>
    </row>
    <row r="521" spans="1:11" ht="38.25" hidden="1">
      <c r="A521" s="166" t="s">
        <v>607</v>
      </c>
      <c r="B521" s="284" t="s">
        <v>365</v>
      </c>
      <c r="C521" s="225" t="s">
        <v>831</v>
      </c>
      <c r="D521" s="226" t="s">
        <v>608</v>
      </c>
      <c r="E521" s="226"/>
      <c r="F521" s="226"/>
      <c r="G521" s="226"/>
      <c r="H521" s="226"/>
      <c r="I521" s="285">
        <f t="shared" si="39"/>
        <v>300</v>
      </c>
      <c r="J521" s="302">
        <f t="shared" si="39"/>
        <v>0</v>
      </c>
      <c r="K521" s="302">
        <f t="shared" si="39"/>
        <v>0</v>
      </c>
    </row>
    <row r="522" spans="1:11" ht="25.5" hidden="1">
      <c r="A522" s="166" t="s">
        <v>702</v>
      </c>
      <c r="B522" s="222" t="s">
        <v>365</v>
      </c>
      <c r="C522" s="221" t="s">
        <v>831</v>
      </c>
      <c r="D522" s="226" t="s">
        <v>608</v>
      </c>
      <c r="E522" s="226" t="s">
        <v>574</v>
      </c>
      <c r="F522" s="226"/>
      <c r="G522" s="226"/>
      <c r="H522" s="226"/>
      <c r="I522" s="285">
        <f t="shared" si="39"/>
        <v>300</v>
      </c>
      <c r="J522" s="302">
        <f t="shared" si="39"/>
        <v>0</v>
      </c>
      <c r="K522" s="302">
        <f t="shared" si="39"/>
        <v>0</v>
      </c>
    </row>
    <row r="523" spans="1:11" ht="15" hidden="1">
      <c r="A523" s="166" t="s">
        <v>575</v>
      </c>
      <c r="B523" s="222" t="s">
        <v>365</v>
      </c>
      <c r="C523" s="221" t="s">
        <v>831</v>
      </c>
      <c r="D523" s="226" t="s">
        <v>608</v>
      </c>
      <c r="E523" s="226" t="s">
        <v>574</v>
      </c>
      <c r="F523" s="226" t="s">
        <v>326</v>
      </c>
      <c r="G523" s="226"/>
      <c r="H523" s="226"/>
      <c r="I523" s="285">
        <f t="shared" si="39"/>
        <v>300</v>
      </c>
      <c r="J523" s="302">
        <f t="shared" si="39"/>
        <v>0</v>
      </c>
      <c r="K523" s="302">
        <f t="shared" si="39"/>
        <v>0</v>
      </c>
    </row>
    <row r="524" spans="1:11" ht="38.25" hidden="1">
      <c r="A524" s="166" t="s">
        <v>475</v>
      </c>
      <c r="B524" s="226" t="s">
        <v>365</v>
      </c>
      <c r="C524" s="225" t="s">
        <v>831</v>
      </c>
      <c r="D524" s="226" t="s">
        <v>608</v>
      </c>
      <c r="E524" s="226" t="s">
        <v>574</v>
      </c>
      <c r="F524" s="226" t="s">
        <v>326</v>
      </c>
      <c r="G524" s="226" t="s">
        <v>872</v>
      </c>
      <c r="H524" s="226"/>
      <c r="I524" s="285">
        <f t="shared" si="39"/>
        <v>300</v>
      </c>
      <c r="J524" s="302">
        <f t="shared" si="39"/>
        <v>0</v>
      </c>
      <c r="K524" s="302">
        <f t="shared" si="39"/>
        <v>0</v>
      </c>
    </row>
    <row r="525" spans="1:11" ht="38.25" hidden="1">
      <c r="A525" s="162" t="s">
        <v>707</v>
      </c>
      <c r="B525" s="222" t="s">
        <v>365</v>
      </c>
      <c r="C525" s="221" t="s">
        <v>831</v>
      </c>
      <c r="D525" s="222" t="s">
        <v>608</v>
      </c>
      <c r="E525" s="222" t="s">
        <v>574</v>
      </c>
      <c r="F525" s="222" t="s">
        <v>326</v>
      </c>
      <c r="G525" s="222" t="s">
        <v>970</v>
      </c>
      <c r="H525" s="222"/>
      <c r="I525" s="286">
        <f t="shared" si="39"/>
        <v>300</v>
      </c>
      <c r="J525" s="303">
        <f t="shared" si="39"/>
        <v>0</v>
      </c>
      <c r="K525" s="303">
        <f t="shared" si="39"/>
        <v>0</v>
      </c>
    </row>
    <row r="526" spans="1:11" ht="25.5" hidden="1">
      <c r="A526" s="179" t="s">
        <v>708</v>
      </c>
      <c r="B526" s="222" t="s">
        <v>365</v>
      </c>
      <c r="C526" s="221" t="s">
        <v>831</v>
      </c>
      <c r="D526" s="222" t="s">
        <v>608</v>
      </c>
      <c r="E526" s="222" t="s">
        <v>574</v>
      </c>
      <c r="F526" s="222" t="s">
        <v>326</v>
      </c>
      <c r="G526" s="222" t="s">
        <v>970</v>
      </c>
      <c r="H526" s="222" t="s">
        <v>343</v>
      </c>
      <c r="I526" s="286">
        <f t="shared" si="39"/>
        <v>300</v>
      </c>
      <c r="J526" s="303">
        <f t="shared" si="39"/>
        <v>0</v>
      </c>
      <c r="K526" s="303">
        <f t="shared" si="39"/>
        <v>0</v>
      </c>
    </row>
    <row r="527" spans="1:11" ht="25.5" hidden="1">
      <c r="A527" s="174" t="s">
        <v>709</v>
      </c>
      <c r="B527" s="222" t="s">
        <v>365</v>
      </c>
      <c r="C527" s="221" t="s">
        <v>831</v>
      </c>
      <c r="D527" s="222" t="s">
        <v>608</v>
      </c>
      <c r="E527" s="222" t="s">
        <v>574</v>
      </c>
      <c r="F527" s="222" t="s">
        <v>326</v>
      </c>
      <c r="G527" s="222" t="s">
        <v>970</v>
      </c>
      <c r="H527" s="222" t="s">
        <v>345</v>
      </c>
      <c r="I527" s="286">
        <v>300</v>
      </c>
      <c r="J527" s="300"/>
      <c r="K527" s="224"/>
    </row>
    <row r="528" spans="1:11" ht="60" hidden="1">
      <c r="A528" s="287" t="s">
        <v>971</v>
      </c>
      <c r="B528" s="281" t="s">
        <v>612</v>
      </c>
      <c r="C528" s="221" t="s">
        <v>831</v>
      </c>
      <c r="D528" s="288"/>
      <c r="E528" s="288"/>
      <c r="F528" s="288"/>
      <c r="G528" s="288"/>
      <c r="H528" s="288"/>
      <c r="I528" s="289">
        <f aca="true" t="shared" si="40" ref="I528:K534">I529</f>
        <v>450</v>
      </c>
      <c r="J528" s="304">
        <f t="shared" si="40"/>
        <v>0</v>
      </c>
      <c r="K528" s="304">
        <f t="shared" si="40"/>
        <v>0</v>
      </c>
    </row>
    <row r="529" spans="1:11" ht="38.25" hidden="1">
      <c r="A529" s="166" t="s">
        <v>607</v>
      </c>
      <c r="B529" s="284" t="s">
        <v>612</v>
      </c>
      <c r="C529" s="221" t="s">
        <v>831</v>
      </c>
      <c r="D529" s="290">
        <v>916</v>
      </c>
      <c r="E529" s="290"/>
      <c r="F529" s="290"/>
      <c r="G529" s="290"/>
      <c r="H529" s="290"/>
      <c r="I529" s="291">
        <f t="shared" si="40"/>
        <v>450</v>
      </c>
      <c r="J529" s="305">
        <f t="shared" si="40"/>
        <v>0</v>
      </c>
      <c r="K529" s="305">
        <f t="shared" si="40"/>
        <v>0</v>
      </c>
    </row>
    <row r="530" spans="1:11" ht="15" hidden="1">
      <c r="A530" s="172" t="s">
        <v>797</v>
      </c>
      <c r="B530" s="284" t="s">
        <v>612</v>
      </c>
      <c r="C530" s="221" t="s">
        <v>831</v>
      </c>
      <c r="D530" s="290">
        <v>916</v>
      </c>
      <c r="E530" s="290">
        <v>11</v>
      </c>
      <c r="F530" s="290"/>
      <c r="G530" s="290"/>
      <c r="H530" s="290"/>
      <c r="I530" s="291">
        <f t="shared" si="40"/>
        <v>450</v>
      </c>
      <c r="J530" s="305">
        <f t="shared" si="40"/>
        <v>0</v>
      </c>
      <c r="K530" s="305">
        <f t="shared" si="40"/>
        <v>0</v>
      </c>
    </row>
    <row r="531" spans="1:11" ht="15" hidden="1">
      <c r="A531" s="172" t="s">
        <v>805</v>
      </c>
      <c r="B531" s="284" t="s">
        <v>612</v>
      </c>
      <c r="C531" s="221" t="s">
        <v>831</v>
      </c>
      <c r="D531" s="290">
        <v>916</v>
      </c>
      <c r="E531" s="284" t="s">
        <v>551</v>
      </c>
      <c r="F531" s="284" t="s">
        <v>328</v>
      </c>
      <c r="G531" s="290"/>
      <c r="H531" s="290"/>
      <c r="I531" s="291">
        <f t="shared" si="40"/>
        <v>450</v>
      </c>
      <c r="J531" s="305">
        <f t="shared" si="40"/>
        <v>0</v>
      </c>
      <c r="K531" s="305">
        <f t="shared" si="40"/>
        <v>0</v>
      </c>
    </row>
    <row r="532" spans="1:11" ht="38.25" hidden="1">
      <c r="A532" s="166" t="s">
        <v>475</v>
      </c>
      <c r="B532" s="284" t="s">
        <v>612</v>
      </c>
      <c r="C532" s="225" t="s">
        <v>831</v>
      </c>
      <c r="D532" s="290">
        <v>916</v>
      </c>
      <c r="E532" s="284" t="s">
        <v>551</v>
      </c>
      <c r="F532" s="284" t="s">
        <v>328</v>
      </c>
      <c r="G532" s="290">
        <v>7500</v>
      </c>
      <c r="H532" s="290"/>
      <c r="I532" s="291">
        <f t="shared" si="40"/>
        <v>450</v>
      </c>
      <c r="J532" s="305">
        <f t="shared" si="40"/>
        <v>0</v>
      </c>
      <c r="K532" s="305">
        <f t="shared" si="40"/>
        <v>0</v>
      </c>
    </row>
    <row r="533" spans="1:11" ht="38.25" hidden="1">
      <c r="A533" s="174" t="s">
        <v>807</v>
      </c>
      <c r="B533" s="292" t="s">
        <v>612</v>
      </c>
      <c r="C533" s="221" t="s">
        <v>831</v>
      </c>
      <c r="D533" s="293">
        <v>916</v>
      </c>
      <c r="E533" s="292" t="s">
        <v>551</v>
      </c>
      <c r="F533" s="292" t="s">
        <v>328</v>
      </c>
      <c r="G533" s="293">
        <v>7525</v>
      </c>
      <c r="H533" s="293"/>
      <c r="I533" s="294">
        <f t="shared" si="40"/>
        <v>450</v>
      </c>
      <c r="J533" s="242">
        <f t="shared" si="40"/>
        <v>0</v>
      </c>
      <c r="K533" s="242">
        <f t="shared" si="40"/>
        <v>0</v>
      </c>
    </row>
    <row r="534" spans="1:11" ht="25.5" hidden="1">
      <c r="A534" s="170" t="s">
        <v>342</v>
      </c>
      <c r="B534" s="292" t="s">
        <v>612</v>
      </c>
      <c r="C534" s="221" t="s">
        <v>831</v>
      </c>
      <c r="D534" s="293">
        <v>916</v>
      </c>
      <c r="E534" s="292" t="s">
        <v>551</v>
      </c>
      <c r="F534" s="292" t="s">
        <v>328</v>
      </c>
      <c r="G534" s="293">
        <v>7525</v>
      </c>
      <c r="H534" s="293">
        <v>200</v>
      </c>
      <c r="I534" s="294">
        <f t="shared" si="40"/>
        <v>450</v>
      </c>
      <c r="J534" s="242">
        <f t="shared" si="40"/>
        <v>0</v>
      </c>
      <c r="K534" s="242">
        <f t="shared" si="40"/>
        <v>0</v>
      </c>
    </row>
    <row r="535" spans="1:11" ht="25.5" hidden="1">
      <c r="A535" s="170" t="s">
        <v>344</v>
      </c>
      <c r="B535" s="292" t="s">
        <v>612</v>
      </c>
      <c r="C535" s="221" t="s">
        <v>831</v>
      </c>
      <c r="D535" s="293">
        <v>916</v>
      </c>
      <c r="E535" s="292" t="s">
        <v>551</v>
      </c>
      <c r="F535" s="292" t="s">
        <v>328</v>
      </c>
      <c r="G535" s="293">
        <v>7525</v>
      </c>
      <c r="H535" s="293">
        <v>240</v>
      </c>
      <c r="I535" s="294">
        <v>450</v>
      </c>
      <c r="J535" s="300"/>
      <c r="K535" s="224"/>
    </row>
    <row r="536" spans="1:11" ht="15" hidden="1">
      <c r="A536" s="162"/>
      <c r="B536" s="292"/>
      <c r="C536" s="221"/>
      <c r="D536" s="222"/>
      <c r="E536" s="222"/>
      <c r="F536" s="222"/>
      <c r="G536" s="222"/>
      <c r="H536" s="222"/>
      <c r="I536" s="223"/>
      <c r="J536" s="300"/>
      <c r="K536" s="224"/>
    </row>
    <row r="537" spans="1:11" ht="15" hidden="1">
      <c r="A537" s="162"/>
      <c r="B537" s="292"/>
      <c r="C537" s="221"/>
      <c r="D537" s="222"/>
      <c r="E537" s="222"/>
      <c r="F537" s="222"/>
      <c r="G537" s="222"/>
      <c r="H537" s="222"/>
      <c r="I537" s="223"/>
      <c r="J537" s="300"/>
      <c r="K537" s="224"/>
    </row>
    <row r="538" spans="1:11" ht="15" hidden="1">
      <c r="A538" s="162"/>
      <c r="B538" s="292"/>
      <c r="C538" s="221"/>
      <c r="D538" s="222"/>
      <c r="E538" s="222"/>
      <c r="F538" s="222"/>
      <c r="G538" s="222"/>
      <c r="H538" s="222"/>
      <c r="I538" s="223"/>
      <c r="J538" s="300"/>
      <c r="K538" s="224"/>
    </row>
    <row r="539" spans="1:11" ht="15" hidden="1">
      <c r="A539" s="162"/>
      <c r="B539" s="292"/>
      <c r="C539" s="221"/>
      <c r="D539" s="222"/>
      <c r="E539" s="222"/>
      <c r="F539" s="222"/>
      <c r="G539" s="222"/>
      <c r="H539" s="222"/>
      <c r="I539" s="223"/>
      <c r="J539" s="300"/>
      <c r="K539" s="224"/>
    </row>
    <row r="540" spans="1:11" ht="15" hidden="1">
      <c r="A540" s="162"/>
      <c r="B540" s="292"/>
      <c r="C540" s="221"/>
      <c r="D540" s="222"/>
      <c r="E540" s="222"/>
      <c r="F540" s="222"/>
      <c r="G540" s="222"/>
      <c r="H540" s="222"/>
      <c r="I540" s="223"/>
      <c r="J540" s="300"/>
      <c r="K540" s="224"/>
    </row>
    <row r="541" spans="1:11" ht="45" hidden="1">
      <c r="A541" s="306" t="s">
        <v>972</v>
      </c>
      <c r="B541" s="295" t="s">
        <v>524</v>
      </c>
      <c r="C541" s="221" t="s">
        <v>831</v>
      </c>
      <c r="D541" s="296"/>
      <c r="E541" s="296"/>
      <c r="F541" s="296"/>
      <c r="G541" s="296"/>
      <c r="H541" s="296"/>
      <c r="I541" s="307">
        <f>I542+I550+I553+I556+I568+I574+I577</f>
        <v>25806.626</v>
      </c>
      <c r="J541" s="308">
        <f>J542+J550+J553+J556+J568+J574+J577</f>
        <v>0</v>
      </c>
      <c r="K541" s="308">
        <f>K542+K550+K553+K556+K568+K574+K577</f>
        <v>0</v>
      </c>
    </row>
    <row r="542" spans="1:11" ht="38.25" hidden="1">
      <c r="A542" s="166" t="s">
        <v>922</v>
      </c>
      <c r="B542" s="284" t="s">
        <v>524</v>
      </c>
      <c r="C542" s="225" t="s">
        <v>831</v>
      </c>
      <c r="D542" s="226" t="s">
        <v>539</v>
      </c>
      <c r="E542" s="226" t="s">
        <v>373</v>
      </c>
      <c r="F542" s="226" t="s">
        <v>445</v>
      </c>
      <c r="G542" s="226" t="s">
        <v>833</v>
      </c>
      <c r="H542" s="226"/>
      <c r="I542" s="227">
        <f>I543+I545+I547</f>
        <v>4900</v>
      </c>
      <c r="J542" s="232">
        <f>J543+J545+J547</f>
        <v>0</v>
      </c>
      <c r="K542" s="232">
        <f>K543+K545+K547</f>
        <v>0</v>
      </c>
    </row>
    <row r="543" spans="1:11" ht="76.5" hidden="1">
      <c r="A543" s="170" t="s">
        <v>333</v>
      </c>
      <c r="B543" s="231" t="s">
        <v>524</v>
      </c>
      <c r="C543" s="221" t="s">
        <v>831</v>
      </c>
      <c r="D543" s="222" t="s">
        <v>539</v>
      </c>
      <c r="E543" s="222" t="s">
        <v>326</v>
      </c>
      <c r="F543" s="222" t="s">
        <v>524</v>
      </c>
      <c r="G543" s="222" t="s">
        <v>833</v>
      </c>
      <c r="H543" s="222" t="s">
        <v>334</v>
      </c>
      <c r="I543" s="223">
        <f>I544</f>
        <v>4371</v>
      </c>
      <c r="J543" s="233">
        <f>J544</f>
        <v>0</v>
      </c>
      <c r="K543" s="233">
        <f>K544</f>
        <v>0</v>
      </c>
    </row>
    <row r="544" spans="1:11" ht="51" hidden="1">
      <c r="A544" s="170" t="s">
        <v>543</v>
      </c>
      <c r="B544" s="231" t="s">
        <v>524</v>
      </c>
      <c r="C544" s="221" t="s">
        <v>831</v>
      </c>
      <c r="D544" s="222" t="s">
        <v>539</v>
      </c>
      <c r="E544" s="222" t="s">
        <v>326</v>
      </c>
      <c r="F544" s="222" t="s">
        <v>524</v>
      </c>
      <c r="G544" s="222" t="s">
        <v>833</v>
      </c>
      <c r="H544" s="222" t="s">
        <v>336</v>
      </c>
      <c r="I544" s="223">
        <v>4371</v>
      </c>
      <c r="J544" s="224"/>
      <c r="K544" s="224"/>
    </row>
    <row r="545" spans="1:11" ht="25.5" hidden="1">
      <c r="A545" s="170" t="s">
        <v>342</v>
      </c>
      <c r="B545" s="231" t="s">
        <v>524</v>
      </c>
      <c r="C545" s="221" t="s">
        <v>831</v>
      </c>
      <c r="D545" s="222" t="s">
        <v>539</v>
      </c>
      <c r="E545" s="222" t="s">
        <v>326</v>
      </c>
      <c r="F545" s="222" t="s">
        <v>524</v>
      </c>
      <c r="G545" s="222" t="s">
        <v>833</v>
      </c>
      <c r="H545" s="222" t="s">
        <v>343</v>
      </c>
      <c r="I545" s="223">
        <f>I546</f>
        <v>501</v>
      </c>
      <c r="J545" s="233">
        <f>J546</f>
        <v>0</v>
      </c>
      <c r="K545" s="233">
        <f>K546</f>
        <v>0</v>
      </c>
    </row>
    <row r="546" spans="1:11" ht="25.5" hidden="1">
      <c r="A546" s="170" t="s">
        <v>344</v>
      </c>
      <c r="B546" s="231" t="s">
        <v>524</v>
      </c>
      <c r="C546" s="221" t="s">
        <v>831</v>
      </c>
      <c r="D546" s="222" t="s">
        <v>539</v>
      </c>
      <c r="E546" s="222" t="s">
        <v>326</v>
      </c>
      <c r="F546" s="222" t="s">
        <v>524</v>
      </c>
      <c r="G546" s="222" t="s">
        <v>833</v>
      </c>
      <c r="H546" s="222" t="s">
        <v>345</v>
      </c>
      <c r="I546" s="223">
        <v>501</v>
      </c>
      <c r="J546" s="224"/>
      <c r="K546" s="224"/>
    </row>
    <row r="547" spans="1:11" ht="15" hidden="1">
      <c r="A547" s="170" t="s">
        <v>346</v>
      </c>
      <c r="B547" s="231" t="s">
        <v>524</v>
      </c>
      <c r="C547" s="221" t="s">
        <v>831</v>
      </c>
      <c r="D547" s="222" t="s">
        <v>539</v>
      </c>
      <c r="E547" s="222" t="s">
        <v>326</v>
      </c>
      <c r="F547" s="222" t="s">
        <v>524</v>
      </c>
      <c r="G547" s="222" t="s">
        <v>833</v>
      </c>
      <c r="H547" s="222" t="s">
        <v>347</v>
      </c>
      <c r="I547" s="223">
        <f>I548+I549</f>
        <v>28</v>
      </c>
      <c r="J547" s="233">
        <f>J548+J549</f>
        <v>0</v>
      </c>
      <c r="K547" s="233">
        <f>K548+K549</f>
        <v>0</v>
      </c>
    </row>
    <row r="548" spans="1:11" ht="25.5" hidden="1">
      <c r="A548" s="170" t="s">
        <v>348</v>
      </c>
      <c r="B548" s="231" t="s">
        <v>524</v>
      </c>
      <c r="C548" s="221" t="s">
        <v>831</v>
      </c>
      <c r="D548" s="222" t="s">
        <v>539</v>
      </c>
      <c r="E548" s="222" t="s">
        <v>326</v>
      </c>
      <c r="F548" s="222" t="s">
        <v>524</v>
      </c>
      <c r="G548" s="222" t="s">
        <v>833</v>
      </c>
      <c r="H548" s="222" t="s">
        <v>349</v>
      </c>
      <c r="I548" s="223">
        <v>15</v>
      </c>
      <c r="J548" s="224"/>
      <c r="K548" s="224"/>
    </row>
    <row r="549" spans="1:11" ht="25.5" hidden="1">
      <c r="A549" s="170" t="s">
        <v>403</v>
      </c>
      <c r="B549" s="231" t="s">
        <v>524</v>
      </c>
      <c r="C549" s="221" t="s">
        <v>831</v>
      </c>
      <c r="D549" s="222" t="s">
        <v>539</v>
      </c>
      <c r="E549" s="222" t="s">
        <v>326</v>
      </c>
      <c r="F549" s="222" t="s">
        <v>524</v>
      </c>
      <c r="G549" s="222" t="s">
        <v>833</v>
      </c>
      <c r="H549" s="222" t="s">
        <v>352</v>
      </c>
      <c r="I549" s="223">
        <v>13</v>
      </c>
      <c r="J549" s="224"/>
      <c r="K549" s="224"/>
    </row>
    <row r="550" spans="1:11" ht="90" hidden="1">
      <c r="A550" s="309" t="s">
        <v>579</v>
      </c>
      <c r="B550" s="234" t="s">
        <v>524</v>
      </c>
      <c r="C550" s="234" t="s">
        <v>831</v>
      </c>
      <c r="D550" s="245" t="s">
        <v>539</v>
      </c>
      <c r="E550" s="245" t="s">
        <v>574</v>
      </c>
      <c r="F550" s="245" t="s">
        <v>365</v>
      </c>
      <c r="G550" s="245" t="s">
        <v>973</v>
      </c>
      <c r="H550" s="245"/>
      <c r="I550" s="278">
        <f aca="true" t="shared" si="41" ref="I550:K551">I551</f>
        <v>200</v>
      </c>
      <c r="J550" s="279">
        <f t="shared" si="41"/>
        <v>0</v>
      </c>
      <c r="K550" s="279">
        <f t="shared" si="41"/>
        <v>0</v>
      </c>
    </row>
    <row r="551" spans="1:11" ht="15" hidden="1">
      <c r="A551" s="275" t="s">
        <v>581</v>
      </c>
      <c r="B551" s="228" t="s">
        <v>524</v>
      </c>
      <c r="C551" s="228" t="s">
        <v>831</v>
      </c>
      <c r="D551" s="229" t="s">
        <v>539</v>
      </c>
      <c r="E551" s="229" t="s">
        <v>574</v>
      </c>
      <c r="F551" s="229" t="s">
        <v>365</v>
      </c>
      <c r="G551" s="229" t="s">
        <v>973</v>
      </c>
      <c r="H551" s="229" t="s">
        <v>363</v>
      </c>
      <c r="I551" s="230">
        <f t="shared" si="41"/>
        <v>200</v>
      </c>
      <c r="J551" s="253">
        <f t="shared" si="41"/>
        <v>0</v>
      </c>
      <c r="K551" s="253">
        <f t="shared" si="41"/>
        <v>0</v>
      </c>
    </row>
    <row r="552" spans="1:11" ht="15" hidden="1">
      <c r="A552" s="275" t="s">
        <v>280</v>
      </c>
      <c r="B552" s="228" t="s">
        <v>524</v>
      </c>
      <c r="C552" s="228" t="s">
        <v>831</v>
      </c>
      <c r="D552" s="229" t="s">
        <v>539</v>
      </c>
      <c r="E552" s="229" t="s">
        <v>574</v>
      </c>
      <c r="F552" s="229" t="s">
        <v>365</v>
      </c>
      <c r="G552" s="229" t="s">
        <v>973</v>
      </c>
      <c r="H552" s="229" t="s">
        <v>578</v>
      </c>
      <c r="I552" s="230">
        <v>200</v>
      </c>
      <c r="J552" s="224"/>
      <c r="K552" s="224"/>
    </row>
    <row r="553" spans="1:11" ht="102" hidden="1">
      <c r="A553" s="249" t="s">
        <v>849</v>
      </c>
      <c r="B553" s="310" t="s">
        <v>524</v>
      </c>
      <c r="C553" s="250" t="s">
        <v>831</v>
      </c>
      <c r="D553" s="240" t="s">
        <v>539</v>
      </c>
      <c r="E553" s="240" t="s">
        <v>326</v>
      </c>
      <c r="F553" s="240" t="s">
        <v>530</v>
      </c>
      <c r="G553" s="240" t="s">
        <v>850</v>
      </c>
      <c r="H553" s="240"/>
      <c r="I553" s="311">
        <f aca="true" t="shared" si="42" ref="I553:K554">I554</f>
        <v>0.2</v>
      </c>
      <c r="J553" s="312">
        <f t="shared" si="42"/>
        <v>0</v>
      </c>
      <c r="K553" s="312">
        <f t="shared" si="42"/>
        <v>0</v>
      </c>
    </row>
    <row r="554" spans="1:11" ht="15" hidden="1">
      <c r="A554" s="170" t="s">
        <v>547</v>
      </c>
      <c r="B554" s="231" t="s">
        <v>524</v>
      </c>
      <c r="C554" s="221" t="s">
        <v>831</v>
      </c>
      <c r="D554" s="222" t="s">
        <v>539</v>
      </c>
      <c r="E554" s="222" t="s">
        <v>326</v>
      </c>
      <c r="F554" s="222" t="s">
        <v>530</v>
      </c>
      <c r="G554" s="222" t="s">
        <v>850</v>
      </c>
      <c r="H554" s="222" t="s">
        <v>363</v>
      </c>
      <c r="I554" s="223">
        <f t="shared" si="42"/>
        <v>0.2</v>
      </c>
      <c r="J554" s="233">
        <f t="shared" si="42"/>
        <v>0</v>
      </c>
      <c r="K554" s="233">
        <f t="shared" si="42"/>
        <v>0</v>
      </c>
    </row>
    <row r="555" spans="1:11" ht="15" hidden="1">
      <c r="A555" s="182" t="s">
        <v>548</v>
      </c>
      <c r="B555" s="231" t="s">
        <v>524</v>
      </c>
      <c r="C555" s="221" t="s">
        <v>831</v>
      </c>
      <c r="D555" s="229" t="s">
        <v>539</v>
      </c>
      <c r="E555" s="229" t="s">
        <v>326</v>
      </c>
      <c r="F555" s="229" t="s">
        <v>530</v>
      </c>
      <c r="G555" s="229" t="s">
        <v>850</v>
      </c>
      <c r="H555" s="229" t="s">
        <v>549</v>
      </c>
      <c r="I555" s="223">
        <v>0.2</v>
      </c>
      <c r="J555" s="224"/>
      <c r="K555" s="224"/>
    </row>
    <row r="556" spans="1:11" ht="102" hidden="1">
      <c r="A556" s="166" t="s">
        <v>583</v>
      </c>
      <c r="B556" s="258" t="s">
        <v>524</v>
      </c>
      <c r="C556" s="225" t="s">
        <v>831</v>
      </c>
      <c r="D556" s="226" t="s">
        <v>539</v>
      </c>
      <c r="E556" s="226" t="s">
        <v>574</v>
      </c>
      <c r="F556" s="226" t="s">
        <v>365</v>
      </c>
      <c r="G556" s="226" t="s">
        <v>974</v>
      </c>
      <c r="H556" s="245"/>
      <c r="I556" s="227">
        <f aca="true" t="shared" si="43" ref="I556:K557">I557</f>
        <v>270.3</v>
      </c>
      <c r="J556" s="232">
        <f t="shared" si="43"/>
        <v>0</v>
      </c>
      <c r="K556" s="232">
        <f t="shared" si="43"/>
        <v>0</v>
      </c>
    </row>
    <row r="557" spans="1:11" ht="15" hidden="1">
      <c r="A557" s="162" t="s">
        <v>426</v>
      </c>
      <c r="B557" s="231" t="s">
        <v>524</v>
      </c>
      <c r="C557" s="221" t="s">
        <v>831</v>
      </c>
      <c r="D557" s="222" t="s">
        <v>539</v>
      </c>
      <c r="E557" s="222" t="s">
        <v>574</v>
      </c>
      <c r="F557" s="222" t="s">
        <v>365</v>
      </c>
      <c r="G557" s="222" t="s">
        <v>974</v>
      </c>
      <c r="H557" s="222" t="s">
        <v>363</v>
      </c>
      <c r="I557" s="223">
        <f t="shared" si="43"/>
        <v>270.3</v>
      </c>
      <c r="J557" s="233">
        <f t="shared" si="43"/>
        <v>0</v>
      </c>
      <c r="K557" s="233">
        <f t="shared" si="43"/>
        <v>0</v>
      </c>
    </row>
    <row r="558" spans="1:11" ht="15" hidden="1">
      <c r="A558" s="162" t="s">
        <v>975</v>
      </c>
      <c r="B558" s="231" t="s">
        <v>524</v>
      </c>
      <c r="C558" s="221" t="s">
        <v>831</v>
      </c>
      <c r="D558" s="222" t="s">
        <v>539</v>
      </c>
      <c r="E558" s="222" t="s">
        <v>574</v>
      </c>
      <c r="F558" s="222" t="s">
        <v>365</v>
      </c>
      <c r="G558" s="222" t="s">
        <v>974</v>
      </c>
      <c r="H558" s="222" t="s">
        <v>549</v>
      </c>
      <c r="I558" s="223">
        <v>270.3</v>
      </c>
      <c r="J558" s="224"/>
      <c r="K558" s="224"/>
    </row>
    <row r="559" spans="1:11" ht="25.5" hidden="1">
      <c r="A559" s="175" t="s">
        <v>585</v>
      </c>
      <c r="B559" s="228" t="s">
        <v>524</v>
      </c>
      <c r="C559" s="228" t="s">
        <v>831</v>
      </c>
      <c r="D559" s="245" t="s">
        <v>539</v>
      </c>
      <c r="E559" s="245" t="s">
        <v>530</v>
      </c>
      <c r="F559" s="245"/>
      <c r="G559" s="245"/>
      <c r="H559" s="245"/>
      <c r="I559" s="278">
        <f>I560</f>
        <v>0</v>
      </c>
      <c r="J559" s="224"/>
      <c r="K559" s="224"/>
    </row>
    <row r="560" spans="1:11" ht="25.5" hidden="1">
      <c r="A560" s="174" t="s">
        <v>586</v>
      </c>
      <c r="B560" s="228" t="s">
        <v>524</v>
      </c>
      <c r="C560" s="228" t="s">
        <v>831</v>
      </c>
      <c r="D560" s="229" t="s">
        <v>539</v>
      </c>
      <c r="E560" s="229" t="s">
        <v>530</v>
      </c>
      <c r="F560" s="229" t="s">
        <v>326</v>
      </c>
      <c r="G560" s="229"/>
      <c r="H560" s="229"/>
      <c r="I560" s="230">
        <f>I561</f>
        <v>0</v>
      </c>
      <c r="J560" s="224"/>
      <c r="K560" s="224"/>
    </row>
    <row r="561" spans="1:11" ht="25.5" hidden="1">
      <c r="A561" s="174" t="s">
        <v>588</v>
      </c>
      <c r="B561" s="228" t="s">
        <v>524</v>
      </c>
      <c r="C561" s="228" t="s">
        <v>831</v>
      </c>
      <c r="D561" s="229" t="s">
        <v>539</v>
      </c>
      <c r="E561" s="229" t="s">
        <v>530</v>
      </c>
      <c r="F561" s="229" t="s">
        <v>326</v>
      </c>
      <c r="G561" s="229"/>
      <c r="H561" s="229"/>
      <c r="I561" s="230">
        <f>I562</f>
        <v>0</v>
      </c>
      <c r="J561" s="224"/>
      <c r="K561" s="224"/>
    </row>
    <row r="562" spans="1:11" ht="15" hidden="1">
      <c r="A562" s="174" t="s">
        <v>590</v>
      </c>
      <c r="B562" s="228" t="s">
        <v>524</v>
      </c>
      <c r="C562" s="228" t="s">
        <v>831</v>
      </c>
      <c r="D562" s="229" t="s">
        <v>539</v>
      </c>
      <c r="E562" s="229" t="s">
        <v>530</v>
      </c>
      <c r="F562" s="229" t="s">
        <v>326</v>
      </c>
      <c r="G562" s="229"/>
      <c r="H562" s="229" t="s">
        <v>591</v>
      </c>
      <c r="I562" s="230">
        <f>I563</f>
        <v>0</v>
      </c>
      <c r="J562" s="224"/>
      <c r="K562" s="224"/>
    </row>
    <row r="563" spans="1:11" ht="15" hidden="1">
      <c r="A563" s="174" t="s">
        <v>592</v>
      </c>
      <c r="B563" s="228" t="s">
        <v>524</v>
      </c>
      <c r="C563" s="228" t="s">
        <v>831</v>
      </c>
      <c r="D563" s="229" t="s">
        <v>539</v>
      </c>
      <c r="E563" s="229" t="s">
        <v>530</v>
      </c>
      <c r="F563" s="229" t="s">
        <v>326</v>
      </c>
      <c r="G563" s="229"/>
      <c r="H563" s="229" t="s">
        <v>593</v>
      </c>
      <c r="I563" s="230"/>
      <c r="J563" s="224"/>
      <c r="K563" s="224"/>
    </row>
    <row r="564" spans="1:11" ht="38.25" hidden="1">
      <c r="A564" s="175" t="s">
        <v>594</v>
      </c>
      <c r="B564" s="228" t="s">
        <v>524</v>
      </c>
      <c r="C564" s="228" t="s">
        <v>831</v>
      </c>
      <c r="D564" s="245" t="s">
        <v>539</v>
      </c>
      <c r="E564" s="245" t="s">
        <v>595</v>
      </c>
      <c r="F564" s="245"/>
      <c r="G564" s="245"/>
      <c r="H564" s="245"/>
      <c r="I564" s="278">
        <f>I565+I571</f>
        <v>19701</v>
      </c>
      <c r="J564" s="224"/>
      <c r="K564" s="224"/>
    </row>
    <row r="565" spans="1:11" ht="38.25" hidden="1">
      <c r="A565" s="175" t="s">
        <v>596</v>
      </c>
      <c r="B565" s="228" t="s">
        <v>524</v>
      </c>
      <c r="C565" s="228" t="s">
        <v>831</v>
      </c>
      <c r="D565" s="245" t="s">
        <v>539</v>
      </c>
      <c r="E565" s="245" t="s">
        <v>595</v>
      </c>
      <c r="F565" s="245" t="s">
        <v>326</v>
      </c>
      <c r="G565" s="245"/>
      <c r="H565" s="245"/>
      <c r="I565" s="278">
        <f>I566</f>
        <v>6427</v>
      </c>
      <c r="J565" s="224"/>
      <c r="K565" s="224"/>
    </row>
    <row r="566" spans="1:11" ht="15" hidden="1">
      <c r="A566" s="174" t="s">
        <v>426</v>
      </c>
      <c r="B566" s="228" t="s">
        <v>524</v>
      </c>
      <c r="C566" s="228" t="s">
        <v>831</v>
      </c>
      <c r="D566" s="229" t="s">
        <v>539</v>
      </c>
      <c r="E566" s="229" t="s">
        <v>595</v>
      </c>
      <c r="F566" s="229" t="s">
        <v>326</v>
      </c>
      <c r="G566" s="229"/>
      <c r="H566" s="229"/>
      <c r="I566" s="230">
        <f>I567</f>
        <v>6427</v>
      </c>
      <c r="J566" s="224"/>
      <c r="K566" s="224"/>
    </row>
    <row r="567" spans="1:11" ht="102" hidden="1">
      <c r="A567" s="174" t="s">
        <v>454</v>
      </c>
      <c r="B567" s="228" t="s">
        <v>524</v>
      </c>
      <c r="C567" s="228" t="s">
        <v>831</v>
      </c>
      <c r="D567" s="229" t="s">
        <v>539</v>
      </c>
      <c r="E567" s="229" t="s">
        <v>595</v>
      </c>
      <c r="F567" s="229" t="s">
        <v>326</v>
      </c>
      <c r="G567" s="229"/>
      <c r="H567" s="229"/>
      <c r="I567" s="230">
        <f>I569</f>
        <v>6427</v>
      </c>
      <c r="J567" s="224"/>
      <c r="K567" s="224"/>
    </row>
    <row r="568" spans="1:11" ht="76.5" hidden="1">
      <c r="A568" s="175" t="s">
        <v>976</v>
      </c>
      <c r="B568" s="234" t="s">
        <v>524</v>
      </c>
      <c r="C568" s="234" t="s">
        <v>831</v>
      </c>
      <c r="D568" s="245" t="s">
        <v>539</v>
      </c>
      <c r="E568" s="245" t="s">
        <v>595</v>
      </c>
      <c r="F568" s="245" t="s">
        <v>326</v>
      </c>
      <c r="G568" s="245" t="s">
        <v>977</v>
      </c>
      <c r="H568" s="245"/>
      <c r="I568" s="278">
        <f aca="true" t="shared" si="44" ref="I568:K569">I569</f>
        <v>6427</v>
      </c>
      <c r="J568" s="279">
        <f t="shared" si="44"/>
        <v>0</v>
      </c>
      <c r="K568" s="279">
        <f t="shared" si="44"/>
        <v>0</v>
      </c>
    </row>
    <row r="569" spans="1:11" ht="15" hidden="1">
      <c r="A569" s="174" t="s">
        <v>385</v>
      </c>
      <c r="B569" s="228" t="s">
        <v>524</v>
      </c>
      <c r="C569" s="228" t="s">
        <v>831</v>
      </c>
      <c r="D569" s="229" t="s">
        <v>539</v>
      </c>
      <c r="E569" s="229" t="s">
        <v>595</v>
      </c>
      <c r="F569" s="229" t="s">
        <v>326</v>
      </c>
      <c r="G569" s="229" t="s">
        <v>977</v>
      </c>
      <c r="H569" s="229" t="s">
        <v>363</v>
      </c>
      <c r="I569" s="230">
        <f t="shared" si="44"/>
        <v>6427</v>
      </c>
      <c r="J569" s="253">
        <f t="shared" si="44"/>
        <v>0</v>
      </c>
      <c r="K569" s="253">
        <f t="shared" si="44"/>
        <v>0</v>
      </c>
    </row>
    <row r="570" spans="1:11" ht="25.5" hidden="1">
      <c r="A570" s="162" t="s">
        <v>978</v>
      </c>
      <c r="B570" s="231" t="s">
        <v>524</v>
      </c>
      <c r="C570" s="221" t="s">
        <v>831</v>
      </c>
      <c r="D570" s="222" t="s">
        <v>539</v>
      </c>
      <c r="E570" s="222" t="s">
        <v>595</v>
      </c>
      <c r="F570" s="222" t="s">
        <v>326</v>
      </c>
      <c r="G570" s="222" t="s">
        <v>977</v>
      </c>
      <c r="H570" s="229" t="s">
        <v>600</v>
      </c>
      <c r="I570" s="223">
        <v>6427</v>
      </c>
      <c r="J570" s="224"/>
      <c r="K570" s="224"/>
    </row>
    <row r="571" spans="1:11" ht="15" hidden="1">
      <c r="A571" s="166" t="s">
        <v>601</v>
      </c>
      <c r="B571" s="231" t="s">
        <v>524</v>
      </c>
      <c r="C571" s="221" t="s">
        <v>831</v>
      </c>
      <c r="D571" s="226" t="s">
        <v>539</v>
      </c>
      <c r="E571" s="226" t="s">
        <v>595</v>
      </c>
      <c r="F571" s="226" t="s">
        <v>328</v>
      </c>
      <c r="G571" s="226"/>
      <c r="H571" s="245"/>
      <c r="I571" s="227">
        <f>I574</f>
        <v>13274</v>
      </c>
      <c r="J571" s="224"/>
      <c r="K571" s="224"/>
    </row>
    <row r="572" spans="1:11" ht="15" hidden="1">
      <c r="A572" s="162" t="s">
        <v>426</v>
      </c>
      <c r="B572" s="231" t="s">
        <v>524</v>
      </c>
      <c r="C572" s="221" t="s">
        <v>831</v>
      </c>
      <c r="D572" s="222" t="s">
        <v>539</v>
      </c>
      <c r="E572" s="222" t="s">
        <v>595</v>
      </c>
      <c r="F572" s="222" t="s">
        <v>328</v>
      </c>
      <c r="G572" s="222"/>
      <c r="H572" s="229"/>
      <c r="I572" s="223">
        <f>I573</f>
        <v>13274</v>
      </c>
      <c r="J572" s="224"/>
      <c r="K572" s="224"/>
    </row>
    <row r="573" spans="1:11" ht="102" hidden="1">
      <c r="A573" s="162" t="s">
        <v>454</v>
      </c>
      <c r="B573" s="231" t="s">
        <v>524</v>
      </c>
      <c r="C573" s="221" t="s">
        <v>831</v>
      </c>
      <c r="D573" s="222" t="s">
        <v>539</v>
      </c>
      <c r="E573" s="222" t="s">
        <v>595</v>
      </c>
      <c r="F573" s="222" t="s">
        <v>328</v>
      </c>
      <c r="G573" s="222"/>
      <c r="H573" s="229"/>
      <c r="I573" s="223">
        <f>I574</f>
        <v>13274</v>
      </c>
      <c r="J573" s="224"/>
      <c r="K573" s="224"/>
    </row>
    <row r="574" spans="1:11" ht="25.5" hidden="1">
      <c r="A574" s="166" t="s">
        <v>603</v>
      </c>
      <c r="B574" s="258" t="s">
        <v>524</v>
      </c>
      <c r="C574" s="225" t="s">
        <v>831</v>
      </c>
      <c r="D574" s="226" t="s">
        <v>539</v>
      </c>
      <c r="E574" s="226" t="s">
        <v>595</v>
      </c>
      <c r="F574" s="226" t="s">
        <v>328</v>
      </c>
      <c r="G574" s="226" t="s">
        <v>979</v>
      </c>
      <c r="H574" s="245"/>
      <c r="I574" s="227">
        <f>I575</f>
        <v>13274</v>
      </c>
      <c r="J574" s="232">
        <f>J575</f>
        <v>0</v>
      </c>
      <c r="K574" s="232">
        <f>K575</f>
        <v>0</v>
      </c>
    </row>
    <row r="575" spans="1:11" ht="15" hidden="1">
      <c r="A575" s="162" t="s">
        <v>564</v>
      </c>
      <c r="B575" s="231" t="s">
        <v>524</v>
      </c>
      <c r="C575" s="221" t="s">
        <v>831</v>
      </c>
      <c r="D575" s="222" t="s">
        <v>539</v>
      </c>
      <c r="E575" s="222" t="s">
        <v>595</v>
      </c>
      <c r="F575" s="222" t="s">
        <v>328</v>
      </c>
      <c r="G575" s="222" t="s">
        <v>979</v>
      </c>
      <c r="H575" s="229" t="s">
        <v>363</v>
      </c>
      <c r="I575" s="223">
        <f>I576</f>
        <v>13274</v>
      </c>
      <c r="J575" s="233">
        <f>J576</f>
        <v>0</v>
      </c>
      <c r="K575" s="233">
        <f>K576</f>
        <v>0</v>
      </c>
    </row>
    <row r="576" spans="1:11" ht="15" hidden="1">
      <c r="A576" s="162" t="s">
        <v>601</v>
      </c>
      <c r="B576" s="231" t="s">
        <v>524</v>
      </c>
      <c r="C576" s="221" t="s">
        <v>831</v>
      </c>
      <c r="D576" s="222" t="s">
        <v>539</v>
      </c>
      <c r="E576" s="222" t="s">
        <v>595</v>
      </c>
      <c r="F576" s="222" t="s">
        <v>328</v>
      </c>
      <c r="G576" s="222" t="s">
        <v>979</v>
      </c>
      <c r="H576" s="229" t="s">
        <v>605</v>
      </c>
      <c r="I576" s="223">
        <v>13274</v>
      </c>
      <c r="J576" s="224"/>
      <c r="K576" s="224"/>
    </row>
    <row r="577" spans="1:11" ht="63.75" hidden="1">
      <c r="A577" s="175" t="s">
        <v>980</v>
      </c>
      <c r="B577" s="234" t="s">
        <v>524</v>
      </c>
      <c r="C577" s="234" t="s">
        <v>831</v>
      </c>
      <c r="D577" s="245" t="s">
        <v>539</v>
      </c>
      <c r="E577" s="245" t="s">
        <v>328</v>
      </c>
      <c r="F577" s="245" t="s">
        <v>338</v>
      </c>
      <c r="G577" s="245" t="s">
        <v>981</v>
      </c>
      <c r="H577" s="245"/>
      <c r="I577" s="278">
        <f aca="true" t="shared" si="45" ref="I577:K578">I578</f>
        <v>735.126</v>
      </c>
      <c r="J577" s="279">
        <f t="shared" si="45"/>
        <v>0</v>
      </c>
      <c r="K577" s="279">
        <f t="shared" si="45"/>
        <v>0</v>
      </c>
    </row>
    <row r="578" spans="1:11" ht="15" hidden="1">
      <c r="A578" s="174" t="s">
        <v>564</v>
      </c>
      <c r="B578" s="228" t="s">
        <v>524</v>
      </c>
      <c r="C578" s="228" t="s">
        <v>831</v>
      </c>
      <c r="D578" s="229" t="s">
        <v>539</v>
      </c>
      <c r="E578" s="229" t="s">
        <v>328</v>
      </c>
      <c r="F578" s="229" t="s">
        <v>338</v>
      </c>
      <c r="G578" s="229" t="s">
        <v>981</v>
      </c>
      <c r="H578" s="229" t="s">
        <v>363</v>
      </c>
      <c r="I578" s="230">
        <f t="shared" si="45"/>
        <v>735.126</v>
      </c>
      <c r="J578" s="253">
        <f t="shared" si="45"/>
        <v>0</v>
      </c>
      <c r="K578" s="253">
        <f t="shared" si="45"/>
        <v>0</v>
      </c>
    </row>
    <row r="579" spans="1:11" ht="15" hidden="1">
      <c r="A579" s="174" t="s">
        <v>548</v>
      </c>
      <c r="B579" s="228" t="s">
        <v>524</v>
      </c>
      <c r="C579" s="228" t="s">
        <v>831</v>
      </c>
      <c r="D579" s="229" t="s">
        <v>539</v>
      </c>
      <c r="E579" s="229" t="s">
        <v>328</v>
      </c>
      <c r="F579" s="229" t="s">
        <v>338</v>
      </c>
      <c r="G579" s="229" t="s">
        <v>981</v>
      </c>
      <c r="H579" s="229" t="s">
        <v>549</v>
      </c>
      <c r="I579" s="230">
        <v>735.126</v>
      </c>
      <c r="J579" s="224"/>
      <c r="K579" s="224"/>
    </row>
    <row r="580" spans="1:11" ht="75" hidden="1">
      <c r="A580" s="306" t="s">
        <v>983</v>
      </c>
      <c r="B580" s="295" t="s">
        <v>373</v>
      </c>
      <c r="C580" s="225" t="s">
        <v>831</v>
      </c>
      <c r="D580" s="296"/>
      <c r="E580" s="296"/>
      <c r="F580" s="296"/>
      <c r="G580" s="296"/>
      <c r="H580" s="296"/>
      <c r="I580" s="230"/>
      <c r="J580" s="259">
        <f aca="true" t="shared" si="46" ref="J580:K586">J581</f>
        <v>0</v>
      </c>
      <c r="K580" s="259">
        <f t="shared" si="46"/>
        <v>0</v>
      </c>
    </row>
    <row r="581" spans="1:11" ht="38.25" hidden="1">
      <c r="A581" s="313" t="s">
        <v>607</v>
      </c>
      <c r="B581" s="228" t="s">
        <v>373</v>
      </c>
      <c r="C581" s="228" t="s">
        <v>831</v>
      </c>
      <c r="D581" s="314" t="s">
        <v>608</v>
      </c>
      <c r="E581" s="229"/>
      <c r="F581" s="229"/>
      <c r="G581" s="229"/>
      <c r="H581" s="229"/>
      <c r="I581" s="230"/>
      <c r="J581" s="224">
        <f t="shared" si="46"/>
        <v>0</v>
      </c>
      <c r="K581" s="224">
        <f t="shared" si="46"/>
        <v>0</v>
      </c>
    </row>
    <row r="582" spans="1:11" ht="25.5" hidden="1">
      <c r="A582" s="166" t="s">
        <v>356</v>
      </c>
      <c r="B582" s="228" t="s">
        <v>373</v>
      </c>
      <c r="C582" s="228" t="s">
        <v>831</v>
      </c>
      <c r="D582" s="314" t="s">
        <v>608</v>
      </c>
      <c r="E582" s="229"/>
      <c r="F582" s="229"/>
      <c r="G582" s="229"/>
      <c r="H582" s="229"/>
      <c r="I582" s="230"/>
      <c r="J582" s="224">
        <f t="shared" si="46"/>
        <v>0</v>
      </c>
      <c r="K582" s="224">
        <f t="shared" si="46"/>
        <v>0</v>
      </c>
    </row>
    <row r="583" spans="1:11" ht="38.25" hidden="1">
      <c r="A583" s="198" t="s">
        <v>636</v>
      </c>
      <c r="B583" s="228" t="s">
        <v>373</v>
      </c>
      <c r="C583" s="228" t="s">
        <v>831</v>
      </c>
      <c r="D583" s="314" t="s">
        <v>608</v>
      </c>
      <c r="E583" s="229"/>
      <c r="F583" s="229"/>
      <c r="G583" s="229"/>
      <c r="H583" s="229"/>
      <c r="I583" s="230"/>
      <c r="J583" s="224">
        <f t="shared" si="46"/>
        <v>0</v>
      </c>
      <c r="K583" s="224">
        <f t="shared" si="46"/>
        <v>0</v>
      </c>
    </row>
    <row r="584" spans="1:11" ht="38.25" hidden="1">
      <c r="A584" s="162" t="s">
        <v>475</v>
      </c>
      <c r="B584" s="228" t="s">
        <v>373</v>
      </c>
      <c r="C584" s="228" t="s">
        <v>831</v>
      </c>
      <c r="D584" s="314" t="s">
        <v>608</v>
      </c>
      <c r="E584" s="229"/>
      <c r="F584" s="229"/>
      <c r="G584" s="314" t="s">
        <v>872</v>
      </c>
      <c r="H584" s="314"/>
      <c r="I584" s="230"/>
      <c r="J584" s="224">
        <f t="shared" si="46"/>
        <v>0</v>
      </c>
      <c r="K584" s="224">
        <f t="shared" si="46"/>
        <v>0</v>
      </c>
    </row>
    <row r="585" spans="1:11" ht="51" hidden="1">
      <c r="A585" s="170" t="s">
        <v>638</v>
      </c>
      <c r="B585" s="228" t="s">
        <v>373</v>
      </c>
      <c r="C585" s="228" t="s">
        <v>831</v>
      </c>
      <c r="D585" s="314" t="s">
        <v>608</v>
      </c>
      <c r="E585" s="229"/>
      <c r="F585" s="229"/>
      <c r="G585" s="314" t="s">
        <v>984</v>
      </c>
      <c r="H585" s="314"/>
      <c r="I585" s="230"/>
      <c r="J585" s="224">
        <f t="shared" si="46"/>
        <v>0</v>
      </c>
      <c r="K585" s="224">
        <f t="shared" si="46"/>
        <v>0</v>
      </c>
    </row>
    <row r="586" spans="1:11" ht="25.5" hidden="1">
      <c r="A586" s="170" t="s">
        <v>342</v>
      </c>
      <c r="B586" s="228" t="s">
        <v>373</v>
      </c>
      <c r="C586" s="228" t="s">
        <v>831</v>
      </c>
      <c r="D586" s="314" t="s">
        <v>608</v>
      </c>
      <c r="E586" s="229"/>
      <c r="F586" s="229"/>
      <c r="G586" s="314" t="s">
        <v>984</v>
      </c>
      <c r="H586" s="314" t="s">
        <v>343</v>
      </c>
      <c r="I586" s="230"/>
      <c r="J586" s="224">
        <f t="shared" si="46"/>
        <v>0</v>
      </c>
      <c r="K586" s="224">
        <f t="shared" si="46"/>
        <v>0</v>
      </c>
    </row>
    <row r="587" spans="1:11" ht="25.5" hidden="1">
      <c r="A587" s="170" t="s">
        <v>344</v>
      </c>
      <c r="B587" s="228" t="s">
        <v>373</v>
      </c>
      <c r="C587" s="228" t="s">
        <v>831</v>
      </c>
      <c r="D587" s="314" t="s">
        <v>608</v>
      </c>
      <c r="E587" s="229"/>
      <c r="F587" s="229"/>
      <c r="G587" s="314" t="s">
        <v>984</v>
      </c>
      <c r="H587" s="314" t="s">
        <v>345</v>
      </c>
      <c r="I587" s="230"/>
      <c r="J587" s="224"/>
      <c r="K587" s="224"/>
    </row>
    <row r="588" spans="1:11" ht="15" hidden="1">
      <c r="A588" s="315" t="s">
        <v>985</v>
      </c>
      <c r="B588" s="281" t="s">
        <v>986</v>
      </c>
      <c r="C588" s="221" t="s">
        <v>831</v>
      </c>
      <c r="D588" s="288"/>
      <c r="E588" s="288"/>
      <c r="F588" s="288"/>
      <c r="G588" s="288"/>
      <c r="H588" s="288"/>
      <c r="I588" s="289">
        <f>I589+I609+I619+I623</f>
        <v>4722</v>
      </c>
      <c r="J588" s="304">
        <f>J589+J609+J619+J623+J616</f>
        <v>0</v>
      </c>
      <c r="K588" s="304">
        <f>K589+K609+K619+K623+K616</f>
        <v>0</v>
      </c>
    </row>
    <row r="589" spans="1:11" ht="25.5" hidden="1">
      <c r="A589" s="166" t="s">
        <v>323</v>
      </c>
      <c r="B589" s="284" t="s">
        <v>986</v>
      </c>
      <c r="C589" s="225" t="s">
        <v>831</v>
      </c>
      <c r="D589" s="226" t="s">
        <v>324</v>
      </c>
      <c r="E589" s="226"/>
      <c r="F589" s="226"/>
      <c r="G589" s="226"/>
      <c r="H589" s="226"/>
      <c r="I589" s="227">
        <f>I601</f>
        <v>1022</v>
      </c>
      <c r="J589" s="232">
        <f>J601</f>
        <v>0</v>
      </c>
      <c r="K589" s="232">
        <f>K601</f>
        <v>0</v>
      </c>
    </row>
    <row r="590" spans="1:11" ht="15" hidden="1">
      <c r="A590" s="166" t="s">
        <v>325</v>
      </c>
      <c r="B590" s="284" t="s">
        <v>373</v>
      </c>
      <c r="C590" s="221" t="s">
        <v>831</v>
      </c>
      <c r="D590" s="226" t="s">
        <v>324</v>
      </c>
      <c r="E590" s="226" t="s">
        <v>326</v>
      </c>
      <c r="F590" s="226"/>
      <c r="G590" s="226"/>
      <c r="H590" s="226"/>
      <c r="I590" s="227" t="e">
        <f>I591+I599</f>
        <v>#REF!</v>
      </c>
      <c r="J590" s="224"/>
      <c r="K590" s="224"/>
    </row>
    <row r="591" spans="1:11" ht="38.25" hidden="1">
      <c r="A591" s="162" t="s">
        <v>327</v>
      </c>
      <c r="B591" s="292" t="s">
        <v>373</v>
      </c>
      <c r="C591" s="221" t="s">
        <v>831</v>
      </c>
      <c r="D591" s="222" t="s">
        <v>324</v>
      </c>
      <c r="E591" s="222" t="s">
        <v>326</v>
      </c>
      <c r="F591" s="222" t="s">
        <v>328</v>
      </c>
      <c r="G591" s="222"/>
      <c r="H591" s="222"/>
      <c r="I591" s="227">
        <f>I592</f>
        <v>0</v>
      </c>
      <c r="J591" s="224"/>
      <c r="K591" s="224"/>
    </row>
    <row r="592" spans="1:11" ht="63.75" hidden="1">
      <c r="A592" s="162" t="s">
        <v>330</v>
      </c>
      <c r="B592" s="292" t="s">
        <v>373</v>
      </c>
      <c r="C592" s="221" t="s">
        <v>831</v>
      </c>
      <c r="D592" s="222" t="s">
        <v>324</v>
      </c>
      <c r="E592" s="222" t="s">
        <v>326</v>
      </c>
      <c r="F592" s="222" t="s">
        <v>328</v>
      </c>
      <c r="G592" s="222"/>
      <c r="H592" s="222"/>
      <c r="I592" s="227">
        <f>I593</f>
        <v>0</v>
      </c>
      <c r="J592" s="224"/>
      <c r="K592" s="224"/>
    </row>
    <row r="593" spans="1:11" ht="15" hidden="1">
      <c r="A593" s="162" t="s">
        <v>331</v>
      </c>
      <c r="B593" s="292" t="s">
        <v>373</v>
      </c>
      <c r="C593" s="221" t="s">
        <v>831</v>
      </c>
      <c r="D593" s="222" t="s">
        <v>324</v>
      </c>
      <c r="E593" s="222" t="s">
        <v>326</v>
      </c>
      <c r="F593" s="222" t="s">
        <v>328</v>
      </c>
      <c r="G593" s="222"/>
      <c r="H593" s="222"/>
      <c r="I593" s="227">
        <f>I594</f>
        <v>0</v>
      </c>
      <c r="J593" s="224"/>
      <c r="K593" s="224"/>
    </row>
    <row r="594" spans="1:11" ht="76.5" hidden="1">
      <c r="A594" s="170" t="s">
        <v>333</v>
      </c>
      <c r="B594" s="292" t="s">
        <v>373</v>
      </c>
      <c r="C594" s="221" t="s">
        <v>831</v>
      </c>
      <c r="D594" s="222" t="s">
        <v>324</v>
      </c>
      <c r="E594" s="222" t="s">
        <v>326</v>
      </c>
      <c r="F594" s="222" t="s">
        <v>328</v>
      </c>
      <c r="G594" s="222"/>
      <c r="H594" s="222" t="s">
        <v>334</v>
      </c>
      <c r="I594" s="227">
        <f>I595</f>
        <v>0</v>
      </c>
      <c r="J594" s="224"/>
      <c r="K594" s="224"/>
    </row>
    <row r="595" spans="1:11" ht="25.5" hidden="1">
      <c r="A595" s="170" t="s">
        <v>335</v>
      </c>
      <c r="B595" s="292" t="s">
        <v>373</v>
      </c>
      <c r="C595" s="221" t="s">
        <v>831</v>
      </c>
      <c r="D595" s="222" t="s">
        <v>324</v>
      </c>
      <c r="E595" s="222" t="s">
        <v>326</v>
      </c>
      <c r="F595" s="222" t="s">
        <v>328</v>
      </c>
      <c r="G595" s="222"/>
      <c r="H595" s="222" t="s">
        <v>336</v>
      </c>
      <c r="I595" s="227"/>
      <c r="J595" s="224"/>
      <c r="K595" s="224"/>
    </row>
    <row r="596" spans="1:11" ht="15" hidden="1">
      <c r="A596" s="166"/>
      <c r="B596" s="292" t="s">
        <v>373</v>
      </c>
      <c r="C596" s="221" t="s">
        <v>831</v>
      </c>
      <c r="D596" s="222"/>
      <c r="E596" s="226"/>
      <c r="F596" s="226"/>
      <c r="G596" s="226"/>
      <c r="H596" s="226"/>
      <c r="I596" s="227"/>
      <c r="J596" s="224"/>
      <c r="K596" s="224"/>
    </row>
    <row r="597" spans="1:11" ht="15" hidden="1">
      <c r="A597" s="166"/>
      <c r="B597" s="292" t="s">
        <v>373</v>
      </c>
      <c r="C597" s="221" t="s">
        <v>831</v>
      </c>
      <c r="D597" s="222"/>
      <c r="E597" s="226"/>
      <c r="F597" s="226"/>
      <c r="G597" s="226"/>
      <c r="H597" s="226"/>
      <c r="I597" s="227"/>
      <c r="J597" s="224"/>
      <c r="K597" s="224"/>
    </row>
    <row r="598" spans="1:11" ht="15" hidden="1">
      <c r="A598" s="166"/>
      <c r="B598" s="292" t="s">
        <v>373</v>
      </c>
      <c r="C598" s="221" t="s">
        <v>831</v>
      </c>
      <c r="D598" s="222"/>
      <c r="E598" s="226"/>
      <c r="F598" s="226"/>
      <c r="G598" s="226"/>
      <c r="H598" s="226"/>
      <c r="I598" s="227"/>
      <c r="J598" s="224"/>
      <c r="K598" s="224"/>
    </row>
    <row r="599" spans="1:11" ht="63.75" hidden="1">
      <c r="A599" s="166" t="s">
        <v>337</v>
      </c>
      <c r="B599" s="292" t="s">
        <v>373</v>
      </c>
      <c r="C599" s="221" t="s">
        <v>831</v>
      </c>
      <c r="D599" s="226" t="s">
        <v>324</v>
      </c>
      <c r="E599" s="226" t="s">
        <v>326</v>
      </c>
      <c r="F599" s="226" t="s">
        <v>338</v>
      </c>
      <c r="G599" s="226"/>
      <c r="H599" s="226"/>
      <c r="I599" s="227" t="e">
        <f>I600</f>
        <v>#REF!</v>
      </c>
      <c r="J599" s="224"/>
      <c r="K599" s="224"/>
    </row>
    <row r="600" spans="1:11" ht="63.75" hidden="1">
      <c r="A600" s="162" t="s">
        <v>330</v>
      </c>
      <c r="B600" s="292" t="s">
        <v>373</v>
      </c>
      <c r="C600" s="221" t="s">
        <v>831</v>
      </c>
      <c r="D600" s="222" t="s">
        <v>324</v>
      </c>
      <c r="E600" s="222" t="s">
        <v>326</v>
      </c>
      <c r="F600" s="222" t="s">
        <v>338</v>
      </c>
      <c r="G600" s="222"/>
      <c r="H600" s="222"/>
      <c r="I600" s="223" t="e">
        <f>I601+#REF!</f>
        <v>#REF!</v>
      </c>
      <c r="J600" s="224"/>
      <c r="K600" s="224"/>
    </row>
    <row r="601" spans="1:11" ht="38.25" hidden="1">
      <c r="A601" s="162" t="s">
        <v>339</v>
      </c>
      <c r="B601" s="284" t="s">
        <v>986</v>
      </c>
      <c r="C601" s="225" t="s">
        <v>831</v>
      </c>
      <c r="D601" s="226" t="s">
        <v>324</v>
      </c>
      <c r="E601" s="226" t="s">
        <v>326</v>
      </c>
      <c r="F601" s="226" t="s">
        <v>338</v>
      </c>
      <c r="G601" s="226" t="s">
        <v>987</v>
      </c>
      <c r="H601" s="226"/>
      <c r="I601" s="227">
        <f>I602+I604+I606</f>
        <v>1022</v>
      </c>
      <c r="J601" s="232">
        <f>J602+J604+J606</f>
        <v>0</v>
      </c>
      <c r="K601" s="232">
        <f>K602+K604+K606</f>
        <v>0</v>
      </c>
    </row>
    <row r="602" spans="1:11" ht="76.5" hidden="1">
      <c r="A602" s="170" t="s">
        <v>333</v>
      </c>
      <c r="B602" s="292" t="s">
        <v>986</v>
      </c>
      <c r="C602" s="221" t="s">
        <v>831</v>
      </c>
      <c r="D602" s="222" t="s">
        <v>324</v>
      </c>
      <c r="E602" s="222" t="s">
        <v>326</v>
      </c>
      <c r="F602" s="222" t="s">
        <v>338</v>
      </c>
      <c r="G602" s="222" t="s">
        <v>987</v>
      </c>
      <c r="H602" s="222" t="s">
        <v>334</v>
      </c>
      <c r="I602" s="223">
        <f>I603</f>
        <v>843</v>
      </c>
      <c r="J602" s="233">
        <f>J603</f>
        <v>0</v>
      </c>
      <c r="K602" s="233">
        <f>K603</f>
        <v>0</v>
      </c>
    </row>
    <row r="603" spans="1:11" ht="25.5" hidden="1">
      <c r="A603" s="170" t="s">
        <v>335</v>
      </c>
      <c r="B603" s="292" t="s">
        <v>986</v>
      </c>
      <c r="C603" s="221" t="s">
        <v>831</v>
      </c>
      <c r="D603" s="222" t="s">
        <v>324</v>
      </c>
      <c r="E603" s="222" t="s">
        <v>326</v>
      </c>
      <c r="F603" s="222" t="s">
        <v>338</v>
      </c>
      <c r="G603" s="222" t="s">
        <v>987</v>
      </c>
      <c r="H603" s="222" t="s">
        <v>336</v>
      </c>
      <c r="I603" s="223">
        <f>587+256</f>
        <v>843</v>
      </c>
      <c r="J603" s="224"/>
      <c r="K603" s="224"/>
    </row>
    <row r="604" spans="1:11" ht="25.5" hidden="1">
      <c r="A604" s="170" t="s">
        <v>342</v>
      </c>
      <c r="B604" s="292" t="s">
        <v>986</v>
      </c>
      <c r="C604" s="221" t="s">
        <v>831</v>
      </c>
      <c r="D604" s="222" t="s">
        <v>324</v>
      </c>
      <c r="E604" s="222" t="s">
        <v>326</v>
      </c>
      <c r="F604" s="222" t="s">
        <v>338</v>
      </c>
      <c r="G604" s="222" t="s">
        <v>987</v>
      </c>
      <c r="H604" s="222" t="s">
        <v>343</v>
      </c>
      <c r="I604" s="223">
        <f>I605</f>
        <v>172</v>
      </c>
      <c r="J604" s="233">
        <f>J605</f>
        <v>0</v>
      </c>
      <c r="K604" s="233">
        <f>K605</f>
        <v>0</v>
      </c>
    </row>
    <row r="605" spans="1:11" ht="25.5" hidden="1">
      <c r="A605" s="170" t="s">
        <v>344</v>
      </c>
      <c r="B605" s="292" t="s">
        <v>986</v>
      </c>
      <c r="C605" s="221" t="s">
        <v>831</v>
      </c>
      <c r="D605" s="222" t="s">
        <v>324</v>
      </c>
      <c r="E605" s="222" t="s">
        <v>326</v>
      </c>
      <c r="F605" s="222" t="s">
        <v>338</v>
      </c>
      <c r="G605" s="222" t="s">
        <v>987</v>
      </c>
      <c r="H605" s="222" t="s">
        <v>345</v>
      </c>
      <c r="I605" s="223">
        <f>172</f>
        <v>172</v>
      </c>
      <c r="J605" s="224"/>
      <c r="K605" s="224"/>
    </row>
    <row r="606" spans="1:11" ht="15" hidden="1">
      <c r="A606" s="170" t="s">
        <v>346</v>
      </c>
      <c r="B606" s="292" t="s">
        <v>986</v>
      </c>
      <c r="C606" s="221" t="s">
        <v>831</v>
      </c>
      <c r="D606" s="222" t="s">
        <v>324</v>
      </c>
      <c r="E606" s="222" t="s">
        <v>326</v>
      </c>
      <c r="F606" s="222" t="s">
        <v>338</v>
      </c>
      <c r="G606" s="222" t="s">
        <v>987</v>
      </c>
      <c r="H606" s="222" t="s">
        <v>347</v>
      </c>
      <c r="I606" s="223">
        <f>I607+I608</f>
        <v>7</v>
      </c>
      <c r="J606" s="233">
        <f>J607+J608</f>
        <v>0</v>
      </c>
      <c r="K606" s="233">
        <f>K607+K608</f>
        <v>0</v>
      </c>
    </row>
    <row r="607" spans="1:11" ht="25.5" hidden="1">
      <c r="A607" s="170" t="s">
        <v>348</v>
      </c>
      <c r="B607" s="292" t="s">
        <v>986</v>
      </c>
      <c r="C607" s="221" t="s">
        <v>831</v>
      </c>
      <c r="D607" s="222" t="s">
        <v>324</v>
      </c>
      <c r="E607" s="222" t="s">
        <v>326</v>
      </c>
      <c r="F607" s="222" t="s">
        <v>338</v>
      </c>
      <c r="G607" s="222" t="s">
        <v>987</v>
      </c>
      <c r="H607" s="222" t="s">
        <v>349</v>
      </c>
      <c r="I607" s="223">
        <v>7</v>
      </c>
      <c r="J607" s="224"/>
      <c r="K607" s="224"/>
    </row>
    <row r="608" spans="1:11" ht="25.5" hidden="1">
      <c r="A608" s="170" t="s">
        <v>350</v>
      </c>
      <c r="B608" s="292" t="s">
        <v>373</v>
      </c>
      <c r="C608" s="221" t="s">
        <v>831</v>
      </c>
      <c r="D608" s="222" t="s">
        <v>324</v>
      </c>
      <c r="E608" s="222" t="s">
        <v>326</v>
      </c>
      <c r="F608" s="222" t="s">
        <v>351</v>
      </c>
      <c r="G608" s="222" t="s">
        <v>987</v>
      </c>
      <c r="H608" s="222" t="s">
        <v>352</v>
      </c>
      <c r="I608" s="223"/>
      <c r="J608" s="224"/>
      <c r="K608" s="224"/>
    </row>
    <row r="609" spans="1:11" ht="38.25" hidden="1">
      <c r="A609" s="172" t="s">
        <v>538</v>
      </c>
      <c r="B609" s="284" t="s">
        <v>986</v>
      </c>
      <c r="C609" s="221" t="s">
        <v>831</v>
      </c>
      <c r="D609" s="226" t="s">
        <v>539</v>
      </c>
      <c r="E609" s="222"/>
      <c r="F609" s="222"/>
      <c r="G609" s="222"/>
      <c r="H609" s="222"/>
      <c r="I609" s="291">
        <f>I613</f>
        <v>2500</v>
      </c>
      <c r="J609" s="305">
        <f>J613</f>
        <v>0</v>
      </c>
      <c r="K609" s="305">
        <f>K613</f>
        <v>0</v>
      </c>
    </row>
    <row r="610" spans="1:11" ht="15" hidden="1">
      <c r="A610" s="166" t="s">
        <v>325</v>
      </c>
      <c r="B610" s="284" t="s">
        <v>373</v>
      </c>
      <c r="C610" s="221" t="s">
        <v>831</v>
      </c>
      <c r="D610" s="226" t="s">
        <v>539</v>
      </c>
      <c r="E610" s="226" t="s">
        <v>326</v>
      </c>
      <c r="F610" s="226"/>
      <c r="G610" s="226"/>
      <c r="H610" s="226"/>
      <c r="I610" s="291">
        <f>I611</f>
        <v>2500</v>
      </c>
      <c r="J610" s="224"/>
      <c r="K610" s="224"/>
    </row>
    <row r="611" spans="1:11" ht="15" hidden="1">
      <c r="A611" s="166" t="s">
        <v>550</v>
      </c>
      <c r="B611" s="284" t="s">
        <v>373</v>
      </c>
      <c r="C611" s="221" t="s">
        <v>831</v>
      </c>
      <c r="D611" s="226" t="s">
        <v>539</v>
      </c>
      <c r="E611" s="226" t="s">
        <v>326</v>
      </c>
      <c r="F611" s="226" t="s">
        <v>551</v>
      </c>
      <c r="G611" s="226"/>
      <c r="H611" s="226"/>
      <c r="I611" s="227">
        <f>I612</f>
        <v>2500</v>
      </c>
      <c r="J611" s="224"/>
      <c r="K611" s="224"/>
    </row>
    <row r="612" spans="1:11" ht="15" hidden="1">
      <c r="A612" s="162" t="s">
        <v>550</v>
      </c>
      <c r="B612" s="292" t="s">
        <v>373</v>
      </c>
      <c r="C612" s="221" t="s">
        <v>831</v>
      </c>
      <c r="D612" s="222" t="s">
        <v>539</v>
      </c>
      <c r="E612" s="222" t="s">
        <v>326</v>
      </c>
      <c r="F612" s="222" t="s">
        <v>551</v>
      </c>
      <c r="G612" s="222"/>
      <c r="H612" s="222"/>
      <c r="I612" s="223">
        <f>I613</f>
        <v>2500</v>
      </c>
      <c r="J612" s="224"/>
      <c r="K612" s="224"/>
    </row>
    <row r="613" spans="1:11" ht="15" hidden="1">
      <c r="A613" s="166" t="s">
        <v>553</v>
      </c>
      <c r="B613" s="284" t="s">
        <v>986</v>
      </c>
      <c r="C613" s="225" t="s">
        <v>831</v>
      </c>
      <c r="D613" s="226" t="s">
        <v>539</v>
      </c>
      <c r="E613" s="226" t="s">
        <v>326</v>
      </c>
      <c r="F613" s="226" t="s">
        <v>551</v>
      </c>
      <c r="G613" s="226" t="s">
        <v>988</v>
      </c>
      <c r="H613" s="226"/>
      <c r="I613" s="227">
        <f>I614</f>
        <v>2500</v>
      </c>
      <c r="J613" s="232">
        <f>J614</f>
        <v>0</v>
      </c>
      <c r="K613" s="232">
        <f>K614</f>
        <v>0</v>
      </c>
    </row>
    <row r="614" spans="1:11" ht="15" hidden="1">
      <c r="A614" s="162" t="s">
        <v>554</v>
      </c>
      <c r="B614" s="292" t="s">
        <v>986</v>
      </c>
      <c r="C614" s="221" t="s">
        <v>831</v>
      </c>
      <c r="D614" s="222" t="s">
        <v>539</v>
      </c>
      <c r="E614" s="222" t="s">
        <v>326</v>
      </c>
      <c r="F614" s="222" t="s">
        <v>551</v>
      </c>
      <c r="G614" s="222" t="s">
        <v>988</v>
      </c>
      <c r="H614" s="222" t="s">
        <v>347</v>
      </c>
      <c r="I614" s="223">
        <f>I615</f>
        <v>2500</v>
      </c>
      <c r="J614" s="233">
        <f>J615</f>
        <v>0</v>
      </c>
      <c r="K614" s="233">
        <f>K615</f>
        <v>0</v>
      </c>
    </row>
    <row r="615" spans="1:11" ht="15" hidden="1">
      <c r="A615" s="162" t="s">
        <v>555</v>
      </c>
      <c r="B615" s="292" t="s">
        <v>986</v>
      </c>
      <c r="C615" s="221" t="s">
        <v>831</v>
      </c>
      <c r="D615" s="222" t="s">
        <v>539</v>
      </c>
      <c r="E615" s="222" t="s">
        <v>326</v>
      </c>
      <c r="F615" s="222" t="s">
        <v>551</v>
      </c>
      <c r="G615" s="222" t="s">
        <v>988</v>
      </c>
      <c r="H615" s="222" t="s">
        <v>556</v>
      </c>
      <c r="I615" s="223">
        <v>2500</v>
      </c>
      <c r="J615" s="224"/>
      <c r="K615" s="224"/>
    </row>
    <row r="616" spans="1:11" ht="15" hidden="1">
      <c r="A616" s="166" t="s">
        <v>1021</v>
      </c>
      <c r="B616" s="284" t="s">
        <v>986</v>
      </c>
      <c r="C616" s="225" t="s">
        <v>831</v>
      </c>
      <c r="D616" s="226" t="s">
        <v>539</v>
      </c>
      <c r="E616" s="226"/>
      <c r="F616" s="226"/>
      <c r="G616" s="226" t="s">
        <v>1044</v>
      </c>
      <c r="H616" s="226"/>
      <c r="I616" s="227"/>
      <c r="J616" s="259">
        <f>J617</f>
        <v>0</v>
      </c>
      <c r="K616" s="259">
        <f>K617</f>
        <v>0</v>
      </c>
    </row>
    <row r="617" spans="1:11" ht="15" hidden="1">
      <c r="A617" s="162" t="s">
        <v>1021</v>
      </c>
      <c r="B617" s="292" t="s">
        <v>986</v>
      </c>
      <c r="C617" s="221" t="s">
        <v>831</v>
      </c>
      <c r="D617" s="222" t="s">
        <v>539</v>
      </c>
      <c r="E617" s="222"/>
      <c r="F617" s="222"/>
      <c r="G617" s="222" t="s">
        <v>1044</v>
      </c>
      <c r="H617" s="222"/>
      <c r="I617" s="223"/>
      <c r="J617" s="224">
        <f>J618</f>
        <v>0</v>
      </c>
      <c r="K617" s="224">
        <f>K618</f>
        <v>0</v>
      </c>
    </row>
    <row r="618" spans="1:11" ht="15" hidden="1">
      <c r="A618" s="162" t="s">
        <v>1021</v>
      </c>
      <c r="B618" s="292" t="s">
        <v>986</v>
      </c>
      <c r="C618" s="221" t="s">
        <v>831</v>
      </c>
      <c r="D618" s="222" t="s">
        <v>539</v>
      </c>
      <c r="E618" s="222"/>
      <c r="F618" s="222"/>
      <c r="G618" s="222" t="s">
        <v>1044</v>
      </c>
      <c r="H618" s="222" t="s">
        <v>1024</v>
      </c>
      <c r="I618" s="223"/>
      <c r="J618" s="224"/>
      <c r="K618" s="224"/>
    </row>
    <row r="619" spans="1:11" ht="38.25" hidden="1">
      <c r="A619" s="316" t="s">
        <v>607</v>
      </c>
      <c r="B619" s="317" t="s">
        <v>986</v>
      </c>
      <c r="C619" s="221" t="s">
        <v>831</v>
      </c>
      <c r="D619" s="318" t="s">
        <v>608</v>
      </c>
      <c r="E619" s="318"/>
      <c r="F619" s="318"/>
      <c r="G619" s="318"/>
      <c r="H619" s="318"/>
      <c r="I619" s="319">
        <f>I622</f>
        <v>100</v>
      </c>
      <c r="J619" s="320">
        <f>J622</f>
        <v>0</v>
      </c>
      <c r="K619" s="320">
        <f>K622</f>
        <v>0</v>
      </c>
    </row>
    <row r="620" spans="1:11" ht="25.5" hidden="1">
      <c r="A620" s="316" t="s">
        <v>615</v>
      </c>
      <c r="B620" s="317" t="s">
        <v>986</v>
      </c>
      <c r="C620" s="225" t="s">
        <v>831</v>
      </c>
      <c r="D620" s="318" t="s">
        <v>608</v>
      </c>
      <c r="E620" s="318" t="s">
        <v>326</v>
      </c>
      <c r="F620" s="318" t="s">
        <v>530</v>
      </c>
      <c r="G620" s="318" t="s">
        <v>989</v>
      </c>
      <c r="H620" s="318"/>
      <c r="I620" s="319">
        <f aca="true" t="shared" si="47" ref="I620:K621">I621</f>
        <v>100</v>
      </c>
      <c r="J620" s="320">
        <f t="shared" si="47"/>
        <v>0</v>
      </c>
      <c r="K620" s="320">
        <f t="shared" si="47"/>
        <v>0</v>
      </c>
    </row>
    <row r="621" spans="1:11" ht="15" hidden="1">
      <c r="A621" s="299" t="s">
        <v>554</v>
      </c>
      <c r="B621" s="277" t="s">
        <v>986</v>
      </c>
      <c r="C621" s="221" t="s">
        <v>831</v>
      </c>
      <c r="D621" s="256" t="s">
        <v>608</v>
      </c>
      <c r="E621" s="256" t="s">
        <v>326</v>
      </c>
      <c r="F621" s="256" t="s">
        <v>530</v>
      </c>
      <c r="G621" s="256" t="s">
        <v>989</v>
      </c>
      <c r="H621" s="256" t="s">
        <v>347</v>
      </c>
      <c r="I621" s="261">
        <f t="shared" si="47"/>
        <v>100</v>
      </c>
      <c r="J621" s="262">
        <f t="shared" si="47"/>
        <v>0</v>
      </c>
      <c r="K621" s="262">
        <f t="shared" si="47"/>
        <v>0</v>
      </c>
    </row>
    <row r="622" spans="1:11" ht="15" hidden="1">
      <c r="A622" s="321" t="s">
        <v>990</v>
      </c>
      <c r="B622" s="277" t="s">
        <v>986</v>
      </c>
      <c r="C622" s="221" t="s">
        <v>831</v>
      </c>
      <c r="D622" s="256" t="s">
        <v>608</v>
      </c>
      <c r="E622" s="256" t="s">
        <v>326</v>
      </c>
      <c r="F622" s="256" t="s">
        <v>530</v>
      </c>
      <c r="G622" s="256" t="s">
        <v>989</v>
      </c>
      <c r="H622" s="256" t="s">
        <v>619</v>
      </c>
      <c r="I622" s="261">
        <v>100</v>
      </c>
      <c r="J622" s="224"/>
      <c r="K622" s="224"/>
    </row>
    <row r="623" spans="1:11" ht="25.5" hidden="1">
      <c r="A623" s="172" t="s">
        <v>991</v>
      </c>
      <c r="B623" s="284" t="s">
        <v>986</v>
      </c>
      <c r="C623" s="221" t="s">
        <v>831</v>
      </c>
      <c r="D623" s="226" t="s">
        <v>810</v>
      </c>
      <c r="E623" s="226"/>
      <c r="F623" s="226"/>
      <c r="G623" s="226"/>
      <c r="H623" s="226"/>
      <c r="I623" s="278">
        <f aca="true" t="shared" si="48" ref="I623:K625">I624</f>
        <v>1100</v>
      </c>
      <c r="J623" s="279">
        <f t="shared" si="48"/>
        <v>0</v>
      </c>
      <c r="K623" s="279">
        <f t="shared" si="48"/>
        <v>0</v>
      </c>
    </row>
    <row r="624" spans="1:11" ht="27" customHeight="1" hidden="1">
      <c r="A624" s="166" t="s">
        <v>325</v>
      </c>
      <c r="B624" s="284" t="s">
        <v>373</v>
      </c>
      <c r="C624" s="221" t="s">
        <v>831</v>
      </c>
      <c r="D624" s="226" t="s">
        <v>810</v>
      </c>
      <c r="E624" s="226" t="s">
        <v>326</v>
      </c>
      <c r="F624" s="226" t="s">
        <v>811</v>
      </c>
      <c r="G624" s="226"/>
      <c r="H624" s="226"/>
      <c r="I624" s="278">
        <f t="shared" si="48"/>
        <v>1100</v>
      </c>
      <c r="J624" s="279">
        <f t="shared" si="48"/>
        <v>0</v>
      </c>
      <c r="K624" s="279">
        <f t="shared" si="48"/>
        <v>0</v>
      </c>
    </row>
    <row r="625" spans="1:11" ht="129" customHeight="1" hidden="1">
      <c r="A625" s="162" t="s">
        <v>540</v>
      </c>
      <c r="B625" s="292" t="s">
        <v>373</v>
      </c>
      <c r="C625" s="221" t="s">
        <v>831</v>
      </c>
      <c r="D625" s="222" t="s">
        <v>810</v>
      </c>
      <c r="E625" s="222" t="s">
        <v>326</v>
      </c>
      <c r="F625" s="222" t="s">
        <v>524</v>
      </c>
      <c r="G625" s="222"/>
      <c r="H625" s="222"/>
      <c r="I625" s="223">
        <f t="shared" si="48"/>
        <v>1100</v>
      </c>
      <c r="J625" s="233">
        <f t="shared" si="48"/>
        <v>0</v>
      </c>
      <c r="K625" s="233">
        <f t="shared" si="48"/>
        <v>0</v>
      </c>
    </row>
    <row r="626" spans="1:11" ht="51" customHeight="1" hidden="1">
      <c r="A626" s="166" t="s">
        <v>812</v>
      </c>
      <c r="B626" s="284" t="s">
        <v>986</v>
      </c>
      <c r="C626" s="225" t="s">
        <v>831</v>
      </c>
      <c r="D626" s="226" t="s">
        <v>810</v>
      </c>
      <c r="E626" s="226" t="s">
        <v>326</v>
      </c>
      <c r="F626" s="226" t="s">
        <v>524</v>
      </c>
      <c r="G626" s="226" t="s">
        <v>992</v>
      </c>
      <c r="H626" s="226"/>
      <c r="I626" s="227">
        <f>I627+I629</f>
        <v>1100</v>
      </c>
      <c r="J626" s="232">
        <f>J627+J629</f>
        <v>0</v>
      </c>
      <c r="K626" s="232">
        <f>K627+K629</f>
        <v>0</v>
      </c>
    </row>
    <row r="627" spans="1:11" ht="191.25" customHeight="1" hidden="1">
      <c r="A627" s="170" t="s">
        <v>333</v>
      </c>
      <c r="B627" s="292" t="s">
        <v>986</v>
      </c>
      <c r="C627" s="221" t="s">
        <v>831</v>
      </c>
      <c r="D627" s="222" t="s">
        <v>810</v>
      </c>
      <c r="E627" s="222" t="s">
        <v>326</v>
      </c>
      <c r="F627" s="222" t="s">
        <v>524</v>
      </c>
      <c r="G627" s="222" t="s">
        <v>992</v>
      </c>
      <c r="H627" s="222" t="s">
        <v>334</v>
      </c>
      <c r="I627" s="223">
        <f>I628</f>
        <v>974</v>
      </c>
      <c r="J627" s="233">
        <f>J628</f>
        <v>0</v>
      </c>
      <c r="K627" s="233">
        <f>K628</f>
        <v>0</v>
      </c>
    </row>
    <row r="628" spans="1:11" ht="51" hidden="1">
      <c r="A628" s="170" t="s">
        <v>543</v>
      </c>
      <c r="B628" s="292" t="s">
        <v>986</v>
      </c>
      <c r="C628" s="221" t="s">
        <v>831</v>
      </c>
      <c r="D628" s="222" t="s">
        <v>810</v>
      </c>
      <c r="E628" s="222" t="s">
        <v>326</v>
      </c>
      <c r="F628" s="222" t="s">
        <v>524</v>
      </c>
      <c r="G628" s="222" t="s">
        <v>992</v>
      </c>
      <c r="H628" s="222" t="s">
        <v>336</v>
      </c>
      <c r="I628" s="223">
        <v>974</v>
      </c>
      <c r="J628" s="224"/>
      <c r="K628" s="224"/>
    </row>
    <row r="629" spans="1:11" ht="25.5" hidden="1">
      <c r="A629" s="170" t="s">
        <v>342</v>
      </c>
      <c r="B629" s="292" t="s">
        <v>986</v>
      </c>
      <c r="C629" s="221" t="s">
        <v>831</v>
      </c>
      <c r="D629" s="222" t="s">
        <v>810</v>
      </c>
      <c r="E629" s="222" t="s">
        <v>326</v>
      </c>
      <c r="F629" s="222" t="s">
        <v>524</v>
      </c>
      <c r="G629" s="222" t="s">
        <v>992</v>
      </c>
      <c r="H629" s="222" t="s">
        <v>343</v>
      </c>
      <c r="I629" s="223">
        <f>I630</f>
        <v>126</v>
      </c>
      <c r="J629" s="233">
        <f>J630</f>
        <v>0</v>
      </c>
      <c r="K629" s="233">
        <f>K630</f>
        <v>0</v>
      </c>
    </row>
    <row r="630" spans="1:11" ht="84.75" customHeight="1" hidden="1">
      <c r="A630" s="170" t="s">
        <v>344</v>
      </c>
      <c r="B630" s="292" t="s">
        <v>986</v>
      </c>
      <c r="C630" s="221" t="s">
        <v>831</v>
      </c>
      <c r="D630" s="222" t="s">
        <v>810</v>
      </c>
      <c r="E630" s="222" t="s">
        <v>326</v>
      </c>
      <c r="F630" s="222" t="s">
        <v>524</v>
      </c>
      <c r="G630" s="222" t="s">
        <v>992</v>
      </c>
      <c r="H630" s="222" t="s">
        <v>345</v>
      </c>
      <c r="I630" s="223">
        <v>126</v>
      </c>
      <c r="J630" s="224"/>
      <c r="K630" s="224"/>
    </row>
    <row r="631" spans="1:11" ht="15" hidden="1">
      <c r="A631" s="322"/>
      <c r="B631" s="317" t="s">
        <v>574</v>
      </c>
      <c r="C631" s="221" t="s">
        <v>831</v>
      </c>
      <c r="D631" s="318"/>
      <c r="E631" s="318"/>
      <c r="F631" s="318"/>
      <c r="G631" s="318"/>
      <c r="H631" s="318"/>
      <c r="I631" s="319"/>
      <c r="J631" s="224"/>
      <c r="K631" s="224"/>
    </row>
    <row r="632" spans="1:11" ht="15" hidden="1">
      <c r="A632" s="276"/>
      <c r="B632" s="277"/>
      <c r="C632" s="221"/>
      <c r="D632" s="256"/>
      <c r="E632" s="256" t="s">
        <v>326</v>
      </c>
      <c r="F632" s="256" t="s">
        <v>530</v>
      </c>
      <c r="G632" s="256"/>
      <c r="H632" s="256"/>
      <c r="I632" s="261"/>
      <c r="J632" s="224"/>
      <c r="K632" s="224"/>
    </row>
    <row r="633" spans="1:11" ht="15" hidden="1">
      <c r="A633" s="170"/>
      <c r="B633" s="292"/>
      <c r="C633" s="292"/>
      <c r="D633" s="222"/>
      <c r="E633" s="222"/>
      <c r="F633" s="222"/>
      <c r="G633" s="222"/>
      <c r="H633" s="222"/>
      <c r="I633" s="223"/>
      <c r="J633" s="224"/>
      <c r="K633" s="224"/>
    </row>
    <row r="634" spans="1:11" ht="15" hidden="1">
      <c r="A634" s="170"/>
      <c r="B634" s="292"/>
      <c r="C634" s="292"/>
      <c r="D634" s="222"/>
      <c r="E634" s="222"/>
      <c r="F634" s="222"/>
      <c r="G634" s="222"/>
      <c r="H634" s="222"/>
      <c r="I634" s="223"/>
      <c r="J634" s="224"/>
      <c r="K634" s="224"/>
    </row>
    <row r="635" spans="1:11" ht="15">
      <c r="A635" s="323" t="s">
        <v>819</v>
      </c>
      <c r="B635" s="293"/>
      <c r="C635" s="293"/>
      <c r="D635" s="293"/>
      <c r="E635" s="293"/>
      <c r="F635" s="293"/>
      <c r="G635" s="293"/>
      <c r="H635" s="293"/>
      <c r="I635" s="324">
        <f>I29+I424+I520+I528+I541+I588</f>
        <v>379039.2459999999</v>
      </c>
      <c r="J635" s="305">
        <f>J29+J424+J520+J528+J541+J588+J580</f>
        <v>0</v>
      </c>
      <c r="K635" s="305">
        <f>K29+K424+K520+K528+K541+K588+K580</f>
        <v>0</v>
      </c>
    </row>
    <row r="637" spans="1:13" ht="52.5" customHeight="1">
      <c r="A637" s="423"/>
      <c r="B637" s="423"/>
      <c r="C637" s="423"/>
      <c r="D637" s="423"/>
      <c r="E637" s="423"/>
      <c r="F637" s="423"/>
      <c r="G637" s="423"/>
      <c r="H637" s="423"/>
      <c r="I637" s="423"/>
      <c r="J637" s="423"/>
      <c r="K637" s="423"/>
      <c r="L637" s="423"/>
      <c r="M637" s="423"/>
    </row>
    <row r="638" spans="1:13" ht="65.25" customHeight="1">
      <c r="A638" s="423"/>
      <c r="B638" s="423"/>
      <c r="C638" s="423"/>
      <c r="D638" s="423"/>
      <c r="E638" s="423"/>
      <c r="F638" s="423"/>
      <c r="G638" s="423"/>
      <c r="H638" s="423"/>
      <c r="I638" s="423"/>
      <c r="J638" s="423"/>
      <c r="K638" s="423"/>
      <c r="L638" s="423"/>
      <c r="M638" s="423"/>
    </row>
    <row r="639" spans="1:11" ht="18.75">
      <c r="A639" s="422"/>
      <c r="B639" s="422"/>
      <c r="C639" s="422"/>
      <c r="D639" s="422"/>
      <c r="E639" s="422"/>
      <c r="F639" s="422"/>
      <c r="G639" s="422"/>
      <c r="H639" s="2"/>
      <c r="I639" s="2"/>
      <c r="J639" s="2"/>
      <c r="K639" s="2"/>
    </row>
    <row r="640" spans="1:11" ht="18.75">
      <c r="A640" s="5"/>
      <c r="B640" s="5"/>
      <c r="C640" s="5"/>
      <c r="D640" s="5"/>
      <c r="E640" s="5"/>
      <c r="F640" s="5"/>
      <c r="G640" s="5"/>
      <c r="H640" s="2"/>
      <c r="I640" s="2"/>
      <c r="J640" s="2"/>
      <c r="K640" s="2"/>
    </row>
  </sheetData>
  <sheetProtection/>
  <mergeCells count="33">
    <mergeCell ref="A18:K18"/>
    <mergeCell ref="A19:K19"/>
    <mergeCell ref="H22:H26"/>
    <mergeCell ref="I22:I26"/>
    <mergeCell ref="F22:F26"/>
    <mergeCell ref="G22:G26"/>
    <mergeCell ref="A8:K8"/>
    <mergeCell ref="A9:K9"/>
    <mergeCell ref="A10:K10"/>
    <mergeCell ref="A11:K11"/>
    <mergeCell ref="A13:K13"/>
    <mergeCell ref="D22:D26"/>
    <mergeCell ref="E22:E26"/>
    <mergeCell ref="A22:A26"/>
    <mergeCell ref="B22:B26"/>
    <mergeCell ref="C22:C26"/>
    <mergeCell ref="A14:K14"/>
    <mergeCell ref="A639:G639"/>
    <mergeCell ref="A638:M638"/>
    <mergeCell ref="A637:M637"/>
    <mergeCell ref="J22:J26"/>
    <mergeCell ref="K22:K26"/>
    <mergeCell ref="A20:K20"/>
    <mergeCell ref="A15:K15"/>
    <mergeCell ref="A16:K16"/>
    <mergeCell ref="A17:K17"/>
    <mergeCell ref="A7:K7"/>
    <mergeCell ref="A1:K1"/>
    <mergeCell ref="A2:K2"/>
    <mergeCell ref="A3:K3"/>
    <mergeCell ref="A4:K4"/>
    <mergeCell ref="A5:K5"/>
    <mergeCell ref="A6:K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6" sqref="A6:G6"/>
    </sheetView>
  </sheetViews>
  <sheetFormatPr defaultColWidth="9.140625" defaultRowHeight="15"/>
  <cols>
    <col min="5" max="5" width="19.57421875" style="0" customWidth="1"/>
    <col min="7" max="7" width="13.140625" style="0" customWidth="1"/>
  </cols>
  <sheetData>
    <row r="1" spans="1:7" ht="42.75" customHeight="1">
      <c r="A1" s="429" t="s">
        <v>1115</v>
      </c>
      <c r="B1" s="429"/>
      <c r="C1" s="429"/>
      <c r="D1" s="429"/>
      <c r="E1" s="429"/>
      <c r="F1" s="429"/>
      <c r="G1" s="429"/>
    </row>
    <row r="2" spans="1:7" ht="15">
      <c r="A2" s="430" t="s">
        <v>1075</v>
      </c>
      <c r="B2" s="430"/>
      <c r="C2" s="430"/>
      <c r="D2" s="430"/>
      <c r="E2" s="430"/>
      <c r="F2" s="430"/>
      <c r="G2" s="430"/>
    </row>
    <row r="3" spans="1:7" ht="15">
      <c r="A3" s="431" t="s">
        <v>1045</v>
      </c>
      <c r="B3" s="431"/>
      <c r="C3" s="431"/>
      <c r="D3" s="431"/>
      <c r="E3" s="431"/>
      <c r="F3" s="431"/>
      <c r="G3" s="431"/>
    </row>
    <row r="4" spans="1:7" ht="15">
      <c r="A4" s="431" t="s">
        <v>308</v>
      </c>
      <c r="B4" s="431"/>
      <c r="C4" s="431"/>
      <c r="D4" s="431"/>
      <c r="E4" s="431"/>
      <c r="F4" s="431"/>
      <c r="G4" s="431"/>
    </row>
    <row r="5" spans="1:7" ht="15">
      <c r="A5" s="432" t="s">
        <v>1116</v>
      </c>
      <c r="B5" s="432"/>
      <c r="C5" s="432"/>
      <c r="D5" s="432"/>
      <c r="E5" s="432"/>
      <c r="F5" s="432"/>
      <c r="G5" s="432"/>
    </row>
    <row r="6" spans="1:7" ht="15">
      <c r="A6" s="432" t="s">
        <v>6</v>
      </c>
      <c r="B6" s="432"/>
      <c r="C6" s="432"/>
      <c r="D6" s="432"/>
      <c r="E6" s="432"/>
      <c r="F6" s="432"/>
      <c r="G6" s="432"/>
    </row>
    <row r="7" spans="1:7" ht="15">
      <c r="A7" s="432" t="s">
        <v>309</v>
      </c>
      <c r="B7" s="432"/>
      <c r="C7" s="432"/>
      <c r="D7" s="432"/>
      <c r="E7" s="432"/>
      <c r="F7" s="432"/>
      <c r="G7" s="432"/>
    </row>
    <row r="8" spans="1:7" ht="15">
      <c r="A8" s="433" t="s">
        <v>308</v>
      </c>
      <c r="B8" s="433"/>
      <c r="C8" s="433"/>
      <c r="D8" s="433"/>
      <c r="E8" s="433"/>
      <c r="F8" s="433"/>
      <c r="G8" s="433"/>
    </row>
    <row r="9" spans="1:7" ht="15">
      <c r="A9" s="432" t="s">
        <v>1046</v>
      </c>
      <c r="B9" s="432"/>
      <c r="C9" s="432"/>
      <c r="D9" s="432"/>
      <c r="E9" s="432"/>
      <c r="F9" s="432"/>
      <c r="G9" s="432"/>
    </row>
    <row r="10" spans="1:7" ht="15">
      <c r="A10" s="432" t="s">
        <v>1047</v>
      </c>
      <c r="B10" s="432"/>
      <c r="C10" s="432"/>
      <c r="D10" s="432"/>
      <c r="E10" s="432"/>
      <c r="F10" s="432"/>
      <c r="G10" s="432"/>
    </row>
    <row r="11" spans="1:7" ht="15">
      <c r="A11" s="432" t="s">
        <v>1048</v>
      </c>
      <c r="B11" s="432"/>
      <c r="C11" s="432"/>
      <c r="D11" s="432"/>
      <c r="E11" s="432"/>
      <c r="F11" s="432"/>
      <c r="G11" s="432"/>
    </row>
    <row r="12" spans="1:7" ht="15">
      <c r="A12" s="325"/>
      <c r="B12" s="325"/>
      <c r="C12" s="325"/>
      <c r="D12" s="325"/>
      <c r="E12" s="325"/>
      <c r="F12" s="325"/>
      <c r="G12" s="325"/>
    </row>
    <row r="13" spans="1:7" ht="15">
      <c r="A13" s="434" t="s">
        <v>1049</v>
      </c>
      <c r="B13" s="434"/>
      <c r="C13" s="434"/>
      <c r="D13" s="434"/>
      <c r="E13" s="434"/>
      <c r="F13" s="434"/>
      <c r="G13" s="434"/>
    </row>
    <row r="14" spans="1:7" ht="15">
      <c r="A14" s="432" t="s">
        <v>1045</v>
      </c>
      <c r="B14" s="432"/>
      <c r="C14" s="432"/>
      <c r="D14" s="432"/>
      <c r="E14" s="432"/>
      <c r="F14" s="432"/>
      <c r="G14" s="432"/>
    </row>
    <row r="15" spans="1:7" ht="15">
      <c r="A15" s="432" t="s">
        <v>1050</v>
      </c>
      <c r="B15" s="432"/>
      <c r="C15" s="432"/>
      <c r="D15" s="432"/>
      <c r="E15" s="432"/>
      <c r="F15" s="432"/>
      <c r="G15" s="432"/>
    </row>
    <row r="16" spans="1:7" ht="15">
      <c r="A16" s="432" t="s">
        <v>1046</v>
      </c>
      <c r="B16" s="432"/>
      <c r="C16" s="432"/>
      <c r="D16" s="432"/>
      <c r="E16" s="432"/>
      <c r="F16" s="432"/>
      <c r="G16" s="432"/>
    </row>
    <row r="17" spans="1:7" ht="15">
      <c r="A17" s="432" t="s">
        <v>1047</v>
      </c>
      <c r="B17" s="432"/>
      <c r="C17" s="432"/>
      <c r="D17" s="432"/>
      <c r="E17" s="432"/>
      <c r="F17" s="432"/>
      <c r="G17" s="432"/>
    </row>
    <row r="18" spans="1:7" ht="15">
      <c r="A18" s="432" t="s">
        <v>1051</v>
      </c>
      <c r="B18" s="432"/>
      <c r="C18" s="432"/>
      <c r="D18" s="432"/>
      <c r="E18" s="432"/>
      <c r="F18" s="432"/>
      <c r="G18" s="432"/>
    </row>
    <row r="19" spans="1:7" ht="15">
      <c r="A19" s="326"/>
      <c r="B19" s="326"/>
      <c r="C19" s="327"/>
      <c r="D19" s="327"/>
      <c r="E19" s="327"/>
      <c r="F19" s="327"/>
      <c r="G19" s="327" t="s">
        <v>1052</v>
      </c>
    </row>
    <row r="20" spans="1:7" ht="15">
      <c r="A20" s="326"/>
      <c r="B20" s="327"/>
      <c r="C20" s="327"/>
      <c r="D20" s="327"/>
      <c r="E20" s="327"/>
      <c r="F20" s="327"/>
      <c r="G20" s="326"/>
    </row>
    <row r="21" spans="1:7" ht="52.5" customHeight="1">
      <c r="A21" s="435" t="s">
        <v>1053</v>
      </c>
      <c r="B21" s="435"/>
      <c r="C21" s="435"/>
      <c r="D21" s="435"/>
      <c r="E21" s="435"/>
      <c r="F21" s="435"/>
      <c r="G21" s="435"/>
    </row>
    <row r="22" spans="1:7" ht="15.75" thickBot="1">
      <c r="A22" s="328"/>
      <c r="B22" s="327"/>
      <c r="C22" s="327"/>
      <c r="D22" s="327"/>
      <c r="E22" s="327"/>
      <c r="F22" s="436" t="s">
        <v>75</v>
      </c>
      <c r="G22" s="436"/>
    </row>
    <row r="23" spans="1:7" ht="19.5" thickBot="1">
      <c r="A23" s="437" t="s">
        <v>1054</v>
      </c>
      <c r="B23" s="438"/>
      <c r="C23" s="438"/>
      <c r="D23" s="438"/>
      <c r="E23" s="438"/>
      <c r="F23" s="439" t="s">
        <v>1055</v>
      </c>
      <c r="G23" s="440"/>
    </row>
    <row r="24" spans="1:7" ht="18.75">
      <c r="A24" s="441" t="s">
        <v>1056</v>
      </c>
      <c r="B24" s="422"/>
      <c r="C24" s="422"/>
      <c r="D24" s="422"/>
      <c r="E24" s="422"/>
      <c r="F24" s="442">
        <v>3971</v>
      </c>
      <c r="G24" s="443"/>
    </row>
    <row r="25" spans="1:7" ht="18.75">
      <c r="A25" s="444" t="s">
        <v>1057</v>
      </c>
      <c r="B25" s="445"/>
      <c r="C25" s="445"/>
      <c r="D25" s="445"/>
      <c r="E25" s="445"/>
      <c r="F25" s="446">
        <v>1827</v>
      </c>
      <c r="G25" s="447"/>
    </row>
    <row r="26" spans="1:7" ht="18.75">
      <c r="A26" s="444" t="s">
        <v>1058</v>
      </c>
      <c r="B26" s="445"/>
      <c r="C26" s="445"/>
      <c r="D26" s="445"/>
      <c r="E26" s="445"/>
      <c r="F26" s="446">
        <v>1034</v>
      </c>
      <c r="G26" s="447"/>
    </row>
    <row r="27" spans="1:7" ht="18.75">
      <c r="A27" s="444" t="s">
        <v>1059</v>
      </c>
      <c r="B27" s="445"/>
      <c r="C27" s="445"/>
      <c r="D27" s="445"/>
      <c r="E27" s="445"/>
      <c r="F27" s="446">
        <v>1073</v>
      </c>
      <c r="G27" s="447"/>
    </row>
    <row r="28" spans="1:7" ht="18.75">
      <c r="A28" s="444" t="s">
        <v>1060</v>
      </c>
      <c r="B28" s="445"/>
      <c r="C28" s="445"/>
      <c r="D28" s="445"/>
      <c r="E28" s="445"/>
      <c r="F28" s="446">
        <v>883</v>
      </c>
      <c r="G28" s="447"/>
    </row>
    <row r="29" spans="1:7" ht="18.75">
      <c r="A29" s="444" t="s">
        <v>1061</v>
      </c>
      <c r="B29" s="445"/>
      <c r="C29" s="445"/>
      <c r="D29" s="445"/>
      <c r="E29" s="445"/>
      <c r="F29" s="446">
        <v>928</v>
      </c>
      <c r="G29" s="447"/>
    </row>
    <row r="30" spans="1:7" ht="18.75">
      <c r="A30" s="444" t="s">
        <v>1062</v>
      </c>
      <c r="B30" s="445"/>
      <c r="C30" s="445"/>
      <c r="D30" s="445"/>
      <c r="E30" s="445"/>
      <c r="F30" s="446">
        <v>1195</v>
      </c>
      <c r="G30" s="447"/>
    </row>
    <row r="31" spans="1:7" ht="18.75">
      <c r="A31" s="444" t="s">
        <v>1063</v>
      </c>
      <c r="B31" s="445"/>
      <c r="C31" s="445"/>
      <c r="D31" s="445"/>
      <c r="E31" s="445"/>
      <c r="F31" s="446">
        <v>1171</v>
      </c>
      <c r="G31" s="447"/>
    </row>
    <row r="32" spans="1:7" ht="18.75">
      <c r="A32" s="444" t="s">
        <v>1064</v>
      </c>
      <c r="B32" s="445"/>
      <c r="C32" s="445"/>
      <c r="D32" s="445"/>
      <c r="E32" s="445"/>
      <c r="F32" s="446">
        <v>1760.7</v>
      </c>
      <c r="G32" s="447"/>
    </row>
    <row r="33" spans="1:7" ht="18.75">
      <c r="A33" s="444" t="s">
        <v>1065</v>
      </c>
      <c r="B33" s="445"/>
      <c r="C33" s="445"/>
      <c r="D33" s="445"/>
      <c r="E33" s="445"/>
      <c r="F33" s="446">
        <v>994</v>
      </c>
      <c r="G33" s="447"/>
    </row>
    <row r="34" spans="1:7" ht="18.75">
      <c r="A34" s="444" t="s">
        <v>1066</v>
      </c>
      <c r="B34" s="445"/>
      <c r="C34" s="445"/>
      <c r="D34" s="445"/>
      <c r="E34" s="445"/>
      <c r="F34" s="446">
        <v>1387</v>
      </c>
      <c r="G34" s="447"/>
    </row>
    <row r="35" spans="1:7" ht="18.75">
      <c r="A35" s="444" t="s">
        <v>1067</v>
      </c>
      <c r="B35" s="445"/>
      <c r="C35" s="445"/>
      <c r="D35" s="445"/>
      <c r="E35" s="445"/>
      <c r="F35" s="446">
        <v>1783</v>
      </c>
      <c r="G35" s="447"/>
    </row>
    <row r="36" spans="1:7" ht="18.75">
      <c r="A36" s="444" t="s">
        <v>1068</v>
      </c>
      <c r="B36" s="445"/>
      <c r="C36" s="445"/>
      <c r="D36" s="445"/>
      <c r="E36" s="445"/>
      <c r="F36" s="446">
        <v>740</v>
      </c>
      <c r="G36" s="447"/>
    </row>
    <row r="37" spans="1:7" ht="18.75">
      <c r="A37" s="444" t="s">
        <v>1069</v>
      </c>
      <c r="B37" s="445"/>
      <c r="C37" s="445"/>
      <c r="D37" s="445"/>
      <c r="E37" s="445"/>
      <c r="F37" s="446">
        <v>988</v>
      </c>
      <c r="G37" s="447"/>
    </row>
    <row r="38" spans="1:7" ht="19.5" thickBot="1">
      <c r="A38" s="444" t="s">
        <v>1070</v>
      </c>
      <c r="B38" s="445"/>
      <c r="C38" s="445"/>
      <c r="D38" s="445"/>
      <c r="E38" s="445"/>
      <c r="F38" s="448">
        <v>1569.37</v>
      </c>
      <c r="G38" s="449"/>
    </row>
    <row r="39" spans="1:7" ht="19.5" thickBot="1">
      <c r="A39" s="450" t="s">
        <v>1071</v>
      </c>
      <c r="B39" s="451"/>
      <c r="C39" s="451"/>
      <c r="D39" s="451"/>
      <c r="E39" s="452"/>
      <c r="F39" s="453">
        <f>SUM(F24:F38)</f>
        <v>21304.07</v>
      </c>
      <c r="G39" s="454"/>
    </row>
  </sheetData>
  <sheetProtection/>
  <mergeCells count="53">
    <mergeCell ref="A38:E38"/>
    <mergeCell ref="F38:G38"/>
    <mergeCell ref="A39:E39"/>
    <mergeCell ref="F39:G39"/>
    <mergeCell ref="A35:E35"/>
    <mergeCell ref="F35:G35"/>
    <mergeCell ref="A36:E36"/>
    <mergeCell ref="F36:G36"/>
    <mergeCell ref="A37:E37"/>
    <mergeCell ref="F37:G37"/>
    <mergeCell ref="A32:E32"/>
    <mergeCell ref="F32:G32"/>
    <mergeCell ref="A33:E33"/>
    <mergeCell ref="F33:G33"/>
    <mergeCell ref="A34:E34"/>
    <mergeCell ref="F34:G34"/>
    <mergeCell ref="A29:E29"/>
    <mergeCell ref="F29:G29"/>
    <mergeCell ref="A30:E30"/>
    <mergeCell ref="F30:G30"/>
    <mergeCell ref="A31:E31"/>
    <mergeCell ref="F31:G31"/>
    <mergeCell ref="A26:E26"/>
    <mergeCell ref="F26:G26"/>
    <mergeCell ref="A27:E27"/>
    <mergeCell ref="F27:G27"/>
    <mergeCell ref="A28:E28"/>
    <mergeCell ref="F28:G28"/>
    <mergeCell ref="F22:G22"/>
    <mergeCell ref="A23:E23"/>
    <mergeCell ref="F23:G23"/>
    <mergeCell ref="A24:E24"/>
    <mergeCell ref="F24:G24"/>
    <mergeCell ref="A25:E25"/>
    <mergeCell ref="F25:G25"/>
    <mergeCell ref="A14:G14"/>
    <mergeCell ref="A15:G15"/>
    <mergeCell ref="A16:G16"/>
    <mergeCell ref="A17:G17"/>
    <mergeCell ref="A18:G18"/>
    <mergeCell ref="A21:G21"/>
    <mergeCell ref="A7:G7"/>
    <mergeCell ref="A8:G8"/>
    <mergeCell ref="A9:G9"/>
    <mergeCell ref="A10:G10"/>
    <mergeCell ref="A11:G11"/>
    <mergeCell ref="A13:G13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5">
      <selection activeCell="R20" sqref="R20"/>
    </sheetView>
  </sheetViews>
  <sheetFormatPr defaultColWidth="9.140625" defaultRowHeight="15"/>
  <cols>
    <col min="5" max="5" width="21.421875" style="0" customWidth="1"/>
    <col min="7" max="7" width="13.28125" style="0" customWidth="1"/>
    <col min="8" max="8" width="3.7109375" style="0" customWidth="1"/>
    <col min="9" max="9" width="1.1484375" style="0" hidden="1" customWidth="1"/>
    <col min="10" max="13" width="9.140625" style="0" hidden="1" customWidth="1"/>
  </cols>
  <sheetData>
    <row r="1" spans="1:7" ht="39.75" customHeight="1">
      <c r="A1" s="475" t="s">
        <v>1117</v>
      </c>
      <c r="B1" s="475"/>
      <c r="C1" s="475"/>
      <c r="D1" s="475"/>
      <c r="E1" s="475"/>
      <c r="F1" s="475"/>
      <c r="G1" s="475"/>
    </row>
    <row r="2" spans="1:7" ht="15">
      <c r="A2" s="434" t="s">
        <v>1118</v>
      </c>
      <c r="B2" s="434"/>
      <c r="C2" s="434"/>
      <c r="D2" s="434"/>
      <c r="E2" s="434"/>
      <c r="F2" s="434"/>
      <c r="G2" s="434"/>
    </row>
    <row r="3" spans="1:7" ht="15">
      <c r="A3" s="432" t="s">
        <v>1045</v>
      </c>
      <c r="B3" s="432"/>
      <c r="C3" s="432"/>
      <c r="D3" s="432"/>
      <c r="E3" s="432"/>
      <c r="F3" s="432"/>
      <c r="G3" s="432"/>
    </row>
    <row r="4" spans="1:7" ht="15">
      <c r="A4" s="432" t="s">
        <v>308</v>
      </c>
      <c r="B4" s="432"/>
      <c r="C4" s="432"/>
      <c r="D4" s="432"/>
      <c r="E4" s="432"/>
      <c r="F4" s="432"/>
      <c r="G4" s="432"/>
    </row>
    <row r="5" spans="1:7" ht="15">
      <c r="A5" s="432" t="s">
        <v>1107</v>
      </c>
      <c r="B5" s="432"/>
      <c r="C5" s="432"/>
      <c r="D5" s="432"/>
      <c r="E5" s="432"/>
      <c r="F5" s="432"/>
      <c r="G5" s="432"/>
    </row>
    <row r="6" spans="1:7" ht="15">
      <c r="A6" s="432" t="s">
        <v>6</v>
      </c>
      <c r="B6" s="432"/>
      <c r="C6" s="432"/>
      <c r="D6" s="432"/>
      <c r="E6" s="432"/>
      <c r="F6" s="432"/>
      <c r="G6" s="432"/>
    </row>
    <row r="7" spans="1:7" ht="15">
      <c r="A7" s="432" t="s">
        <v>309</v>
      </c>
      <c r="B7" s="432"/>
      <c r="C7" s="432"/>
      <c r="D7" s="432"/>
      <c r="E7" s="432"/>
      <c r="F7" s="432"/>
      <c r="G7" s="432"/>
    </row>
    <row r="8" spans="1:7" ht="15">
      <c r="A8" s="433" t="s">
        <v>308</v>
      </c>
      <c r="B8" s="433"/>
      <c r="C8" s="433"/>
      <c r="D8" s="433"/>
      <c r="E8" s="433"/>
      <c r="F8" s="433"/>
      <c r="G8" s="433"/>
    </row>
    <row r="9" spans="1:7" ht="15">
      <c r="A9" s="432" t="s">
        <v>1046</v>
      </c>
      <c r="B9" s="432"/>
      <c r="C9" s="432"/>
      <c r="D9" s="432"/>
      <c r="E9" s="432"/>
      <c r="F9" s="432"/>
      <c r="G9" s="432"/>
    </row>
    <row r="10" spans="1:7" ht="15">
      <c r="A10" s="432" t="s">
        <v>1047</v>
      </c>
      <c r="B10" s="432"/>
      <c r="C10" s="432"/>
      <c r="D10" s="432"/>
      <c r="E10" s="432"/>
      <c r="F10" s="432"/>
      <c r="G10" s="432"/>
    </row>
    <row r="11" spans="1:7" ht="15">
      <c r="A11" s="432" t="s">
        <v>1048</v>
      </c>
      <c r="B11" s="432"/>
      <c r="C11" s="432"/>
      <c r="D11" s="432"/>
      <c r="E11" s="432"/>
      <c r="F11" s="432"/>
      <c r="G11" s="432"/>
    </row>
    <row r="12" spans="1:7" ht="15">
      <c r="A12" s="325"/>
      <c r="B12" s="325"/>
      <c r="C12" s="325"/>
      <c r="D12" s="325"/>
      <c r="E12" s="325"/>
      <c r="F12" s="325"/>
      <c r="G12" s="325"/>
    </row>
    <row r="13" spans="1:7" ht="15">
      <c r="A13" s="434" t="s">
        <v>1049</v>
      </c>
      <c r="B13" s="434"/>
      <c r="C13" s="434"/>
      <c r="D13" s="434"/>
      <c r="E13" s="434"/>
      <c r="F13" s="434"/>
      <c r="G13" s="434"/>
    </row>
    <row r="14" spans="1:7" ht="15">
      <c r="A14" s="432" t="s">
        <v>1045</v>
      </c>
      <c r="B14" s="432"/>
      <c r="C14" s="432"/>
      <c r="D14" s="432"/>
      <c r="E14" s="432"/>
      <c r="F14" s="432"/>
      <c r="G14" s="432"/>
    </row>
    <row r="15" spans="1:7" ht="15">
      <c r="A15" s="432" t="s">
        <v>1050</v>
      </c>
      <c r="B15" s="432"/>
      <c r="C15" s="432"/>
      <c r="D15" s="432"/>
      <c r="E15" s="432"/>
      <c r="F15" s="432"/>
      <c r="G15" s="432"/>
    </row>
    <row r="16" spans="1:7" ht="15">
      <c r="A16" s="432" t="s">
        <v>1046</v>
      </c>
      <c r="B16" s="432"/>
      <c r="C16" s="432"/>
      <c r="D16" s="432"/>
      <c r="E16" s="432"/>
      <c r="F16" s="432"/>
      <c r="G16" s="432"/>
    </row>
    <row r="17" spans="1:7" ht="15">
      <c r="A17" s="432" t="s">
        <v>1047</v>
      </c>
      <c r="B17" s="432"/>
      <c r="C17" s="432"/>
      <c r="D17" s="432"/>
      <c r="E17" s="432"/>
      <c r="F17" s="432"/>
      <c r="G17" s="432"/>
    </row>
    <row r="18" spans="1:7" ht="15">
      <c r="A18" s="432" t="s">
        <v>1051</v>
      </c>
      <c r="B18" s="432"/>
      <c r="C18" s="432"/>
      <c r="D18" s="432"/>
      <c r="E18" s="432"/>
      <c r="F18" s="432"/>
      <c r="G18" s="432"/>
    </row>
    <row r="19" spans="1:7" ht="15">
      <c r="A19" s="326"/>
      <c r="B19" s="326"/>
      <c r="C19" s="327"/>
      <c r="D19" s="327"/>
      <c r="E19" s="327"/>
      <c r="F19" s="327"/>
      <c r="G19" s="329" t="s">
        <v>1083</v>
      </c>
    </row>
    <row r="20" spans="1:7" ht="86.25" customHeight="1">
      <c r="A20" s="435" t="s">
        <v>1084</v>
      </c>
      <c r="B20" s="435"/>
      <c r="C20" s="435"/>
      <c r="D20" s="435"/>
      <c r="E20" s="435"/>
      <c r="F20" s="435"/>
      <c r="G20" s="435"/>
    </row>
    <row r="21" spans="1:7" ht="15.75" thickBot="1">
      <c r="A21" s="328"/>
      <c r="B21" s="330"/>
      <c r="C21" s="330"/>
      <c r="D21" s="330"/>
      <c r="E21" s="330"/>
      <c r="F21" s="474" t="s">
        <v>75</v>
      </c>
      <c r="G21" s="474"/>
    </row>
    <row r="22" spans="1:7" ht="16.5" thickBot="1">
      <c r="A22" s="466" t="s">
        <v>1054</v>
      </c>
      <c r="B22" s="467"/>
      <c r="C22" s="467"/>
      <c r="D22" s="467"/>
      <c r="E22" s="467"/>
      <c r="F22" s="468" t="s">
        <v>1055</v>
      </c>
      <c r="G22" s="469"/>
    </row>
    <row r="23" spans="1:7" ht="15.75">
      <c r="A23" s="470" t="s">
        <v>1056</v>
      </c>
      <c r="B23" s="471"/>
      <c r="C23" s="471"/>
      <c r="D23" s="471"/>
      <c r="E23" s="471"/>
      <c r="F23" s="472">
        <v>54.718</v>
      </c>
      <c r="G23" s="473"/>
    </row>
    <row r="24" spans="1:7" ht="15.75">
      <c r="A24" s="455" t="s">
        <v>1057</v>
      </c>
      <c r="B24" s="456"/>
      <c r="C24" s="456"/>
      <c r="D24" s="456"/>
      <c r="E24" s="456"/>
      <c r="F24" s="464">
        <v>11.13</v>
      </c>
      <c r="G24" s="465"/>
    </row>
    <row r="25" spans="1:7" ht="15.75">
      <c r="A25" s="455" t="s">
        <v>1058</v>
      </c>
      <c r="B25" s="456"/>
      <c r="C25" s="456"/>
      <c r="D25" s="456"/>
      <c r="E25" s="456"/>
      <c r="F25" s="464">
        <v>6.36</v>
      </c>
      <c r="G25" s="465"/>
    </row>
    <row r="26" spans="1:7" ht="15.75">
      <c r="A26" s="455" t="s">
        <v>1059</v>
      </c>
      <c r="B26" s="456"/>
      <c r="C26" s="456"/>
      <c r="D26" s="456"/>
      <c r="E26" s="456"/>
      <c r="F26" s="464">
        <v>9.805</v>
      </c>
      <c r="G26" s="465"/>
    </row>
    <row r="27" spans="1:7" ht="15.75">
      <c r="A27" s="455" t="s">
        <v>1060</v>
      </c>
      <c r="B27" s="456"/>
      <c r="C27" s="456"/>
      <c r="D27" s="456"/>
      <c r="E27" s="456"/>
      <c r="F27" s="464">
        <v>0</v>
      </c>
      <c r="G27" s="465"/>
    </row>
    <row r="28" spans="1:7" ht="15.75">
      <c r="A28" s="455" t="s">
        <v>1061</v>
      </c>
      <c r="B28" s="456"/>
      <c r="C28" s="456"/>
      <c r="D28" s="456"/>
      <c r="E28" s="456"/>
      <c r="F28" s="464">
        <v>15.37</v>
      </c>
      <c r="G28" s="465"/>
    </row>
    <row r="29" spans="1:7" ht="15.75">
      <c r="A29" s="455" t="s">
        <v>1062</v>
      </c>
      <c r="B29" s="456"/>
      <c r="C29" s="456"/>
      <c r="D29" s="456"/>
      <c r="E29" s="456"/>
      <c r="F29" s="464">
        <v>15.9</v>
      </c>
      <c r="G29" s="465"/>
    </row>
    <row r="30" spans="1:7" ht="15.75">
      <c r="A30" s="455" t="s">
        <v>1063</v>
      </c>
      <c r="B30" s="456"/>
      <c r="C30" s="456"/>
      <c r="D30" s="456"/>
      <c r="E30" s="456"/>
      <c r="F30" s="464">
        <v>10.335</v>
      </c>
      <c r="G30" s="465"/>
    </row>
    <row r="31" spans="1:7" ht="15.75">
      <c r="A31" s="455" t="s">
        <v>1064</v>
      </c>
      <c r="B31" s="456"/>
      <c r="C31" s="456"/>
      <c r="D31" s="456"/>
      <c r="E31" s="456"/>
      <c r="F31" s="464">
        <v>12.72</v>
      </c>
      <c r="G31" s="465"/>
    </row>
    <row r="32" spans="1:7" ht="15.75">
      <c r="A32" s="455" t="s">
        <v>1065</v>
      </c>
      <c r="B32" s="456"/>
      <c r="C32" s="456"/>
      <c r="D32" s="456"/>
      <c r="E32" s="456"/>
      <c r="F32" s="464">
        <v>10.07</v>
      </c>
      <c r="G32" s="465"/>
    </row>
    <row r="33" spans="1:7" ht="15.75">
      <c r="A33" s="455" t="s">
        <v>1066</v>
      </c>
      <c r="B33" s="456"/>
      <c r="C33" s="456"/>
      <c r="D33" s="456"/>
      <c r="E33" s="456"/>
      <c r="F33" s="464">
        <v>13.647</v>
      </c>
      <c r="G33" s="465"/>
    </row>
    <row r="34" spans="1:7" ht="15.75">
      <c r="A34" s="455" t="s">
        <v>1067</v>
      </c>
      <c r="B34" s="456"/>
      <c r="C34" s="456"/>
      <c r="D34" s="456"/>
      <c r="E34" s="456"/>
      <c r="F34" s="464">
        <v>6.36</v>
      </c>
      <c r="G34" s="465"/>
    </row>
    <row r="35" spans="1:7" ht="15.75">
      <c r="A35" s="455" t="s">
        <v>1068</v>
      </c>
      <c r="B35" s="456"/>
      <c r="C35" s="456"/>
      <c r="D35" s="456"/>
      <c r="E35" s="456"/>
      <c r="F35" s="464">
        <v>9.54</v>
      </c>
      <c r="G35" s="465"/>
    </row>
    <row r="36" spans="1:7" ht="15.75">
      <c r="A36" s="455" t="s">
        <v>1069</v>
      </c>
      <c r="B36" s="456"/>
      <c r="C36" s="456"/>
      <c r="D36" s="456"/>
      <c r="E36" s="456"/>
      <c r="F36" s="464">
        <v>22.26</v>
      </c>
      <c r="G36" s="465"/>
    </row>
    <row r="37" spans="1:7" ht="16.5" thickBot="1">
      <c r="A37" s="455" t="s">
        <v>1070</v>
      </c>
      <c r="B37" s="456"/>
      <c r="C37" s="456"/>
      <c r="D37" s="456"/>
      <c r="E37" s="456"/>
      <c r="F37" s="457">
        <v>7.155</v>
      </c>
      <c r="G37" s="458"/>
    </row>
    <row r="38" spans="1:7" ht="16.5" thickBot="1">
      <c r="A38" s="459" t="s">
        <v>1071</v>
      </c>
      <c r="B38" s="460"/>
      <c r="C38" s="460"/>
      <c r="D38" s="460"/>
      <c r="E38" s="461"/>
      <c r="F38" s="462">
        <f>SUM(F23:F37)</f>
        <v>205.37</v>
      </c>
      <c r="G38" s="463"/>
    </row>
    <row r="39" ht="5.25" customHeight="1"/>
    <row r="40" ht="15" hidden="1"/>
    <row r="41" spans="1:13" ht="56.25" customHeight="1">
      <c r="A41" s="423" t="s">
        <v>993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</row>
    <row r="42" spans="1:13" ht="59.25" customHeight="1">
      <c r="A42" s="423" t="s">
        <v>994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</row>
    <row r="43" spans="1:11" ht="18.75">
      <c r="A43" s="422"/>
      <c r="B43" s="422"/>
      <c r="C43" s="422"/>
      <c r="D43" s="422"/>
      <c r="E43" s="422"/>
      <c r="F43" s="422"/>
      <c r="G43" s="422"/>
      <c r="H43" s="2"/>
      <c r="I43" s="2"/>
      <c r="J43" s="2"/>
      <c r="K43" s="2"/>
    </row>
    <row r="44" spans="1:11" ht="18.75">
      <c r="A44" s="5" t="s">
        <v>995</v>
      </c>
      <c r="B44" s="5"/>
      <c r="C44" s="5"/>
      <c r="D44" s="5"/>
      <c r="E44" s="5"/>
      <c r="F44" s="5"/>
      <c r="G44" s="5"/>
      <c r="H44" s="2"/>
      <c r="I44" s="2"/>
      <c r="J44" s="2"/>
      <c r="K44" s="2"/>
    </row>
  </sheetData>
  <sheetProtection/>
  <mergeCells count="56">
    <mergeCell ref="A41:M41"/>
    <mergeCell ref="A42:M42"/>
    <mergeCell ref="A43:G43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3:G13"/>
    <mergeCell ref="A14:G14"/>
    <mergeCell ref="A15:G15"/>
    <mergeCell ref="A16:G16"/>
    <mergeCell ref="A17:G17"/>
    <mergeCell ref="A18:G18"/>
    <mergeCell ref="A20:G20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E27"/>
    <mergeCell ref="F27:G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E37"/>
    <mergeCell ref="F37:G37"/>
    <mergeCell ref="A38:E38"/>
    <mergeCell ref="F38:G38"/>
    <mergeCell ref="A34:E34"/>
    <mergeCell ref="F34:G34"/>
    <mergeCell ref="A35:E35"/>
    <mergeCell ref="F35:G35"/>
    <mergeCell ref="A36:E36"/>
    <mergeCell ref="F36:G36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650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2015-02-01T07:51:11Z</cp:lastPrinted>
  <dcterms:created xsi:type="dcterms:W3CDTF">2014-10-30T08:14:13Z</dcterms:created>
  <dcterms:modified xsi:type="dcterms:W3CDTF">2015-09-30T09:25:23Z</dcterms:modified>
  <cp:category/>
  <cp:version/>
  <cp:contentType/>
  <cp:contentStatus/>
</cp:coreProperties>
</file>