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1100" tabRatio="965" activeTab="2"/>
  </bookViews>
  <sheets>
    <sheet name="приложение7" sheetId="1" r:id="rId1"/>
    <sheet name="приложение 8 " sheetId="2" r:id="rId2"/>
    <sheet name="приложение 9 " sheetId="3" r:id="rId3"/>
    <sheet name="приложение 10(2)" sheetId="4" r:id="rId4"/>
    <sheet name="приложение 11" sheetId="5" r:id="rId5"/>
    <sheet name="приложение 13" sheetId="6" r:id="rId6"/>
  </sheets>
  <definedNames>
    <definedName name="_xlnm.Print_Titles" localSheetId="0">'приложение7'!$23:$26</definedName>
    <definedName name="_xlnm.Print_Area" localSheetId="1">'приложение 8 '!$B$1:$J$531</definedName>
    <definedName name="_xlnm.Print_Area" localSheetId="0">'приложение7'!$A$1:$K$218</definedName>
  </definedNames>
  <calcPr fullCalcOnLoad="1"/>
</workbook>
</file>

<file path=xl/sharedStrings.xml><?xml version="1.0" encoding="utf-8"?>
<sst xmlns="http://schemas.openxmlformats.org/spreadsheetml/2006/main" count="6943" uniqueCount="855">
  <si>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</si>
  <si>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</si>
  <si>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</si>
  <si>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</si>
  <si>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</si>
  <si>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</si>
  <si>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</si>
  <si>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</si>
  <si>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</si>
  <si>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</si>
  <si>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</si>
  <si>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</si>
  <si>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</si>
  <si>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</si>
  <si>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</si>
  <si>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</si>
  <si>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</si>
  <si>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</si>
  <si>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</si>
  <si>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</si>
  <si>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</si>
  <si>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</si>
  <si>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</si>
  <si>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</si>
  <si>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</si>
  <si>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</si>
  <si>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</si>
  <si>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</si>
  <si>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</si>
  <si>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</si>
  <si>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</si>
  <si>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</si>
  <si>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</si>
  <si>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</si>
  <si>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</si>
  <si>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</si>
  <si>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</si>
  <si>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</si>
  <si>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</si>
  <si>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</si>
  <si>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</si>
  <si>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</si>
  <si>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</si>
  <si>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</si>
  <si>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</si>
  <si>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</si>
  <si>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</si>
  <si>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</si>
  <si>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</si>
  <si>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</si>
  <si>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</si>
  <si>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</si>
  <si>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</si>
  <si>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</si>
  <si>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</si>
  <si>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</si>
  <si>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</si>
  <si>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</si>
  <si>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</si>
  <si>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</si>
  <si>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</si>
  <si>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</si>
  <si>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</si>
  <si>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</si>
  <si>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</si>
  <si>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</si>
  <si>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</si>
  <si>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</si>
  <si>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</si>
  <si>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</si>
  <si>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</si>
  <si>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</si>
  <si>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</si>
  <si>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</si>
  <si>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</si>
  <si>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</si>
  <si>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</si>
  <si>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</si>
  <si>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</si>
  <si>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</si>
  <si>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</si>
  <si>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</si>
  <si>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</si>
  <si>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</si>
  <si>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</si>
  <si>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</si>
  <si>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</si>
  <si>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</si>
  <si>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</si>
  <si>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</si>
  <si>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</si>
  <si>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</si>
  <si>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</si>
  <si>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</si>
  <si>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</si>
  <si>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</si>
  <si>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</si>
  <si>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</si>
  <si>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</si>
  <si>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</si>
  <si>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</si>
  <si>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</si>
  <si>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</si>
  <si>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</si>
  <si>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</si>
  <si>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</si>
  <si>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</si>
  <si>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</si>
  <si>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</si>
  <si>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</si>
  <si>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</si>
  <si>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</si>
  <si>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</si>
  <si>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</si>
  <si>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</si>
  <si>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</si>
  <si>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</si>
  <si>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</si>
  <si>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</si>
  <si>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</si>
  <si>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</si>
  <si>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</si>
  <si>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</si>
  <si>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</si>
  <si>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</si>
  <si>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</si>
  <si>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</si>
  <si>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</si>
  <si>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</si>
  <si>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</si>
  <si>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</si>
  <si>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</si>
  <si>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</si>
  <si>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</si>
  <si>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</si>
  <si>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</si>
  <si>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</si>
  <si>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</si>
  <si>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</si>
  <si>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</si>
  <si>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</si>
  <si>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</si>
  <si>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</si>
  <si>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</si>
  <si>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</si>
  <si>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</si>
  <si>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</si>
  <si>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</si>
  <si>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</si>
  <si>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</si>
  <si>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</si>
  <si>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</si>
  <si>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</si>
  <si>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</si>
  <si>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</si>
  <si>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</si>
  <si>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</si>
  <si>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</si>
  <si>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</si>
  <si>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</si>
  <si>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</si>
  <si>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</si>
  <si>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</si>
  <si>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</si>
  <si>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</si>
  <si>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</si>
  <si>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</si>
  <si>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</si>
  <si>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</si>
  <si>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</si>
  <si>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</si>
  <si>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</si>
  <si>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</si>
  <si>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</si>
  <si>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</si>
  <si>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</si>
  <si>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</si>
  <si>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</si>
  <si>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</si>
  <si>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</si>
  <si>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</si>
  <si>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</si>
  <si>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</si>
  <si>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</si>
  <si>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</si>
  <si>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</si>
  <si>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</si>
  <si>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</si>
  <si>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</si>
  <si>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</si>
  <si>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</si>
  <si>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</si>
  <si>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</si>
  <si>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</si>
  <si>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</si>
  <si>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</si>
  <si>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</si>
  <si>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</si>
  <si>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</si>
  <si>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</si>
  <si>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</si>
  <si>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</si>
  <si>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</si>
  <si>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</si>
  <si>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</si>
  <si>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</si>
  <si>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</si>
  <si>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</si>
  <si>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</si>
  <si>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</si>
  <si>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</si>
  <si>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</si>
  <si>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</si>
  <si>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</si>
  <si>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</si>
  <si>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</si>
  <si>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</si>
  <si>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</si>
  <si>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</si>
  <si>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</si>
  <si>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</si>
  <si>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</si>
  <si>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</si>
  <si>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</si>
  <si>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</si>
  <si>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</si>
  <si>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</si>
  <si>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</si>
  <si>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</si>
  <si>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</si>
  <si>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</si>
  <si>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</si>
  <si>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</si>
  <si>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</si>
  <si>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</si>
  <si>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</si>
  <si>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</si>
  <si>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</si>
  <si>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</si>
  <si>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</si>
  <si>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</si>
  <si>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</si>
  <si>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</si>
  <si>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</si>
  <si>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</si>
  <si>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</si>
  <si>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</si>
  <si>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</si>
  <si>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</si>
  <si>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</si>
  <si>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</si>
  <si>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</si>
  <si>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</si>
  <si>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</si>
  <si>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</si>
  <si>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</si>
  <si>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</si>
  <si>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</si>
  <si>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</si>
  <si>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</si>
  <si>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</si>
  <si>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</si>
  <si>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</si>
  <si>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</si>
  <si>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</si>
  <si>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</si>
  <si>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</si>
  <si>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</si>
  <si>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</si>
  <si>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</si>
  <si>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</si>
  <si>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</si>
  <si>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</si>
  <si>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</si>
  <si>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</si>
  <si>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</si>
  <si>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</si>
  <si>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</si>
  <si>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</si>
  <si>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</si>
  <si>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</si>
  <si>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</si>
  <si>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</si>
  <si>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</si>
  <si>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</si>
  <si>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</si>
  <si>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</si>
  <si>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</si>
  <si>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</si>
  <si>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</si>
  <si>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</si>
  <si>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</si>
  <si>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</si>
  <si>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</si>
  <si>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</si>
  <si>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</si>
  <si>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</si>
  <si>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</si>
  <si>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</si>
  <si>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</si>
  <si>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</si>
  <si>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</si>
  <si>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</si>
  <si>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</si>
  <si>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</si>
  <si>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</si>
  <si>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</si>
  <si>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</si>
  <si>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</si>
  <si>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</si>
  <si>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</si>
  <si>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</si>
  <si>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</si>
  <si>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</si>
  <si>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</si>
  <si>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</si>
  <si>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</si>
  <si>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</si>
  <si>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</si>
  <si>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</si>
  <si>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</si>
  <si>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</si>
  <si>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</si>
  <si>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</si>
  <si>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</si>
  <si>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</si>
  <si>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</si>
  <si>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</si>
  <si>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</si>
  <si>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</si>
  <si>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</si>
  <si>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</si>
  <si>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</si>
  <si>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</si>
  <si>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</si>
  <si>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</si>
  <si>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</si>
  <si>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</si>
  <si>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</si>
  <si>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</si>
  <si>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</si>
  <si>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</si>
  <si>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</si>
  <si>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</si>
  <si>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</si>
  <si>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</si>
  <si>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</si>
  <si>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</si>
  <si>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</si>
  <si>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</si>
  <si>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</si>
  <si>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</si>
  <si>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</si>
  <si>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</si>
  <si>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</si>
  <si>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</si>
  <si>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</si>
  <si>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</si>
  <si>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</si>
  <si>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</si>
  <si>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</si>
  <si>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</si>
  <si>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</si>
  <si>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</si>
  <si>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</si>
  <si>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</si>
  <si>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</si>
  <si>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</si>
  <si>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</si>
  <si>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</si>
  <si>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</si>
  <si>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</si>
  <si>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</si>
  <si>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</si>
  <si>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</si>
  <si>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</si>
  <si>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</si>
  <si>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</si>
  <si>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</si>
  <si>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</si>
  <si>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</si>
  <si>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</si>
  <si>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</si>
  <si>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</si>
  <si>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</si>
  <si>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</si>
  <si>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</si>
  <si>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</si>
  <si>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</si>
  <si>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</si>
  <si>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</si>
  <si>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</si>
  <si>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</si>
  <si>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</si>
  <si>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</si>
  <si>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</si>
  <si>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</si>
  <si>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</si>
  <si>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</si>
  <si>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</si>
  <si>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</si>
  <si>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</si>
  <si>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</si>
  <si>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</si>
  <si>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</si>
  <si>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</si>
  <si>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</si>
  <si>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</si>
  <si>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</si>
  <si>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</si>
  <si>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</si>
  <si>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</si>
  <si>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</si>
  <si>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</si>
  <si>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</si>
  <si>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</si>
  <si>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</si>
  <si>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</si>
  <si>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</si>
  <si>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</si>
  <si>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</si>
  <si>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</si>
  <si>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</si>
  <si>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</si>
  <si>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</si>
  <si>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</si>
  <si>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</si>
  <si>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</si>
  <si>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</si>
  <si>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</si>
  <si>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</si>
  <si>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</si>
  <si>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</si>
  <si>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</si>
  <si>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</si>
  <si>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</si>
  <si>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</si>
  <si>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</si>
  <si>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</si>
  <si>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</si>
  <si>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</si>
  <si>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</si>
  <si>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</si>
  <si>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</si>
  <si>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</si>
  <si>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</si>
  <si>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</si>
  <si>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</si>
  <si>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</si>
  <si>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</si>
  <si>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</si>
  <si>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</si>
  <si>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</si>
  <si>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</si>
  <si>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</si>
  <si>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</si>
  <si>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</si>
  <si>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</si>
  <si>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</si>
  <si>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</si>
  <si>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</si>
  <si>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</si>
  <si>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</si>
  <si>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</si>
  <si>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</si>
  <si>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</si>
  <si>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</si>
  <si>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</si>
  <si>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</si>
  <si>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</si>
  <si>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</si>
  <si>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</si>
  <si>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</si>
  <si>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</si>
  <si>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</si>
  <si>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</si>
  <si>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</si>
  <si>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</si>
  <si>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</si>
  <si>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</si>
  <si>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</si>
  <si>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</si>
  <si>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</si>
  <si>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</si>
  <si>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</si>
  <si>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</si>
  <si>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</si>
  <si>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</si>
  <si>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</si>
  <si>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</si>
  <si>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</si>
  <si>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</si>
  <si>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</si>
  <si>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</si>
  <si>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</si>
  <si>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</si>
  <si>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</si>
  <si>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</si>
  <si>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</si>
  <si>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</si>
  <si>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</si>
  <si>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</si>
  <si>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</si>
  <si>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</si>
  <si>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</si>
  <si>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</si>
  <si>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</si>
  <si>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</si>
  <si>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</si>
  <si>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</si>
  <si>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</si>
  <si>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</si>
  <si>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</si>
  <si>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</si>
  <si>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</si>
  <si>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</si>
  <si>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</si>
  <si>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</si>
  <si>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</si>
  <si>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</si>
  <si>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</si>
  <si>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</si>
  <si>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</si>
  <si>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</si>
  <si>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</si>
  <si>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</si>
  <si>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</si>
  <si>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</si>
  <si>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</si>
  <si>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</si>
  <si>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</si>
  <si>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</si>
  <si>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</si>
  <si>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</si>
  <si>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</si>
  <si>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</si>
  <si>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</si>
  <si>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</si>
  <si>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</si>
  <si>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</si>
  <si>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</si>
  <si>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</si>
  <si>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</si>
  <si>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</si>
  <si>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</si>
  <si>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</si>
  <si>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</si>
  <si>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</si>
  <si>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</si>
  <si>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</si>
  <si>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</si>
  <si>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</si>
  <si>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</si>
  <si>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</si>
  <si>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</si>
  <si>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</si>
  <si>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</si>
  <si>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</si>
  <si>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</si>
  <si>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</si>
  <si>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</si>
  <si>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</si>
  <si>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</si>
  <si>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</si>
  <si>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</si>
  <si>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</si>
  <si>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</si>
  <si>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</si>
  <si>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</si>
  <si>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</si>
  <si>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</si>
  <si>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</si>
  <si>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</si>
  <si>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</si>
  <si>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</si>
  <si>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</si>
  <si>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</si>
  <si>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</si>
  <si>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</si>
  <si>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</si>
  <si>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</si>
  <si>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</si>
  <si>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</si>
  <si>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</si>
  <si>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</si>
  <si>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</si>
  <si>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</si>
  <si>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</si>
  <si>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</si>
  <si>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</si>
  <si>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</si>
  <si>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</si>
  <si>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</si>
  <si>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</si>
  <si>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</si>
  <si>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</si>
  <si>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</si>
  <si>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</si>
  <si>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</si>
  <si>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</si>
  <si>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</si>
  <si>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</si>
  <si>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</si>
  <si>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</si>
  <si>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</si>
  <si>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</si>
  <si>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</si>
  <si>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</si>
  <si>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</si>
  <si>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</si>
  <si>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</si>
  <si>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</si>
  <si>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</si>
  <si>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</si>
  <si>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</si>
  <si>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</si>
  <si>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</si>
  <si>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</si>
  <si>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</si>
  <si>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</si>
  <si>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</si>
  <si>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</si>
  <si>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</si>
  <si>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</si>
  <si>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</si>
  <si>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</si>
  <si>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</si>
  <si>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</si>
  <si>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</si>
  <si>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</si>
  <si>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</si>
  <si>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</si>
  <si>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</si>
  <si>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</si>
  <si>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</si>
  <si>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</si>
  <si>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</si>
  <si>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</si>
  <si>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</si>
  <si>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</si>
  <si>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</si>
  <si>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</si>
  <si>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</si>
  <si>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</si>
  <si>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</si>
  <si>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</si>
  <si>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</si>
  <si>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</si>
  <si>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</si>
  <si>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</si>
  <si>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</si>
  <si>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</si>
  <si>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</si>
  <si>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</si>
  <si>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</si>
  <si>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</si>
  <si>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</si>
  <si>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</si>
  <si>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</si>
  <si>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</si>
  <si>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</si>
  <si>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</si>
  <si>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</si>
  <si>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</si>
  <si>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</si>
  <si>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</si>
  <si>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</si>
  <si>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</si>
  <si>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</si>
  <si>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</si>
  <si>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</si>
  <si>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</si>
  <si>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</si>
  <si>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</si>
  <si>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</si>
  <si>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</si>
  <si>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</si>
  <si>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</si>
  <si>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</si>
  <si>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</si>
  <si>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</si>
  <si>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</si>
  <si>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</si>
  <si>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</si>
  <si>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</si>
  <si>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</si>
  <si>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</si>
  <si>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</si>
  <si>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</si>
  <si>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</si>
  <si>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</si>
  <si>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</si>
  <si>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</si>
  <si>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</si>
  <si>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</si>
  <si>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</si>
  <si>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</si>
  <si>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</si>
  <si>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</si>
  <si>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</si>
  <si>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</si>
  <si>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</si>
  <si>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</si>
  <si>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</si>
  <si>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</si>
  <si>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</si>
  <si>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</si>
  <si>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</si>
  <si>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</si>
  <si>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</si>
  <si>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</si>
  <si>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</si>
  <si>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</si>
  <si>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</si>
  <si>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</si>
  <si>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</si>
  <si>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</si>
  <si>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</si>
  <si>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</si>
  <si>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</si>
  <si>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</si>
  <si>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</si>
  <si>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</si>
  <si>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</si>
  <si>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</si>
  <si>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</si>
  <si>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</si>
  <si>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</si>
  <si>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</si>
  <si>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</si>
  <si>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</si>
  <si>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</si>
  <si>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</si>
  <si>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</si>
  <si>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</si>
  <si>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</si>
  <si>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</si>
  <si>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</si>
  <si>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</si>
  <si>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</si>
  <si>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</si>
  <si>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</si>
  <si>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</si>
  <si>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</si>
  <si>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</si>
  <si>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</si>
  <si>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</si>
  <si>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</si>
  <si>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</si>
  <si>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</si>
  <si>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</si>
  <si>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</si>
  <si>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</si>
  <si>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</si>
  <si>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</si>
  <si>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1 03 02230 01 0000 110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</si>
  <si>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</si>
  <si>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</si>
  <si>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</si>
  <si>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</si>
  <si>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</si>
  <si>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</si>
  <si>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Акцизы по подакцизным товарам (продукции), производимые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</si>
  <si>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</si>
  <si>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</si>
  <si>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</si>
  <si>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</si>
  <si>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</si>
  <si>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</si>
  <si>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</si>
  <si>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</si>
  <si>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</si>
  <si>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</si>
  <si>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>Субсидии бюджетам муниципальных районов на поддержку отрасли культура</t>
  </si>
  <si>
    <t>Субсидии бюджетам муниципальных районов на подготовку объектов ЖКХ к зиме</t>
  </si>
  <si>
    <t>Субсидии бюджетам муниципальных районов на укрепление материально-технической базы образовательных организаций</t>
  </si>
  <si>
    <t>Субсидии бюджетам муниципальных районов на укрепление материально-технической базы муниципальных учреждений культуры</t>
  </si>
  <si>
    <t>Субсидии бюджетам муниципальных районов на отдельные мероприятия по развитию спорта</t>
  </si>
  <si>
    <t>2 02 20077 05 0000 150</t>
  </si>
  <si>
    <t>2 02 25519 05 000 150</t>
  </si>
  <si>
    <t>Отдельные мероприятия по развитию спорта</t>
  </si>
  <si>
    <t>03 0 00 S7640</t>
  </si>
  <si>
    <t>S7640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</si>
  <si>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</si>
  <si>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</si>
  <si>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S3450</t>
  </si>
  <si>
    <t>02 0 00 82400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</si>
  <si>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</si>
  <si>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</si>
  <si>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</si>
  <si>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G5</t>
  </si>
  <si>
    <t>52430</t>
  </si>
  <si>
    <t>Капитальный ремонт кровель муниципальных образовательных организаций Брянской области</t>
  </si>
  <si>
    <t>03 0 00 S4850</t>
  </si>
  <si>
    <t>S4850</t>
  </si>
  <si>
    <t>Приложение 3</t>
  </si>
  <si>
    <t>Обеспечение пожарной безопасности</t>
  </si>
  <si>
    <t>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</si>
  <si>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</si>
  <si>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</si>
  <si>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</si>
  <si>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Субсидии бюджетам муниципальных районов на капитальный ремонт кровель муниципальных образовательных организаций Брянской области</t>
  </si>
  <si>
    <t xml:space="preserve">"О внесении изменений </t>
  </si>
  <si>
    <t>02 0 00 81800</t>
  </si>
  <si>
    <t>Приобретение специализированной техники для предприятий жилищно-коммунального хозяйства</t>
  </si>
  <si>
    <t>02 0 00 S3430</t>
  </si>
  <si>
    <t>Cубсидии бюджетам муниципальных районов на приобретение специализированной техники для предприятий жилищно-коммунального хозяйства</t>
  </si>
  <si>
    <t xml:space="preserve">                                                                                    Приложение 7.9.</t>
  </si>
  <si>
    <t>Приложение 8.9.</t>
  </si>
  <si>
    <t>Приложение 9.9.</t>
  </si>
  <si>
    <t xml:space="preserve">Приложение №10                                                                                                      к решению Погарского районного Совета народных депутатов"                                                                                                                                 от  25.12.2018г. №5-327 "О бюджете муниципального образования "Погарский район" на 2019 год и на плановый период 2020 и 2021 годов""                                                                 </t>
  </si>
  <si>
    <t>Таблица 2</t>
  </si>
  <si>
    <t>Распределение дотации   на поддержку мер по обеспечению  сбалансированности бюджетов поселений из бюджета Погарского района  на 2019 год и на  плановый период 2020 и 2021 годов</t>
  </si>
  <si>
    <t>(рублей)</t>
  </si>
  <si>
    <t>Наименование поселений</t>
  </si>
  <si>
    <t>Борщовское сельское поселение</t>
  </si>
  <si>
    <t xml:space="preserve">Вадьковское сельское поселение </t>
  </si>
  <si>
    <t xml:space="preserve">Витемлянское сельское поселение </t>
  </si>
  <si>
    <t>Гетуновское сельское поселение</t>
  </si>
  <si>
    <t xml:space="preserve">Городищенское сельское поселение </t>
  </si>
  <si>
    <t>Гриневское сельское поселение</t>
  </si>
  <si>
    <t xml:space="preserve">Долботовское сельское поселение </t>
  </si>
  <si>
    <t xml:space="preserve">Кистерское сельское поселение </t>
  </si>
  <si>
    <t xml:space="preserve">Посудичское сельское поселение  </t>
  </si>
  <si>
    <t>Прирубкинское сельское поселение</t>
  </si>
  <si>
    <t>Стеченское сельское поселение</t>
  </si>
  <si>
    <t>Суворовское сельское поселение</t>
  </si>
  <si>
    <t xml:space="preserve">Чаусовское сельское поселение </t>
  </si>
  <si>
    <t xml:space="preserve">Юдиновское сельское поселение </t>
  </si>
  <si>
    <t>Нераспределенный резерв</t>
  </si>
  <si>
    <t>ИТОГО</t>
  </si>
  <si>
    <t xml:space="preserve">1 13 02995 05 0000 130
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</si>
  <si>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</si>
  <si>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</si>
  <si>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 xml:space="preserve">1 13 02990 00 0000 130
</t>
  </si>
  <si>
    <t xml:space="preserve">Приложение №11                                                                                                      к решению Погарского районного Совета народных депутатов"                                                                                                                                 от 25.12.2018г. №5-328   "О бюджете муниципального образования "Погарский район" на 2019 год и на плановый период 2020 и 2021 годов""                                                                 </t>
  </si>
  <si>
    <t xml:space="preserve">Распределение иных межбюджетных трансфертов муниципальному району от поселений на осуществление передаваемых полномочий по решению отдельных вопросов местного значения поселений в сфере культуры на 2019 год и на  плановый период 2020 и 2021 годов </t>
  </si>
  <si>
    <t>Распределение дотации бюджетам  поселений на выравнивание уровня бюджетной обеспеченности  поселений за счет субвенции  из  Регионального  фонда  компенсаций на 2017 год</t>
  </si>
  <si>
    <t xml:space="preserve">2019 год </t>
  </si>
  <si>
    <t>Погарское городское поселение</t>
  </si>
  <si>
    <t>Приложение 4</t>
  </si>
  <si>
    <t>Приложение 5</t>
  </si>
  <si>
    <t>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</si>
  <si>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2 02 45550 05 0000 150</t>
  </si>
  <si>
    <t>Межбюджетные трансферты, передаваемые бюджетам муниципальных районов  за достижение показателей деятельности органов  исполнительной власти  субъектов Российской Федерации</t>
  </si>
  <si>
    <t>Достижение показателей деятельности органов исполнительной власти</t>
  </si>
  <si>
    <t>15 0 00 55500</t>
  </si>
  <si>
    <t>55500</t>
  </si>
  <si>
    <t>02 0 00 S7640</t>
  </si>
  <si>
    <t>Приложение 6</t>
  </si>
  <si>
    <t xml:space="preserve">Приложение №13                                                                                                      к решению Погарского районного Совета народных депутатов"                                                                                                                                 от 25.12.2018г. №5-328   "О бюджете муниципального образования "Погарский район" на 2019 год и на плановый период 2020 и 2021 годов""                                                                 </t>
  </si>
  <si>
    <t>Распределение иных межбюджетных трансфертов из бюджета  муниципального района в бюджеты  поселений на осуществление отдельных мероприятий по развитию спорта на 2019 год и на  плановый период 2020 и 2021 годов</t>
  </si>
  <si>
    <t>2 02 29999 05 000 000</t>
  </si>
  <si>
    <t>15 0 00 83360</t>
  </si>
  <si>
    <t>от 25.12.2019 №6-45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</si>
</sst>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0.00000"/>
    <numFmt numFmtId="182" formatCode="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9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60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9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0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62" fillId="0" borderId="10" xfId="0" applyNumberFormat="1" applyFont="1" applyFill="1" applyBorder="1" applyAlignment="1">
      <alignment horizontal="left" vertical="center" wrapText="1"/>
    </xf>
    <xf numFmtId="0" fontId="61" fillId="0" borderId="10" xfId="57" applyNumberFormat="1" applyFont="1" applyFill="1" applyBorder="1" applyAlignment="1">
      <alignment horizontal="left" vertical="center" wrapText="1"/>
      <protection/>
    </xf>
    <xf numFmtId="0" fontId="62" fillId="0" borderId="10" xfId="57" applyNumberFormat="1" applyFont="1" applyFill="1" applyBorder="1" applyAlignment="1">
      <alignment horizontal="left" vertical="center" wrapText="1"/>
      <protection/>
    </xf>
    <xf numFmtId="0" fontId="59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80" fontId="4" fillId="0" borderId="0" xfId="53" applyNumberFormat="1" applyFont="1" applyFill="1" applyAlignment="1">
      <alignment vertical="center"/>
      <protection/>
    </xf>
    <xf numFmtId="181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60" fillId="0" borderId="10" xfId="0" applyFont="1" applyBorder="1" applyAlignment="1">
      <alignment vertical="center" wrapText="1"/>
    </xf>
    <xf numFmtId="0" fontId="59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60" fillId="0" borderId="11" xfId="0" applyFont="1" applyBorder="1" applyAlignment="1">
      <alignment vertical="center" wrapText="1"/>
    </xf>
    <xf numFmtId="0" fontId="62" fillId="34" borderId="12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/>
      <protection/>
    </xf>
    <xf numFmtId="49" fontId="4" fillId="0" borderId="10" xfId="54" applyNumberFormat="1" applyFont="1" applyFill="1" applyBorder="1" applyAlignment="1" applyProtection="1">
      <alignment horizontal="center" vertical="top" wrapText="1"/>
      <protection/>
    </xf>
    <xf numFmtId="49" fontId="4" fillId="0" borderId="10" xfId="54" applyNumberFormat="1" applyFont="1" applyFill="1" applyBorder="1" applyAlignment="1" applyProtection="1">
      <alignment horizontal="center" vertical="top"/>
      <protection/>
    </xf>
    <xf numFmtId="49" fontId="12" fillId="0" borderId="10" xfId="5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33" borderId="0" xfId="5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right" wrapText="1"/>
    </xf>
    <xf numFmtId="0" fontId="7" fillId="34" borderId="0" xfId="0" applyFont="1" applyFill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" fontId="1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0" fontId="3" fillId="34" borderId="10" xfId="53" applyFont="1" applyFill="1" applyBorder="1" applyAlignment="1">
      <alignment horizontal="left" vertical="center" wrapText="1"/>
      <protection/>
    </xf>
    <xf numFmtId="49" fontId="3" fillId="34" borderId="10" xfId="53" applyNumberFormat="1" applyFont="1" applyFill="1" applyBorder="1" applyAlignment="1">
      <alignment horizontal="center" vertical="center" shrinkToFit="1"/>
      <protection/>
    </xf>
    <xf numFmtId="4" fontId="3" fillId="34" borderId="10" xfId="53" applyNumberFormat="1" applyFont="1" applyFill="1" applyBorder="1" applyAlignment="1" applyProtection="1">
      <alignment horizontal="right" vertical="center" shrinkToFit="1"/>
      <protection locked="0"/>
    </xf>
    <xf numFmtId="0" fontId="59" fillId="34" borderId="10" xfId="0" applyFont="1" applyFill="1" applyBorder="1" applyAlignment="1">
      <alignment vertical="center" wrapText="1"/>
    </xf>
    <xf numFmtId="49" fontId="4" fillId="34" borderId="10" xfId="53" applyNumberFormat="1" applyFont="1" applyFill="1" applyBorder="1" applyAlignment="1">
      <alignment horizontal="center" vertical="center" shrinkToFit="1"/>
      <protection/>
    </xf>
    <xf numFmtId="4" fontId="4" fillId="34" borderId="10" xfId="53" applyNumberFormat="1" applyFont="1" applyFill="1" applyBorder="1" applyAlignment="1" applyProtection="1">
      <alignment horizontal="right" vertical="center" shrinkToFit="1"/>
      <protection locked="0"/>
    </xf>
    <xf numFmtId="0" fontId="59" fillId="34" borderId="11" xfId="0" applyFont="1" applyFill="1" applyBorder="1" applyAlignment="1">
      <alignment vertical="center" wrapText="1"/>
    </xf>
    <xf numFmtId="0" fontId="4" fillId="34" borderId="10" xfId="53" applyFont="1" applyFill="1" applyBorder="1" applyAlignment="1">
      <alignment horizontal="left" vertical="center" wrapText="1"/>
      <protection/>
    </xf>
    <xf numFmtId="49" fontId="3" fillId="34" borderId="10" xfId="53" applyNumberFormat="1" applyFont="1" applyFill="1" applyBorder="1" applyAlignment="1">
      <alignment horizontal="center" vertical="center"/>
      <protection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horizontal="center" vertical="center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vertical="center" wrapText="1"/>
      <protection/>
    </xf>
    <xf numFmtId="4" fontId="3" fillId="34" borderId="10" xfId="53" applyNumberFormat="1" applyFont="1" applyFill="1" applyBorder="1" applyAlignment="1">
      <alignment horizontal="right" vertical="center"/>
      <protection/>
    </xf>
    <xf numFmtId="4" fontId="4" fillId="34" borderId="10" xfId="53" applyNumberFormat="1" applyFont="1" applyFill="1" applyBorder="1" applyAlignment="1">
      <alignment horizontal="right" vertical="center"/>
      <protection/>
    </xf>
    <xf numFmtId="0" fontId="4" fillId="34" borderId="10" xfId="53" applyFont="1" applyFill="1" applyBorder="1" applyAlignment="1">
      <alignment vertical="center" wrapText="1"/>
      <protection/>
    </xf>
    <xf numFmtId="0" fontId="3" fillId="34" borderId="10" xfId="53" applyNumberFormat="1" applyFont="1" applyFill="1" applyBorder="1" applyAlignment="1" applyProtection="1">
      <alignment horizontal="left" vertical="center" wrapText="1"/>
      <protection/>
    </xf>
    <xf numFmtId="49" fontId="3" fillId="34" borderId="10" xfId="53" applyNumberFormat="1" applyFont="1" applyFill="1" applyBorder="1" applyAlignment="1" applyProtection="1">
      <alignment horizontal="center" vertical="center"/>
      <protection/>
    </xf>
    <xf numFmtId="4" fontId="3" fillId="34" borderId="10" xfId="53" applyNumberFormat="1" applyFont="1" applyFill="1" applyBorder="1" applyAlignment="1" applyProtection="1">
      <alignment horizontal="right" vertical="center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49" fontId="3" fillId="34" borderId="13" xfId="53" applyNumberFormat="1" applyFont="1" applyFill="1" applyBorder="1" applyAlignment="1">
      <alignment horizontal="center" vertical="center" shrinkToFit="1"/>
      <protection/>
    </xf>
    <xf numFmtId="4" fontId="3" fillId="34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34" borderId="13" xfId="53" applyNumberFormat="1" applyFont="1" applyFill="1" applyBorder="1" applyAlignment="1">
      <alignment horizontal="center" vertical="center" shrinkToFit="1"/>
      <protection/>
    </xf>
    <xf numFmtId="4" fontId="4" fillId="34" borderId="13" xfId="53" applyNumberFormat="1" applyFont="1" applyFill="1" applyBorder="1" applyAlignment="1" applyProtection="1">
      <alignment horizontal="right" vertical="center" shrinkToFit="1"/>
      <protection locked="0"/>
    </xf>
    <xf numFmtId="0" fontId="59" fillId="34" borderId="10" xfId="57" applyFont="1" applyFill="1" applyBorder="1" applyAlignment="1">
      <alignment vertical="center" wrapText="1"/>
      <protection/>
    </xf>
    <xf numFmtId="49" fontId="3" fillId="34" borderId="10" xfId="55" applyNumberFormat="1" applyFont="1" applyFill="1" applyBorder="1" applyAlignment="1" applyProtection="1">
      <alignment horizontal="center" vertical="center"/>
      <protection/>
    </xf>
    <xf numFmtId="49" fontId="3" fillId="34" borderId="10" xfId="55" applyNumberFormat="1" applyFont="1" applyFill="1" applyBorder="1" applyAlignment="1">
      <alignment horizontal="center" vertical="center" wrapText="1"/>
      <protection/>
    </xf>
    <xf numFmtId="49" fontId="4" fillId="34" borderId="10" xfId="55" applyNumberFormat="1" applyFont="1" applyFill="1" applyBorder="1" applyAlignment="1" applyProtection="1">
      <alignment horizontal="center" vertical="center"/>
      <protection/>
    </xf>
    <xf numFmtId="49" fontId="4" fillId="34" borderId="10" xfId="55" applyNumberFormat="1" applyFont="1" applyFill="1" applyBorder="1" applyAlignment="1">
      <alignment horizontal="center" vertical="center" wrapText="1"/>
      <protection/>
    </xf>
    <xf numFmtId="4" fontId="4" fillId="34" borderId="10" xfId="53" applyNumberFormat="1" applyFont="1" applyFill="1" applyBorder="1" applyAlignment="1" applyProtection="1">
      <alignment horizontal="right" vertical="center"/>
      <protection/>
    </xf>
    <xf numFmtId="49" fontId="4" fillId="34" borderId="10" xfId="53" applyNumberFormat="1" applyFont="1" applyFill="1" applyBorder="1" applyAlignment="1" applyProtection="1">
      <alignment horizontal="center" vertical="center"/>
      <protection/>
    </xf>
    <xf numFmtId="0" fontId="62" fillId="34" borderId="10" xfId="0" applyNumberFormat="1" applyFont="1" applyFill="1" applyBorder="1" applyAlignment="1">
      <alignment horizontal="left" vertical="center" wrapText="1"/>
    </xf>
    <xf numFmtId="0" fontId="62" fillId="34" borderId="12" xfId="0" applyNumberFormat="1" applyFont="1" applyFill="1" applyBorder="1" applyAlignment="1">
      <alignment horizontal="left" vertical="center" wrapText="1"/>
    </xf>
    <xf numFmtId="0" fontId="4" fillId="34" borderId="10" xfId="53" applyFont="1" applyFill="1" applyBorder="1" applyAlignment="1">
      <alignment horizontal="center" vertical="center"/>
      <protection/>
    </xf>
    <xf numFmtId="0" fontId="7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4" fontId="18" fillId="0" borderId="10" xfId="0" applyNumberFormat="1" applyFont="1" applyBorder="1" applyAlignment="1">
      <alignment horizontal="right" wrapText="1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" fillId="0" borderId="0" xfId="54" applyFont="1" applyBorder="1" applyAlignment="1">
      <alignment horizontal="right" vertical="center"/>
      <protection/>
    </xf>
    <xf numFmtId="0" fontId="63" fillId="0" borderId="0" xfId="0" applyNumberFormat="1" applyFont="1" applyFill="1" applyAlignment="1">
      <alignment horizontal="center" vertical="center" wrapText="1"/>
    </xf>
    <xf numFmtId="0" fontId="64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62" fillId="0" borderId="16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7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7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7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7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  <xf numFmtId="0" fontId="4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34" borderId="0" xfId="0" applyFont="1" applyFill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showGridLines="0" showZeros="0" zoomScale="90" zoomScaleNormal="90" zoomScaleSheetLayoutView="100" zoomScalePageLayoutView="0" workbookViewId="0" topLeftCell="G1">
      <selection activeCell="L17" sqref="L17"/>
    </sheetView>
  </sheetViews>
  <sheetFormatPr defaultColWidth="9.00390625" defaultRowHeight="12.75"/>
  <cols>
    <col min="1" max="6" width="0" style="2" hidden="1" customWidth="1"/>
    <col min="7" max="7" width="21.25390625" style="2" customWidth="1"/>
    <col min="8" max="8" width="55.875" style="2" customWidth="1"/>
    <col min="9" max="9" width="13.00390625" style="2" customWidth="1"/>
    <col min="10" max="10" width="12.625" style="2" customWidth="1"/>
    <col min="11" max="11" width="12.75390625" style="2" customWidth="1"/>
    <col min="12" max="12" width="13.75390625" style="2" customWidth="1"/>
    <col min="13" max="13" width="13.375" style="2" customWidth="1"/>
    <col min="14" max="15" width="9.25390625" style="2" customWidth="1"/>
    <col min="16" max="16" width="2.625" style="2" customWidth="1"/>
    <col min="17" max="16384" width="9.125" style="2" customWidth="1"/>
  </cols>
  <sheetData>
    <row r="1" spans="8:11" ht="12.75">
      <c r="H1" s="206"/>
      <c r="I1" s="202"/>
      <c r="J1" s="204"/>
      <c r="K1" s="205" t="s">
        <v>724</v>
      </c>
    </row>
    <row r="2" spans="8:11" ht="12.75">
      <c r="H2" s="206"/>
      <c r="I2" s="202"/>
      <c r="J2" s="204"/>
      <c r="K2" s="205" t="s">
        <v>725</v>
      </c>
    </row>
    <row r="3" spans="8:11" ht="12.75">
      <c r="H3" s="206"/>
      <c r="I3" s="202"/>
      <c r="J3" s="204"/>
      <c r="K3" s="205" t="s">
        <v>270</v>
      </c>
    </row>
    <row r="4" spans="8:11" ht="12.75">
      <c r="H4" s="206"/>
      <c r="I4" s="202"/>
      <c r="J4" s="204"/>
      <c r="K4" s="205" t="s">
        <v>854</v>
      </c>
    </row>
    <row r="5" spans="8:11" ht="12.75">
      <c r="H5" s="206"/>
      <c r="I5" s="202"/>
      <c r="J5" s="204"/>
      <c r="K5" s="205" t="s">
        <v>802</v>
      </c>
    </row>
    <row r="6" spans="8:11" ht="12.75">
      <c r="H6" s="206"/>
      <c r="I6" s="202"/>
      <c r="J6" s="204"/>
      <c r="K6" s="205" t="s">
        <v>728</v>
      </c>
    </row>
    <row r="7" spans="8:11" ht="12.75">
      <c r="H7" s="206"/>
      <c r="I7" s="202"/>
      <c r="J7" s="204"/>
      <c r="K7" s="205" t="s">
        <v>270</v>
      </c>
    </row>
    <row r="8" spans="8:11" ht="12.75">
      <c r="H8" s="206"/>
      <c r="I8" s="202"/>
      <c r="J8" s="204"/>
      <c r="K8" s="205" t="s">
        <v>726</v>
      </c>
    </row>
    <row r="9" spans="8:11" ht="12.75">
      <c r="H9" s="206"/>
      <c r="I9" s="202"/>
      <c r="J9" s="204"/>
      <c r="K9" s="205" t="s">
        <v>729</v>
      </c>
    </row>
    <row r="10" spans="8:11" ht="12.75">
      <c r="H10" s="203"/>
      <c r="I10" s="202"/>
      <c r="J10" s="204"/>
      <c r="K10" s="205" t="s">
        <v>26</v>
      </c>
    </row>
    <row r="11" spans="8:11" ht="12.75">
      <c r="H11" s="206"/>
      <c r="I11" s="202"/>
      <c r="J11" s="204"/>
      <c r="K11" s="205" t="s">
        <v>271</v>
      </c>
    </row>
    <row r="12" spans="1:16" ht="12.75" customHeight="1">
      <c r="A12" s="3"/>
      <c r="B12" s="3"/>
      <c r="C12" s="3"/>
      <c r="D12" s="3"/>
      <c r="E12" s="3"/>
      <c r="F12" s="3"/>
      <c r="G12" s="4"/>
      <c r="H12" s="5"/>
      <c r="I12" s="5"/>
      <c r="J12" s="5"/>
      <c r="K12" s="5"/>
      <c r="L12" s="5"/>
      <c r="M12" s="6"/>
      <c r="N12" s="7"/>
      <c r="O12" s="7"/>
      <c r="P12" s="7"/>
    </row>
    <row r="13" spans="1:16" ht="12.75" customHeight="1">
      <c r="A13" s="3"/>
      <c r="B13" s="3"/>
      <c r="C13" s="3"/>
      <c r="D13" s="3"/>
      <c r="E13" s="3"/>
      <c r="F13" s="3"/>
      <c r="G13" s="4"/>
      <c r="H13" s="305" t="s">
        <v>807</v>
      </c>
      <c r="I13" s="305"/>
      <c r="J13" s="306"/>
      <c r="K13" s="306"/>
      <c r="L13" s="8"/>
      <c r="M13" s="6"/>
      <c r="N13" s="7"/>
      <c r="O13" s="7"/>
      <c r="P13" s="7"/>
    </row>
    <row r="14" spans="1:16" ht="18" customHeight="1">
      <c r="A14" s="3"/>
      <c r="B14" s="3"/>
      <c r="C14" s="3"/>
      <c r="D14" s="3"/>
      <c r="E14" s="3"/>
      <c r="F14" s="3"/>
      <c r="G14" s="4"/>
      <c r="H14" s="298" t="s">
        <v>27</v>
      </c>
      <c r="I14" s="298"/>
      <c r="J14" s="299"/>
      <c r="K14" s="299"/>
      <c r="L14" s="5"/>
      <c r="M14"/>
      <c r="N14" s="7"/>
      <c r="O14" s="7"/>
      <c r="P14" s="7"/>
    </row>
    <row r="15" spans="1:16" ht="18" customHeight="1">
      <c r="A15" s="3"/>
      <c r="B15" s="3"/>
      <c r="C15" s="3"/>
      <c r="D15" s="3"/>
      <c r="E15" s="3"/>
      <c r="F15" s="3"/>
      <c r="G15" s="4"/>
      <c r="H15" s="298" t="s">
        <v>28</v>
      </c>
      <c r="I15" s="298"/>
      <c r="J15" s="299"/>
      <c r="K15" s="299"/>
      <c r="L15" s="5"/>
      <c r="M15" s="6"/>
      <c r="N15" s="7"/>
      <c r="O15" s="7"/>
      <c r="P15" s="7"/>
    </row>
    <row r="16" spans="1:16" ht="11.25" customHeight="1">
      <c r="A16" s="3"/>
      <c r="B16" s="3"/>
      <c r="C16" s="3"/>
      <c r="D16" s="3"/>
      <c r="E16" s="3"/>
      <c r="F16" s="3"/>
      <c r="G16" s="4"/>
      <c r="H16" s="298" t="s">
        <v>29</v>
      </c>
      <c r="I16" s="307"/>
      <c r="J16" s="299"/>
      <c r="K16" s="299"/>
      <c r="L16" s="9"/>
      <c r="M16" s="6"/>
      <c r="N16" s="7"/>
      <c r="O16" s="7"/>
      <c r="P16" s="7"/>
    </row>
    <row r="17" spans="1:16" ht="15.75" customHeight="1">
      <c r="A17" s="3"/>
      <c r="B17" s="3"/>
      <c r="C17" s="3"/>
      <c r="D17" s="3"/>
      <c r="E17" s="3"/>
      <c r="F17" s="3"/>
      <c r="G17" s="3"/>
      <c r="H17" s="298" t="s">
        <v>30</v>
      </c>
      <c r="I17" s="298"/>
      <c r="J17" s="299"/>
      <c r="K17" s="299"/>
      <c r="L17" s="5"/>
      <c r="M17" s="6"/>
      <c r="N17" s="7"/>
      <c r="O17" s="7"/>
      <c r="P17" s="7"/>
    </row>
    <row r="18" spans="1:16" ht="15.75" customHeight="1">
      <c r="A18" s="3"/>
      <c r="B18" s="3"/>
      <c r="C18" s="3"/>
      <c r="D18" s="3"/>
      <c r="E18" s="3"/>
      <c r="F18" s="3"/>
      <c r="G18" s="3"/>
      <c r="H18" s="5"/>
      <c r="I18" s="298" t="s">
        <v>3</v>
      </c>
      <c r="J18" s="298"/>
      <c r="K18" s="298"/>
      <c r="L18" s="5"/>
      <c r="M18" s="6"/>
      <c r="N18" s="7"/>
      <c r="O18" s="7"/>
      <c r="P18" s="7"/>
    </row>
    <row r="19" spans="1:16" ht="12.75" customHeight="1">
      <c r="A19" s="3"/>
      <c r="B19" s="3"/>
      <c r="C19" s="3"/>
      <c r="D19" s="3"/>
      <c r="E19" s="3"/>
      <c r="F19" s="3"/>
      <c r="G19" s="3"/>
      <c r="H19" s="298" t="s">
        <v>1</v>
      </c>
      <c r="I19" s="298"/>
      <c r="J19" s="299"/>
      <c r="K19" s="299"/>
      <c r="L19" s="5"/>
      <c r="M19" s="6"/>
      <c r="N19" s="7"/>
      <c r="O19" s="7"/>
      <c r="P19" s="7"/>
    </row>
    <row r="20" spans="1:16" ht="3" customHeight="1">
      <c r="A20" s="10"/>
      <c r="B20" s="10"/>
      <c r="C20" s="10"/>
      <c r="D20" s="10"/>
      <c r="E20" s="10"/>
      <c r="F20" s="10"/>
      <c r="G20" s="10"/>
      <c r="H20" s="300"/>
      <c r="I20" s="300"/>
      <c r="J20" s="11"/>
      <c r="K20" s="11"/>
      <c r="L20" s="11"/>
      <c r="M20" s="10"/>
      <c r="N20" s="10"/>
      <c r="O20" s="10"/>
      <c r="P20" s="12"/>
    </row>
    <row r="21" spans="1:16" ht="24.75" customHeight="1">
      <c r="A21" s="301" t="s">
        <v>733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7"/>
      <c r="M21" s="6"/>
      <c r="N21" s="7"/>
      <c r="O21" s="7"/>
      <c r="P21" s="7"/>
    </row>
    <row r="22" spans="1:16" ht="12.75">
      <c r="A22" s="10"/>
      <c r="B22" s="10"/>
      <c r="C22" s="10"/>
      <c r="D22" s="10"/>
      <c r="E22" s="10"/>
      <c r="F22" s="10"/>
      <c r="G22" s="13"/>
      <c r="H22" s="13"/>
      <c r="I22" s="14"/>
      <c r="J22" s="14"/>
      <c r="K22" s="14" t="s">
        <v>31</v>
      </c>
      <c r="L22" s="14"/>
      <c r="M22" s="10"/>
      <c r="N22" s="10"/>
      <c r="O22" s="10"/>
      <c r="P22" s="10"/>
    </row>
    <row r="23" spans="1:16" ht="24.75" customHeight="1">
      <c r="A23" s="10"/>
      <c r="B23" s="10"/>
      <c r="C23" s="10"/>
      <c r="D23" s="10"/>
      <c r="E23" s="10"/>
      <c r="F23" s="13"/>
      <c r="G23" s="302" t="s">
        <v>4</v>
      </c>
      <c r="H23" s="302" t="s">
        <v>32</v>
      </c>
      <c r="I23" s="303" t="s">
        <v>33</v>
      </c>
      <c r="J23" s="303" t="s">
        <v>34</v>
      </c>
      <c r="K23" s="303" t="s">
        <v>35</v>
      </c>
      <c r="L23" s="15"/>
      <c r="M23" s="13"/>
      <c r="N23" s="6"/>
      <c r="O23" s="10"/>
      <c r="P23" s="10"/>
    </row>
    <row r="24" spans="1:16" ht="37.5" customHeight="1">
      <c r="A24" s="10"/>
      <c r="B24" s="10"/>
      <c r="C24" s="10"/>
      <c r="D24" s="10"/>
      <c r="E24" s="10"/>
      <c r="F24" s="13"/>
      <c r="G24" s="302"/>
      <c r="H24" s="302"/>
      <c r="I24" s="304"/>
      <c r="J24" s="304"/>
      <c r="K24" s="304"/>
      <c r="L24" s="16"/>
      <c r="M24" s="13"/>
      <c r="N24" s="6"/>
      <c r="O24" s="10"/>
      <c r="P24" s="10"/>
    </row>
    <row r="25" spans="1:16" ht="6.75" customHeight="1">
      <c r="A25" s="10"/>
      <c r="B25" s="10"/>
      <c r="C25" s="10"/>
      <c r="D25" s="10"/>
      <c r="E25" s="10"/>
      <c r="F25" s="13"/>
      <c r="G25" s="302"/>
      <c r="H25" s="302"/>
      <c r="I25" s="304"/>
      <c r="J25" s="304"/>
      <c r="K25" s="304"/>
      <c r="L25" s="16"/>
      <c r="M25" s="13"/>
      <c r="N25" s="10"/>
      <c r="O25" s="10"/>
      <c r="P25" s="10"/>
    </row>
    <row r="26" spans="1:16" ht="12.75">
      <c r="A26" s="10"/>
      <c r="B26" s="10"/>
      <c r="C26" s="10"/>
      <c r="D26" s="10"/>
      <c r="E26" s="10"/>
      <c r="F26" s="13"/>
      <c r="G26" s="17" t="s">
        <v>36</v>
      </c>
      <c r="H26" s="17" t="s">
        <v>37</v>
      </c>
      <c r="I26" s="17" t="s">
        <v>38</v>
      </c>
      <c r="J26" s="17" t="s">
        <v>38</v>
      </c>
      <c r="K26" s="17" t="s">
        <v>38</v>
      </c>
      <c r="L26" s="18"/>
      <c r="M26" s="13"/>
      <c r="N26" s="10"/>
      <c r="O26" s="10"/>
      <c r="P26" s="10"/>
    </row>
    <row r="27" spans="1:16" ht="16.5" customHeight="1">
      <c r="A27" s="19"/>
      <c r="B27" s="19"/>
      <c r="C27" s="19"/>
      <c r="D27" s="19"/>
      <c r="E27" s="19"/>
      <c r="F27" s="20"/>
      <c r="G27" s="208" t="s">
        <v>39</v>
      </c>
      <c r="H27" s="21" t="s">
        <v>40</v>
      </c>
      <c r="I27" s="22">
        <f>I28+I34+I44+I52+I57+I67+I79+I85+I73</f>
        <v>-3.456079866737127E-11</v>
      </c>
      <c r="J27" s="22">
        <f>J28+J34+J44+J52+J57+J67+J79+J85</f>
        <v>0</v>
      </c>
      <c r="K27" s="22">
        <f>K28+K34+K44+K52+K57+K67+K79+K85</f>
        <v>0</v>
      </c>
      <c r="L27" s="23"/>
      <c r="M27" s="24"/>
      <c r="N27" s="25"/>
      <c r="O27" s="26"/>
      <c r="P27" s="6"/>
    </row>
    <row r="28" spans="1:16" ht="17.25" customHeight="1">
      <c r="A28" s="19"/>
      <c r="B28" s="19"/>
      <c r="C28" s="19"/>
      <c r="D28" s="19"/>
      <c r="E28" s="19"/>
      <c r="F28" s="20"/>
      <c r="G28" s="209" t="s">
        <v>41</v>
      </c>
      <c r="H28" s="27" t="s">
        <v>42</v>
      </c>
      <c r="I28" s="28">
        <f>I29</f>
        <v>0</v>
      </c>
      <c r="J28" s="28">
        <f>J29</f>
        <v>0</v>
      </c>
      <c r="K28" s="28">
        <f>K29</f>
        <v>0</v>
      </c>
      <c r="L28" s="29"/>
      <c r="M28" s="24"/>
      <c r="N28" s="25"/>
      <c r="O28" s="26"/>
      <c r="P28" s="6"/>
    </row>
    <row r="29" spans="1:16" ht="16.5" customHeight="1">
      <c r="A29" s="19"/>
      <c r="B29" s="19"/>
      <c r="C29" s="19"/>
      <c r="D29" s="19"/>
      <c r="E29" s="19"/>
      <c r="F29" s="20"/>
      <c r="G29" s="209" t="s">
        <v>43</v>
      </c>
      <c r="H29" s="30" t="s">
        <v>44</v>
      </c>
      <c r="I29" s="28">
        <f>I30+I31+I32+I33</f>
        <v>0</v>
      </c>
      <c r="J29" s="28">
        <f>J30+J31+J32+J33</f>
        <v>0</v>
      </c>
      <c r="K29" s="28">
        <f>K30+K31+K32+K33</f>
        <v>0</v>
      </c>
      <c r="L29" s="29"/>
      <c r="M29" s="24"/>
      <c r="N29" s="25"/>
      <c r="O29" s="26"/>
      <c r="P29" s="6"/>
    </row>
    <row r="30" spans="1:16" ht="66.75" customHeight="1" hidden="1">
      <c r="A30" s="19"/>
      <c r="B30" s="19"/>
      <c r="C30" s="19"/>
      <c r="D30" s="19"/>
      <c r="E30" s="19"/>
      <c r="F30" s="20"/>
      <c r="G30" s="210" t="s">
        <v>45</v>
      </c>
      <c r="H30" s="31" t="s">
        <v>46</v>
      </c>
      <c r="I30" s="32"/>
      <c r="J30" s="32"/>
      <c r="K30" s="32"/>
      <c r="L30" s="33"/>
      <c r="M30" s="24"/>
      <c r="N30" s="25"/>
      <c r="O30" s="26"/>
      <c r="P30" s="6"/>
    </row>
    <row r="31" spans="1:16" ht="96" customHeight="1">
      <c r="A31" s="19" t="s">
        <v>36</v>
      </c>
      <c r="B31" s="19" t="s">
        <v>39</v>
      </c>
      <c r="C31" s="19" t="s">
        <v>41</v>
      </c>
      <c r="D31" s="19" t="s">
        <v>47</v>
      </c>
      <c r="E31" s="19" t="s">
        <v>48</v>
      </c>
      <c r="F31" s="20" t="s">
        <v>49</v>
      </c>
      <c r="G31" s="210" t="s">
        <v>50</v>
      </c>
      <c r="H31" s="31" t="s">
        <v>51</v>
      </c>
      <c r="I31" s="32">
        <v>-200000</v>
      </c>
      <c r="J31" s="32"/>
      <c r="K31" s="32"/>
      <c r="L31" s="33"/>
      <c r="M31" s="24"/>
      <c r="N31" s="25"/>
      <c r="O31" s="26"/>
      <c r="P31" s="6"/>
    </row>
    <row r="32" spans="1:16" ht="40.5" customHeight="1" hidden="1">
      <c r="A32" s="19"/>
      <c r="B32" s="19"/>
      <c r="C32" s="19"/>
      <c r="D32" s="19"/>
      <c r="E32" s="19"/>
      <c r="F32" s="20"/>
      <c r="G32" s="210" t="s">
        <v>52</v>
      </c>
      <c r="H32" s="31" t="s">
        <v>53</v>
      </c>
      <c r="I32" s="32"/>
      <c r="J32" s="32"/>
      <c r="K32" s="32"/>
      <c r="L32" s="33"/>
      <c r="M32" s="24"/>
      <c r="N32" s="25"/>
      <c r="O32" s="26"/>
      <c r="P32" s="6"/>
    </row>
    <row r="33" spans="1:16" ht="73.5" customHeight="1">
      <c r="A33" s="19" t="s">
        <v>36</v>
      </c>
      <c r="B33" s="19" t="s">
        <v>39</v>
      </c>
      <c r="C33" s="19" t="s">
        <v>41</v>
      </c>
      <c r="D33" s="19" t="s">
        <v>43</v>
      </c>
      <c r="E33" s="19" t="s">
        <v>50</v>
      </c>
      <c r="F33" s="20" t="s">
        <v>50</v>
      </c>
      <c r="G33" s="211" t="s">
        <v>54</v>
      </c>
      <c r="H33" s="31" t="s">
        <v>55</v>
      </c>
      <c r="I33" s="32">
        <v>200000</v>
      </c>
      <c r="J33" s="32"/>
      <c r="K33" s="32"/>
      <c r="L33" s="33"/>
      <c r="M33" s="24"/>
      <c r="N33" s="25"/>
      <c r="O33" s="26"/>
      <c r="P33" s="6"/>
    </row>
    <row r="34" spans="1:16" ht="27.75" customHeight="1">
      <c r="A34" s="19"/>
      <c r="B34" s="19"/>
      <c r="C34" s="19"/>
      <c r="D34" s="19"/>
      <c r="E34" s="19"/>
      <c r="F34" s="20"/>
      <c r="G34" s="212" t="s">
        <v>56</v>
      </c>
      <c r="H34" s="34" t="s">
        <v>57</v>
      </c>
      <c r="I34" s="32">
        <f>I35</f>
        <v>0</v>
      </c>
      <c r="J34" s="32">
        <f>J35</f>
        <v>0</v>
      </c>
      <c r="K34" s="32">
        <f>K35</f>
        <v>0</v>
      </c>
      <c r="L34" s="33"/>
      <c r="M34" s="24"/>
      <c r="N34" s="25"/>
      <c r="O34" s="26"/>
      <c r="P34" s="6"/>
    </row>
    <row r="35" spans="1:16" ht="30" customHeight="1">
      <c r="A35" s="19"/>
      <c r="B35" s="19"/>
      <c r="C35" s="19"/>
      <c r="D35" s="19"/>
      <c r="E35" s="19"/>
      <c r="F35" s="20"/>
      <c r="G35" s="213" t="s">
        <v>58</v>
      </c>
      <c r="H35" s="35" t="s">
        <v>762</v>
      </c>
      <c r="I35" s="32">
        <f>I37+I39+I41+I43</f>
        <v>0</v>
      </c>
      <c r="J35" s="32">
        <f>J37+J39+J41+J43</f>
        <v>0</v>
      </c>
      <c r="K35" s="32">
        <f>K37+K39+K41+K43</f>
        <v>0</v>
      </c>
      <c r="L35" s="33"/>
      <c r="M35" s="24"/>
      <c r="N35" s="25"/>
      <c r="O35" s="26"/>
      <c r="P35" s="6"/>
    </row>
    <row r="36" spans="1:16" ht="48" customHeight="1">
      <c r="A36" s="19"/>
      <c r="B36" s="19"/>
      <c r="C36" s="19"/>
      <c r="D36" s="19"/>
      <c r="E36" s="19"/>
      <c r="F36" s="20"/>
      <c r="G36" s="213" t="s">
        <v>755</v>
      </c>
      <c r="H36" s="35" t="s">
        <v>754</v>
      </c>
      <c r="I36" s="32">
        <f>I37</f>
        <v>300000</v>
      </c>
      <c r="J36" s="32"/>
      <c r="K36" s="32"/>
      <c r="L36" s="33"/>
      <c r="M36" s="24"/>
      <c r="N36" s="25"/>
      <c r="O36" s="26"/>
      <c r="P36" s="6"/>
    </row>
    <row r="37" spans="1:16" ht="71.25" customHeight="1">
      <c r="A37" s="19"/>
      <c r="B37" s="19"/>
      <c r="C37" s="19"/>
      <c r="D37" s="19"/>
      <c r="E37" s="19"/>
      <c r="F37" s="20"/>
      <c r="G37" s="213" t="s">
        <v>716</v>
      </c>
      <c r="H37" s="35" t="s">
        <v>721</v>
      </c>
      <c r="I37" s="32">
        <v>300000</v>
      </c>
      <c r="J37" s="32"/>
      <c r="K37" s="32"/>
      <c r="L37" s="33"/>
      <c r="M37" s="24"/>
      <c r="N37" s="25"/>
      <c r="O37" s="26"/>
      <c r="P37" s="6"/>
    </row>
    <row r="38" spans="1:16" ht="60" customHeight="1">
      <c r="A38" s="19"/>
      <c r="B38" s="19"/>
      <c r="C38" s="19"/>
      <c r="D38" s="19"/>
      <c r="E38" s="19"/>
      <c r="F38" s="20"/>
      <c r="G38" s="213" t="s">
        <v>756</v>
      </c>
      <c r="H38" s="35" t="s">
        <v>757</v>
      </c>
      <c r="I38" s="32">
        <f>I39</f>
        <v>15000</v>
      </c>
      <c r="J38" s="32"/>
      <c r="K38" s="32"/>
      <c r="L38" s="33"/>
      <c r="M38" s="24"/>
      <c r="N38" s="25"/>
      <c r="O38" s="26"/>
      <c r="P38" s="6"/>
    </row>
    <row r="39" spans="1:16" ht="85.5" customHeight="1">
      <c r="A39" s="19"/>
      <c r="B39" s="19"/>
      <c r="C39" s="19"/>
      <c r="D39" s="19"/>
      <c r="E39" s="19"/>
      <c r="F39" s="20"/>
      <c r="G39" s="213" t="s">
        <v>717</v>
      </c>
      <c r="H39" s="35" t="s">
        <v>718</v>
      </c>
      <c r="I39" s="32">
        <v>15000</v>
      </c>
      <c r="J39" s="32"/>
      <c r="K39" s="32"/>
      <c r="L39" s="33"/>
      <c r="M39" s="24"/>
      <c r="N39" s="25"/>
      <c r="O39" s="26"/>
      <c r="P39" s="6"/>
    </row>
    <row r="40" spans="1:16" ht="51" customHeight="1">
      <c r="A40" s="19"/>
      <c r="B40" s="19"/>
      <c r="C40" s="19"/>
      <c r="D40" s="19"/>
      <c r="E40" s="19"/>
      <c r="F40" s="20"/>
      <c r="G40" s="213" t="s">
        <v>758</v>
      </c>
      <c r="H40" s="35" t="s">
        <v>759</v>
      </c>
      <c r="I40" s="32">
        <f>I41</f>
        <v>-250000</v>
      </c>
      <c r="J40" s="32"/>
      <c r="K40" s="32"/>
      <c r="L40" s="33"/>
      <c r="M40" s="24"/>
      <c r="N40" s="25"/>
      <c r="O40" s="26"/>
      <c r="P40" s="6"/>
    </row>
    <row r="41" spans="1:16" ht="73.5" customHeight="1">
      <c r="A41" s="19"/>
      <c r="B41" s="19"/>
      <c r="C41" s="19"/>
      <c r="D41" s="19"/>
      <c r="E41" s="19"/>
      <c r="F41" s="20"/>
      <c r="G41" s="213" t="s">
        <v>719</v>
      </c>
      <c r="H41" s="35" t="s">
        <v>722</v>
      </c>
      <c r="I41" s="32">
        <v>-250000</v>
      </c>
      <c r="J41" s="32"/>
      <c r="K41" s="32"/>
      <c r="L41" s="33"/>
      <c r="M41" s="24"/>
      <c r="N41" s="25"/>
      <c r="O41" s="26"/>
      <c r="P41" s="6"/>
    </row>
    <row r="42" spans="1:16" ht="52.5" customHeight="1">
      <c r="A42" s="19"/>
      <c r="B42" s="19"/>
      <c r="C42" s="19"/>
      <c r="D42" s="19"/>
      <c r="E42" s="19"/>
      <c r="F42" s="20"/>
      <c r="G42" s="213" t="s">
        <v>761</v>
      </c>
      <c r="H42" s="35" t="s">
        <v>760</v>
      </c>
      <c r="I42" s="32">
        <f>I43</f>
        <v>-65000</v>
      </c>
      <c r="J42" s="32"/>
      <c r="K42" s="32"/>
      <c r="L42" s="33"/>
      <c r="M42" s="24"/>
      <c r="N42" s="25"/>
      <c r="O42" s="26"/>
      <c r="P42" s="6"/>
    </row>
    <row r="43" spans="1:16" ht="70.5" customHeight="1">
      <c r="A43" s="19"/>
      <c r="B43" s="19"/>
      <c r="C43" s="19"/>
      <c r="D43" s="19"/>
      <c r="E43" s="19"/>
      <c r="F43" s="20"/>
      <c r="G43" s="213" t="s">
        <v>720</v>
      </c>
      <c r="H43" s="35" t="s">
        <v>723</v>
      </c>
      <c r="I43" s="32">
        <v>-65000</v>
      </c>
      <c r="J43" s="32"/>
      <c r="K43" s="32"/>
      <c r="L43" s="33"/>
      <c r="M43" s="24"/>
      <c r="N43" s="25"/>
      <c r="O43" s="26"/>
      <c r="P43" s="6"/>
    </row>
    <row r="44" spans="1:16" ht="18" customHeight="1">
      <c r="A44" s="19"/>
      <c r="B44" s="19"/>
      <c r="C44" s="19"/>
      <c r="D44" s="19"/>
      <c r="E44" s="19"/>
      <c r="F44" s="20"/>
      <c r="G44" s="209" t="s">
        <v>59</v>
      </c>
      <c r="H44" s="36" t="s">
        <v>60</v>
      </c>
      <c r="I44" s="28">
        <f>I45+I48+I50</f>
        <v>-222000.00000000003</v>
      </c>
      <c r="J44" s="28">
        <f>J45+J48+J50</f>
        <v>0</v>
      </c>
      <c r="K44" s="28">
        <f>K45+K48+K50</f>
        <v>0</v>
      </c>
      <c r="L44" s="29"/>
      <c r="M44" s="24"/>
      <c r="N44" s="25"/>
      <c r="O44" s="26"/>
      <c r="P44" s="6"/>
    </row>
    <row r="45" spans="1:16" ht="27" customHeight="1">
      <c r="A45" s="19"/>
      <c r="B45" s="19"/>
      <c r="C45" s="19"/>
      <c r="D45" s="19"/>
      <c r="E45" s="19"/>
      <c r="F45" s="20"/>
      <c r="G45" s="214" t="s">
        <v>61</v>
      </c>
      <c r="H45" s="37" t="s">
        <v>62</v>
      </c>
      <c r="I45" s="38">
        <f>I47+I46</f>
        <v>-482040.41000000003</v>
      </c>
      <c r="J45" s="38">
        <f>J47</f>
        <v>0</v>
      </c>
      <c r="K45" s="38">
        <f>K47</f>
        <v>0</v>
      </c>
      <c r="L45" s="39"/>
      <c r="M45" s="24"/>
      <c r="N45" s="25"/>
      <c r="O45" s="26"/>
      <c r="P45" s="6"/>
    </row>
    <row r="46" spans="1:16" ht="27" customHeight="1">
      <c r="A46" s="19"/>
      <c r="B46" s="19"/>
      <c r="C46" s="19"/>
      <c r="D46" s="19"/>
      <c r="E46" s="19"/>
      <c r="F46" s="20"/>
      <c r="G46" s="215" t="s">
        <v>63</v>
      </c>
      <c r="H46" s="1" t="s">
        <v>62</v>
      </c>
      <c r="I46" s="32">
        <v>-482062.84</v>
      </c>
      <c r="J46" s="32"/>
      <c r="K46" s="32">
        <v>0</v>
      </c>
      <c r="L46" s="33"/>
      <c r="M46" s="24"/>
      <c r="N46" s="25"/>
      <c r="O46" s="26"/>
      <c r="P46" s="6"/>
    </row>
    <row r="47" spans="1:16" ht="28.5" customHeight="1">
      <c r="A47" s="19"/>
      <c r="B47" s="19"/>
      <c r="C47" s="19"/>
      <c r="D47" s="19"/>
      <c r="E47" s="19"/>
      <c r="F47" s="20"/>
      <c r="G47" s="215" t="s">
        <v>764</v>
      </c>
      <c r="H47" s="1" t="s">
        <v>763</v>
      </c>
      <c r="I47" s="32">
        <v>22.43</v>
      </c>
      <c r="J47" s="32"/>
      <c r="K47" s="32">
        <v>0</v>
      </c>
      <c r="L47" s="33"/>
      <c r="M47" s="24"/>
      <c r="N47" s="25"/>
      <c r="O47" s="26"/>
      <c r="P47" s="6"/>
    </row>
    <row r="48" spans="1:16" ht="20.25" customHeight="1">
      <c r="A48" s="19"/>
      <c r="B48" s="19"/>
      <c r="C48" s="19"/>
      <c r="D48" s="19"/>
      <c r="E48" s="19"/>
      <c r="F48" s="20"/>
      <c r="G48" s="216" t="s">
        <v>64</v>
      </c>
      <c r="H48" s="40" t="s">
        <v>65</v>
      </c>
      <c r="I48" s="28">
        <f>I49</f>
        <v>245582</v>
      </c>
      <c r="J48" s="28">
        <f>J49</f>
        <v>0</v>
      </c>
      <c r="K48" s="28">
        <f>K49</f>
        <v>0</v>
      </c>
      <c r="L48" s="29"/>
      <c r="M48" s="24"/>
      <c r="N48" s="25"/>
      <c r="O48" s="26"/>
      <c r="P48" s="6"/>
    </row>
    <row r="49" spans="1:16" ht="20.25" customHeight="1">
      <c r="A49" s="19"/>
      <c r="B49" s="19"/>
      <c r="C49" s="19"/>
      <c r="D49" s="19"/>
      <c r="E49" s="19"/>
      <c r="F49" s="20"/>
      <c r="G49" s="215" t="s">
        <v>66</v>
      </c>
      <c r="H49" s="1" t="s">
        <v>65</v>
      </c>
      <c r="I49" s="32">
        <v>245582</v>
      </c>
      <c r="J49" s="32"/>
      <c r="K49" s="32"/>
      <c r="L49" s="33"/>
      <c r="M49" s="24"/>
      <c r="N49" s="25"/>
      <c r="O49" s="26"/>
      <c r="P49" s="6"/>
    </row>
    <row r="50" spans="1:16" ht="30.75" customHeight="1">
      <c r="A50" s="19"/>
      <c r="B50" s="19"/>
      <c r="C50" s="19"/>
      <c r="D50" s="19"/>
      <c r="E50" s="19"/>
      <c r="F50" s="20"/>
      <c r="G50" s="214" t="s">
        <v>67</v>
      </c>
      <c r="H50" s="37" t="s">
        <v>68</v>
      </c>
      <c r="I50" s="38">
        <f>I51</f>
        <v>14458.41</v>
      </c>
      <c r="J50" s="38">
        <f>J51</f>
        <v>0</v>
      </c>
      <c r="K50" s="38">
        <f>K51</f>
        <v>0</v>
      </c>
      <c r="L50" s="39"/>
      <c r="M50" s="24"/>
      <c r="N50" s="25"/>
      <c r="O50" s="26"/>
      <c r="P50" s="6"/>
    </row>
    <row r="51" spans="1:16" ht="30.75" customHeight="1">
      <c r="A51" s="19"/>
      <c r="B51" s="19"/>
      <c r="C51" s="19"/>
      <c r="D51" s="19"/>
      <c r="E51" s="19"/>
      <c r="F51" s="20"/>
      <c r="G51" s="215" t="s">
        <v>69</v>
      </c>
      <c r="H51" s="1" t="s">
        <v>70</v>
      </c>
      <c r="I51" s="32">
        <v>14458.41</v>
      </c>
      <c r="J51" s="32"/>
      <c r="K51" s="32"/>
      <c r="L51" s="33"/>
      <c r="M51" s="24"/>
      <c r="N51" s="25"/>
      <c r="O51" s="26"/>
      <c r="P51" s="6"/>
    </row>
    <row r="52" spans="1:16" ht="18.75" customHeight="1">
      <c r="A52" s="19" t="s">
        <v>36</v>
      </c>
      <c r="B52" s="19" t="s">
        <v>39</v>
      </c>
      <c r="C52" s="19" t="s">
        <v>56</v>
      </c>
      <c r="D52" s="19" t="s">
        <v>71</v>
      </c>
      <c r="E52" s="19" t="s">
        <v>72</v>
      </c>
      <c r="F52" s="20" t="s">
        <v>72</v>
      </c>
      <c r="G52" s="217" t="s">
        <v>73</v>
      </c>
      <c r="H52" s="41" t="s">
        <v>74</v>
      </c>
      <c r="I52" s="28">
        <f>I53+I55</f>
        <v>222000</v>
      </c>
      <c r="J52" s="28">
        <f>J53+J55</f>
        <v>0</v>
      </c>
      <c r="K52" s="28">
        <f>K53+K55</f>
        <v>0</v>
      </c>
      <c r="L52" s="29"/>
      <c r="M52" s="24"/>
      <c r="N52" s="25"/>
      <c r="O52" s="26"/>
      <c r="P52" s="6"/>
    </row>
    <row r="53" spans="1:16" ht="26.25" customHeight="1">
      <c r="A53" s="19" t="s">
        <v>36</v>
      </c>
      <c r="B53" s="19" t="s">
        <v>39</v>
      </c>
      <c r="C53" s="19" t="s">
        <v>56</v>
      </c>
      <c r="D53" s="19" t="s">
        <v>71</v>
      </c>
      <c r="E53" s="19" t="s">
        <v>75</v>
      </c>
      <c r="F53" s="20" t="s">
        <v>75</v>
      </c>
      <c r="G53" s="215" t="s">
        <v>76</v>
      </c>
      <c r="H53" s="1" t="s">
        <v>77</v>
      </c>
      <c r="I53" s="32">
        <f>I54</f>
        <v>232000</v>
      </c>
      <c r="J53" s="32">
        <f>J54</f>
        <v>0</v>
      </c>
      <c r="K53" s="32">
        <f>K54</f>
        <v>0</v>
      </c>
      <c r="L53" s="33"/>
      <c r="M53" s="24"/>
      <c r="N53" s="25"/>
      <c r="O53" s="26"/>
      <c r="P53" s="6"/>
    </row>
    <row r="54" spans="1:16" ht="41.25" customHeight="1">
      <c r="A54" s="19" t="s">
        <v>36</v>
      </c>
      <c r="B54" s="19" t="s">
        <v>39</v>
      </c>
      <c r="C54" s="19" t="s">
        <v>56</v>
      </c>
      <c r="D54" s="19" t="s">
        <v>71</v>
      </c>
      <c r="E54" s="19" t="s">
        <v>78</v>
      </c>
      <c r="F54" s="20" t="s">
        <v>78</v>
      </c>
      <c r="G54" s="218" t="s">
        <v>79</v>
      </c>
      <c r="H54" s="42" t="s">
        <v>80</v>
      </c>
      <c r="I54" s="43">
        <v>232000</v>
      </c>
      <c r="J54" s="43"/>
      <c r="K54" s="43"/>
      <c r="L54" s="44"/>
      <c r="M54" s="24"/>
      <c r="N54" s="25"/>
      <c r="O54" s="26"/>
      <c r="P54" s="6"/>
    </row>
    <row r="55" spans="1:16" ht="30.75" customHeight="1">
      <c r="A55" s="19"/>
      <c r="B55" s="19"/>
      <c r="C55" s="19"/>
      <c r="D55" s="19"/>
      <c r="E55" s="19"/>
      <c r="F55" s="20"/>
      <c r="G55" s="215" t="s">
        <v>82</v>
      </c>
      <c r="H55" s="1" t="s">
        <v>83</v>
      </c>
      <c r="I55" s="32">
        <f>I56</f>
        <v>-10000</v>
      </c>
      <c r="J55" s="32">
        <f>J56</f>
        <v>0</v>
      </c>
      <c r="K55" s="32">
        <f>K56</f>
        <v>0</v>
      </c>
      <c r="L55" s="33"/>
      <c r="M55" s="24"/>
      <c r="N55" s="25"/>
      <c r="O55" s="26"/>
      <c r="P55" s="6"/>
    </row>
    <row r="56" spans="1:16" ht="27" customHeight="1">
      <c r="A56" s="19"/>
      <c r="B56" s="19"/>
      <c r="C56" s="19"/>
      <c r="D56" s="19"/>
      <c r="E56" s="19"/>
      <c r="F56" s="20"/>
      <c r="G56" s="218" t="s">
        <v>84</v>
      </c>
      <c r="H56" s="42" t="s">
        <v>85</v>
      </c>
      <c r="I56" s="32">
        <v>-10000</v>
      </c>
      <c r="J56" s="32"/>
      <c r="K56" s="32"/>
      <c r="L56" s="33"/>
      <c r="M56" s="24"/>
      <c r="N56" s="25"/>
      <c r="O56" s="26"/>
      <c r="P56" s="6"/>
    </row>
    <row r="57" spans="1:16" ht="38.25" customHeight="1">
      <c r="A57" s="19" t="s">
        <v>36</v>
      </c>
      <c r="B57" s="19" t="s">
        <v>39</v>
      </c>
      <c r="C57" s="19" t="s">
        <v>81</v>
      </c>
      <c r="D57" s="19" t="s">
        <v>86</v>
      </c>
      <c r="E57" s="19" t="s">
        <v>87</v>
      </c>
      <c r="F57" s="20" t="s">
        <v>87</v>
      </c>
      <c r="G57" s="214" t="s">
        <v>88</v>
      </c>
      <c r="H57" s="37" t="s">
        <v>89</v>
      </c>
      <c r="I57" s="38">
        <f>I58+I64</f>
        <v>114620</v>
      </c>
      <c r="J57" s="38">
        <f>J58+J64</f>
        <v>0</v>
      </c>
      <c r="K57" s="38">
        <f>K58+K64</f>
        <v>0</v>
      </c>
      <c r="L57" s="39"/>
      <c r="M57" s="24"/>
      <c r="N57" s="25"/>
      <c r="O57" s="26"/>
      <c r="P57" s="6"/>
    </row>
    <row r="58" spans="1:16" ht="77.25" customHeight="1">
      <c r="A58" s="19"/>
      <c r="B58" s="19"/>
      <c r="C58" s="19"/>
      <c r="D58" s="19"/>
      <c r="E58" s="19"/>
      <c r="F58" s="20"/>
      <c r="G58" s="214" t="s">
        <v>90</v>
      </c>
      <c r="H58" s="37" t="s">
        <v>91</v>
      </c>
      <c r="I58" s="38">
        <f>I63+I59</f>
        <v>100000</v>
      </c>
      <c r="J58" s="38">
        <f>J63+J59</f>
        <v>0</v>
      </c>
      <c r="K58" s="38">
        <f>K63+K59</f>
        <v>0</v>
      </c>
      <c r="L58" s="39"/>
      <c r="M58" s="24"/>
      <c r="N58" s="25"/>
      <c r="O58" s="26"/>
      <c r="P58" s="6"/>
    </row>
    <row r="59" spans="1:16" ht="51.75" customHeight="1">
      <c r="A59" s="19" t="s">
        <v>36</v>
      </c>
      <c r="B59" s="19" t="s">
        <v>39</v>
      </c>
      <c r="C59" s="19" t="s">
        <v>92</v>
      </c>
      <c r="D59" s="19" t="s">
        <v>93</v>
      </c>
      <c r="E59" s="19" t="s">
        <v>94</v>
      </c>
      <c r="F59" s="20" t="s">
        <v>94</v>
      </c>
      <c r="G59" s="215" t="s">
        <v>95</v>
      </c>
      <c r="H59" s="1" t="s">
        <v>96</v>
      </c>
      <c r="I59" s="32">
        <f>I60+I61</f>
        <v>100000</v>
      </c>
      <c r="J59" s="32">
        <f>J60+J61</f>
        <v>0</v>
      </c>
      <c r="K59" s="32">
        <f>K60+K61</f>
        <v>0</v>
      </c>
      <c r="L59" s="33"/>
      <c r="M59" s="24"/>
      <c r="N59" s="25"/>
      <c r="O59" s="26"/>
      <c r="P59" s="6"/>
    </row>
    <row r="60" spans="1:16" ht="62.25" customHeight="1">
      <c r="A60" s="19" t="s">
        <v>36</v>
      </c>
      <c r="B60" s="19" t="s">
        <v>39</v>
      </c>
      <c r="C60" s="19" t="s">
        <v>92</v>
      </c>
      <c r="D60" s="19" t="s">
        <v>93</v>
      </c>
      <c r="E60" s="19" t="s">
        <v>97</v>
      </c>
      <c r="F60" s="20" t="s">
        <v>97</v>
      </c>
      <c r="G60" s="218" t="s">
        <v>6</v>
      </c>
      <c r="H60" s="42" t="s">
        <v>98</v>
      </c>
      <c r="I60" s="43">
        <v>500000</v>
      </c>
      <c r="J60" s="43"/>
      <c r="K60" s="43"/>
      <c r="L60" s="44"/>
      <c r="M60" s="24"/>
      <c r="N60" s="25"/>
      <c r="O60" s="26"/>
      <c r="P60" s="6"/>
    </row>
    <row r="61" spans="1:16" ht="66.75" customHeight="1">
      <c r="A61" s="19"/>
      <c r="B61" s="19"/>
      <c r="C61" s="19"/>
      <c r="D61" s="19"/>
      <c r="E61" s="19"/>
      <c r="F61" s="20"/>
      <c r="G61" s="218" t="s">
        <v>7</v>
      </c>
      <c r="H61" s="42" t="s">
        <v>99</v>
      </c>
      <c r="I61" s="43">
        <v>-400000</v>
      </c>
      <c r="J61" s="43"/>
      <c r="K61" s="43"/>
      <c r="L61" s="44"/>
      <c r="M61" s="24"/>
      <c r="N61" s="25"/>
      <c r="O61" s="26"/>
      <c r="P61" s="6"/>
    </row>
    <row r="62" spans="1:16" ht="65.25" customHeight="1" hidden="1">
      <c r="A62" s="19"/>
      <c r="B62" s="19"/>
      <c r="C62" s="19"/>
      <c r="D62" s="19"/>
      <c r="E62" s="19"/>
      <c r="F62" s="20"/>
      <c r="G62" s="219" t="s">
        <v>100</v>
      </c>
      <c r="H62" s="1" t="s">
        <v>101</v>
      </c>
      <c r="I62" s="32">
        <f>I63</f>
        <v>0</v>
      </c>
      <c r="J62" s="32">
        <f>J63</f>
        <v>0</v>
      </c>
      <c r="K62" s="32">
        <f>K63</f>
        <v>0</v>
      </c>
      <c r="L62" s="33"/>
      <c r="M62" s="24"/>
      <c r="N62" s="25"/>
      <c r="O62" s="26"/>
      <c r="P62" s="6"/>
    </row>
    <row r="63" spans="1:16" ht="52.5" customHeight="1" hidden="1">
      <c r="A63" s="19"/>
      <c r="B63" s="19"/>
      <c r="C63" s="19"/>
      <c r="D63" s="19"/>
      <c r="E63" s="19"/>
      <c r="F63" s="20"/>
      <c r="G63" s="218" t="s">
        <v>102</v>
      </c>
      <c r="H63" s="42" t="s">
        <v>103</v>
      </c>
      <c r="I63" s="43"/>
      <c r="J63" s="43"/>
      <c r="K63" s="43"/>
      <c r="L63" s="44"/>
      <c r="M63" s="24"/>
      <c r="N63" s="25"/>
      <c r="O63" s="26"/>
      <c r="P63" s="6"/>
    </row>
    <row r="64" spans="1:16" ht="33" customHeight="1">
      <c r="A64" s="19"/>
      <c r="B64" s="19"/>
      <c r="C64" s="19"/>
      <c r="D64" s="19"/>
      <c r="E64" s="19"/>
      <c r="F64" s="20"/>
      <c r="G64" s="214" t="s">
        <v>104</v>
      </c>
      <c r="H64" s="37" t="s">
        <v>105</v>
      </c>
      <c r="I64" s="38">
        <f aca="true" t="shared" si="0" ref="I64:K65">I65</f>
        <v>14620</v>
      </c>
      <c r="J64" s="38">
        <f t="shared" si="0"/>
        <v>0</v>
      </c>
      <c r="K64" s="38">
        <f t="shared" si="0"/>
        <v>0</v>
      </c>
      <c r="L64" s="39"/>
      <c r="M64" s="24"/>
      <c r="N64" s="25"/>
      <c r="O64" s="26"/>
      <c r="P64" s="6"/>
    </row>
    <row r="65" spans="1:16" ht="41.25" customHeight="1">
      <c r="A65" s="19" t="s">
        <v>36</v>
      </c>
      <c r="B65" s="19" t="s">
        <v>39</v>
      </c>
      <c r="C65" s="19" t="s">
        <v>92</v>
      </c>
      <c r="D65" s="19" t="s">
        <v>93</v>
      </c>
      <c r="E65" s="19" t="s">
        <v>94</v>
      </c>
      <c r="F65" s="20" t="s">
        <v>94</v>
      </c>
      <c r="G65" s="215" t="s">
        <v>106</v>
      </c>
      <c r="H65" s="1" t="s">
        <v>107</v>
      </c>
      <c r="I65" s="32">
        <f t="shared" si="0"/>
        <v>14620</v>
      </c>
      <c r="J65" s="32">
        <f t="shared" si="0"/>
        <v>0</v>
      </c>
      <c r="K65" s="32">
        <f t="shared" si="0"/>
        <v>0</v>
      </c>
      <c r="L65" s="33"/>
      <c r="M65" s="24"/>
      <c r="N65" s="25"/>
      <c r="O65" s="26"/>
      <c r="P65" s="6"/>
    </row>
    <row r="66" spans="1:16" ht="45" customHeight="1">
      <c r="A66" s="19" t="s">
        <v>36</v>
      </c>
      <c r="B66" s="19" t="s">
        <v>39</v>
      </c>
      <c r="C66" s="19" t="s">
        <v>92</v>
      </c>
      <c r="D66" s="19" t="s">
        <v>93</v>
      </c>
      <c r="E66" s="19" t="s">
        <v>97</v>
      </c>
      <c r="F66" s="20" t="s">
        <v>97</v>
      </c>
      <c r="G66" s="218" t="s">
        <v>108</v>
      </c>
      <c r="H66" s="42" t="s">
        <v>109</v>
      </c>
      <c r="I66" s="43">
        <v>14620</v>
      </c>
      <c r="J66" s="43"/>
      <c r="K66" s="43"/>
      <c r="L66" s="44"/>
      <c r="M66" s="24"/>
      <c r="N66" s="25"/>
      <c r="O66" s="26"/>
      <c r="P66" s="6"/>
    </row>
    <row r="67" spans="1:16" ht="27.75" customHeight="1">
      <c r="A67" s="19" t="s">
        <v>36</v>
      </c>
      <c r="B67" s="19" t="s">
        <v>39</v>
      </c>
      <c r="C67" s="19" t="s">
        <v>73</v>
      </c>
      <c r="D67" s="19" t="s">
        <v>82</v>
      </c>
      <c r="E67" s="19" t="s">
        <v>110</v>
      </c>
      <c r="F67" s="20" t="s">
        <v>111</v>
      </c>
      <c r="G67" s="216" t="s">
        <v>112</v>
      </c>
      <c r="H67" s="40" t="s">
        <v>113</v>
      </c>
      <c r="I67" s="28">
        <f>I68</f>
        <v>-118308.24</v>
      </c>
      <c r="J67" s="28">
        <f>J68</f>
        <v>0</v>
      </c>
      <c r="K67" s="28">
        <f>K68</f>
        <v>0</v>
      </c>
      <c r="L67" s="29"/>
      <c r="M67" s="24"/>
      <c r="N67" s="25"/>
      <c r="O67" s="26"/>
      <c r="P67" s="6"/>
    </row>
    <row r="68" spans="1:16" ht="20.25" customHeight="1">
      <c r="A68" s="19" t="s">
        <v>36</v>
      </c>
      <c r="B68" s="19" t="s">
        <v>39</v>
      </c>
      <c r="C68" s="19" t="s">
        <v>73</v>
      </c>
      <c r="D68" s="19" t="s">
        <v>82</v>
      </c>
      <c r="E68" s="19" t="s">
        <v>114</v>
      </c>
      <c r="F68" s="20" t="s">
        <v>114</v>
      </c>
      <c r="G68" s="219" t="s">
        <v>115</v>
      </c>
      <c r="H68" s="1" t="s">
        <v>116</v>
      </c>
      <c r="I68" s="32">
        <f>I69+I70+I71</f>
        <v>-118308.24</v>
      </c>
      <c r="J68" s="32">
        <f>J69+J70+J71</f>
        <v>0</v>
      </c>
      <c r="K68" s="32">
        <f>K69+K70+K71</f>
        <v>0</v>
      </c>
      <c r="L68" s="33"/>
      <c r="M68" s="24"/>
      <c r="N68" s="25"/>
      <c r="O68" s="26"/>
      <c r="P68" s="6"/>
    </row>
    <row r="69" spans="1:16" ht="30" customHeight="1" hidden="1">
      <c r="A69" s="19"/>
      <c r="B69" s="19"/>
      <c r="C69" s="19"/>
      <c r="D69" s="19"/>
      <c r="E69" s="19"/>
      <c r="F69" s="20"/>
      <c r="G69" s="220" t="s">
        <v>117</v>
      </c>
      <c r="H69" s="42" t="s">
        <v>118</v>
      </c>
      <c r="I69" s="43"/>
      <c r="J69" s="43"/>
      <c r="K69" s="43"/>
      <c r="L69" s="44"/>
      <c r="M69" s="24"/>
      <c r="N69" s="25"/>
      <c r="O69" s="26"/>
      <c r="P69" s="6"/>
    </row>
    <row r="70" spans="1:16" ht="33" customHeight="1" hidden="1">
      <c r="A70" s="19"/>
      <c r="B70" s="19"/>
      <c r="C70" s="19"/>
      <c r="D70" s="19"/>
      <c r="E70" s="19"/>
      <c r="F70" s="20"/>
      <c r="G70" s="220" t="s">
        <v>119</v>
      </c>
      <c r="H70" s="42" t="s">
        <v>120</v>
      </c>
      <c r="I70" s="43"/>
      <c r="J70" s="43"/>
      <c r="K70" s="43"/>
      <c r="L70" s="44"/>
      <c r="M70" s="24"/>
      <c r="N70" s="25"/>
      <c r="O70" s="26"/>
      <c r="P70" s="6"/>
    </row>
    <row r="71" spans="1:16" ht="18.75" customHeight="1">
      <c r="A71" s="19"/>
      <c r="B71" s="19"/>
      <c r="C71" s="19"/>
      <c r="D71" s="19"/>
      <c r="E71" s="19"/>
      <c r="F71" s="20"/>
      <c r="G71" s="210" t="s">
        <v>121</v>
      </c>
      <c r="H71" s="1" t="s">
        <v>122</v>
      </c>
      <c r="I71" s="43">
        <f>I72</f>
        <v>-118308.24</v>
      </c>
      <c r="J71" s="43">
        <f>J72</f>
        <v>0</v>
      </c>
      <c r="K71" s="43">
        <f>K72</f>
        <v>0</v>
      </c>
      <c r="L71" s="44"/>
      <c r="M71" s="24"/>
      <c r="N71" s="25"/>
      <c r="O71" s="26"/>
      <c r="P71" s="6"/>
    </row>
    <row r="72" spans="1:16" ht="17.25" customHeight="1">
      <c r="A72" s="19"/>
      <c r="B72" s="19"/>
      <c r="C72" s="19"/>
      <c r="D72" s="19"/>
      <c r="E72" s="19"/>
      <c r="F72" s="20"/>
      <c r="G72" s="220" t="s">
        <v>123</v>
      </c>
      <c r="H72" s="42" t="s">
        <v>124</v>
      </c>
      <c r="I72" s="43">
        <v>-118308.24</v>
      </c>
      <c r="J72" s="43"/>
      <c r="K72" s="43"/>
      <c r="L72" s="44"/>
      <c r="M72" s="24"/>
      <c r="N72" s="25"/>
      <c r="O72" s="26"/>
      <c r="P72" s="6"/>
    </row>
    <row r="73" spans="1:16" ht="26.25" customHeight="1">
      <c r="A73" s="19"/>
      <c r="B73" s="19"/>
      <c r="C73" s="19"/>
      <c r="D73" s="19"/>
      <c r="E73" s="19"/>
      <c r="F73" s="20"/>
      <c r="G73" s="221" t="s">
        <v>767</v>
      </c>
      <c r="H73" s="45" t="s">
        <v>768</v>
      </c>
      <c r="I73" s="38">
        <f>I77</f>
        <v>3688.24</v>
      </c>
      <c r="J73" s="38">
        <f>J77</f>
        <v>0</v>
      </c>
      <c r="K73" s="38">
        <f>K77</f>
        <v>0</v>
      </c>
      <c r="L73" s="39"/>
      <c r="M73" s="24"/>
      <c r="N73" s="25"/>
      <c r="O73" s="26"/>
      <c r="P73" s="6"/>
    </row>
    <row r="74" spans="1:16" ht="24" customHeight="1">
      <c r="A74" s="19"/>
      <c r="B74" s="19"/>
      <c r="C74" s="19"/>
      <c r="D74" s="19"/>
      <c r="E74" s="19"/>
      <c r="F74" s="20"/>
      <c r="G74" s="222" t="s">
        <v>769</v>
      </c>
      <c r="H74" s="46" t="s">
        <v>770</v>
      </c>
      <c r="I74" s="32">
        <f>I77</f>
        <v>3688.24</v>
      </c>
      <c r="J74" s="32">
        <f>J77</f>
        <v>0</v>
      </c>
      <c r="K74" s="32">
        <f>K77</f>
        <v>0</v>
      </c>
      <c r="L74" s="33"/>
      <c r="M74" s="24"/>
      <c r="N74" s="25"/>
      <c r="O74" s="26"/>
      <c r="P74" s="6"/>
    </row>
    <row r="75" spans="1:16" ht="33.75" customHeight="1" hidden="1">
      <c r="A75" s="19"/>
      <c r="B75" s="19"/>
      <c r="C75" s="19"/>
      <c r="D75" s="19"/>
      <c r="E75" s="19"/>
      <c r="F75" s="20"/>
      <c r="G75" s="222" t="s">
        <v>771</v>
      </c>
      <c r="H75" s="46" t="s">
        <v>772</v>
      </c>
      <c r="I75" s="32">
        <f aca="true" t="shared" si="1" ref="I75:K77">I76</f>
        <v>0</v>
      </c>
      <c r="J75" s="32">
        <f t="shared" si="1"/>
        <v>0</v>
      </c>
      <c r="K75" s="32">
        <f t="shared" si="1"/>
        <v>0</v>
      </c>
      <c r="L75" s="33"/>
      <c r="M75" s="24"/>
      <c r="N75" s="25"/>
      <c r="O75" s="26"/>
      <c r="P75" s="6"/>
    </row>
    <row r="76" spans="1:16" ht="33.75" customHeight="1" hidden="1">
      <c r="A76" s="19"/>
      <c r="B76" s="19"/>
      <c r="C76" s="19"/>
      <c r="D76" s="19"/>
      <c r="E76" s="19"/>
      <c r="F76" s="20"/>
      <c r="G76" s="222" t="s">
        <v>765</v>
      </c>
      <c r="H76" s="46" t="s">
        <v>766</v>
      </c>
      <c r="I76" s="32"/>
      <c r="J76" s="47"/>
      <c r="K76" s="47"/>
      <c r="L76" s="33"/>
      <c r="M76" s="24"/>
      <c r="N76" s="25"/>
      <c r="O76" s="26"/>
      <c r="P76" s="6"/>
    </row>
    <row r="77" spans="1:16" ht="24.75" customHeight="1">
      <c r="A77" s="19"/>
      <c r="B77" s="19"/>
      <c r="C77" s="19"/>
      <c r="D77" s="19"/>
      <c r="E77" s="19"/>
      <c r="F77" s="20"/>
      <c r="G77" s="222" t="s">
        <v>834</v>
      </c>
      <c r="H77" s="46" t="s">
        <v>833</v>
      </c>
      <c r="I77" s="32">
        <f t="shared" si="1"/>
        <v>3688.24</v>
      </c>
      <c r="J77" s="32">
        <f t="shared" si="1"/>
        <v>0</v>
      </c>
      <c r="K77" s="32">
        <f t="shared" si="1"/>
        <v>0</v>
      </c>
      <c r="L77" s="33"/>
      <c r="M77" s="24"/>
      <c r="N77" s="25"/>
      <c r="O77" s="26"/>
      <c r="P77" s="6"/>
    </row>
    <row r="78" spans="1:16" ht="33.75" customHeight="1">
      <c r="A78" s="19"/>
      <c r="B78" s="19"/>
      <c r="C78" s="19"/>
      <c r="D78" s="19"/>
      <c r="E78" s="19"/>
      <c r="F78" s="20"/>
      <c r="G78" s="222" t="s">
        <v>831</v>
      </c>
      <c r="H78" s="46" t="s">
        <v>832</v>
      </c>
      <c r="I78" s="32">
        <v>3688.24</v>
      </c>
      <c r="J78" s="47"/>
      <c r="K78" s="47"/>
      <c r="L78" s="33"/>
      <c r="M78" s="24"/>
      <c r="N78" s="25"/>
      <c r="O78" s="26"/>
      <c r="P78" s="6"/>
    </row>
    <row r="79" spans="1:16" ht="26.25" customHeight="1">
      <c r="A79" s="19"/>
      <c r="B79" s="19"/>
      <c r="C79" s="19"/>
      <c r="D79" s="19"/>
      <c r="E79" s="19"/>
      <c r="F79" s="20"/>
      <c r="G79" s="221" t="s">
        <v>125</v>
      </c>
      <c r="H79" s="45" t="s">
        <v>126</v>
      </c>
      <c r="I79" s="38">
        <f>I81+I80</f>
        <v>0</v>
      </c>
      <c r="J79" s="38">
        <f>J81+J80</f>
        <v>0</v>
      </c>
      <c r="K79" s="38">
        <f>K81+K80</f>
        <v>0</v>
      </c>
      <c r="L79" s="39"/>
      <c r="M79" s="24"/>
      <c r="N79" s="25"/>
      <c r="O79" s="26"/>
      <c r="P79" s="6"/>
    </row>
    <row r="80" spans="1:16" ht="77.25" customHeight="1" hidden="1">
      <c r="A80" s="19"/>
      <c r="B80" s="19"/>
      <c r="C80" s="19"/>
      <c r="D80" s="19"/>
      <c r="E80" s="19"/>
      <c r="F80" s="20"/>
      <c r="G80" s="223" t="s">
        <v>127</v>
      </c>
      <c r="H80" s="46" t="s">
        <v>128</v>
      </c>
      <c r="I80" s="32"/>
      <c r="J80" s="47"/>
      <c r="K80" s="47"/>
      <c r="L80" s="33"/>
      <c r="M80" s="24"/>
      <c r="N80" s="25"/>
      <c r="O80" s="26"/>
      <c r="P80" s="6"/>
    </row>
    <row r="81" spans="1:16" ht="30.75" customHeight="1" hidden="1">
      <c r="A81" s="19"/>
      <c r="B81" s="19"/>
      <c r="C81" s="19"/>
      <c r="D81" s="19"/>
      <c r="E81" s="19"/>
      <c r="F81" s="20"/>
      <c r="G81" s="223" t="s">
        <v>129</v>
      </c>
      <c r="H81" s="46" t="s">
        <v>130</v>
      </c>
      <c r="I81" s="32">
        <f>I82</f>
        <v>0</v>
      </c>
      <c r="J81" s="32">
        <f>J82</f>
        <v>0</v>
      </c>
      <c r="K81" s="32">
        <f>K82</f>
        <v>0</v>
      </c>
      <c r="L81" s="33"/>
      <c r="M81" s="24"/>
      <c r="N81" s="25"/>
      <c r="O81" s="26"/>
      <c r="P81" s="6"/>
    </row>
    <row r="82" spans="1:16" ht="30" customHeight="1" hidden="1">
      <c r="A82" s="19"/>
      <c r="B82" s="19"/>
      <c r="C82" s="19"/>
      <c r="D82" s="19"/>
      <c r="E82" s="19"/>
      <c r="F82" s="20"/>
      <c r="G82" s="223" t="s">
        <v>131</v>
      </c>
      <c r="H82" s="46" t="s">
        <v>132</v>
      </c>
      <c r="I82" s="32">
        <f>I84+I83</f>
        <v>0</v>
      </c>
      <c r="J82" s="32">
        <f>J84+J83</f>
        <v>0</v>
      </c>
      <c r="K82" s="32">
        <f>K84+K83</f>
        <v>0</v>
      </c>
      <c r="L82" s="33"/>
      <c r="M82" s="24"/>
      <c r="N82" s="25"/>
      <c r="O82" s="26"/>
      <c r="P82" s="6"/>
    </row>
    <row r="83" spans="1:16" ht="60" customHeight="1">
      <c r="A83" s="19"/>
      <c r="B83" s="19"/>
      <c r="C83" s="19"/>
      <c r="D83" s="19"/>
      <c r="E83" s="19"/>
      <c r="F83" s="20"/>
      <c r="G83" s="224" t="s">
        <v>8</v>
      </c>
      <c r="H83" s="48" t="s">
        <v>9</v>
      </c>
      <c r="I83" s="43">
        <v>-50000</v>
      </c>
      <c r="J83" s="43"/>
      <c r="K83" s="43"/>
      <c r="L83" s="44"/>
      <c r="M83" s="24"/>
      <c r="N83" s="25"/>
      <c r="O83" s="26"/>
      <c r="P83" s="6"/>
    </row>
    <row r="84" spans="1:16" ht="50.25" customHeight="1">
      <c r="A84" s="19"/>
      <c r="B84" s="19"/>
      <c r="C84" s="19"/>
      <c r="D84" s="19"/>
      <c r="E84" s="19"/>
      <c r="F84" s="20"/>
      <c r="G84" s="224" t="s">
        <v>10</v>
      </c>
      <c r="H84" s="48" t="s">
        <v>11</v>
      </c>
      <c r="I84" s="43">
        <v>50000</v>
      </c>
      <c r="J84" s="47"/>
      <c r="K84" s="47"/>
      <c r="L84" s="44"/>
      <c r="M84" s="24"/>
      <c r="N84" s="25"/>
      <c r="O84" s="26"/>
      <c r="P84" s="6"/>
    </row>
    <row r="85" spans="1:16" ht="27" customHeight="1">
      <c r="A85" s="19"/>
      <c r="B85" s="19"/>
      <c r="C85" s="19"/>
      <c r="D85" s="19"/>
      <c r="E85" s="19"/>
      <c r="F85" s="20"/>
      <c r="G85" s="217" t="s">
        <v>133</v>
      </c>
      <c r="H85" s="41" t="s">
        <v>134</v>
      </c>
      <c r="I85" s="28">
        <f>I86+I102+I99+I96+I101+I93+I89+I100+I90+I91</f>
        <v>0</v>
      </c>
      <c r="J85" s="28">
        <f>J86+J102+J99+J96+J101+J93+J89+J100+J90</f>
        <v>0</v>
      </c>
      <c r="K85" s="28">
        <f>K86+K102+K99+K96+K101+K93+K89+K100+K90</f>
        <v>0</v>
      </c>
      <c r="L85" s="29"/>
      <c r="M85" s="24"/>
      <c r="N85" s="25"/>
      <c r="O85" s="26"/>
      <c r="P85" s="6"/>
    </row>
    <row r="86" spans="1:16" ht="30.75" customHeight="1" hidden="1">
      <c r="A86" s="19" t="s">
        <v>36</v>
      </c>
      <c r="B86" s="19" t="s">
        <v>39</v>
      </c>
      <c r="C86" s="19" t="s">
        <v>135</v>
      </c>
      <c r="D86" s="19" t="s">
        <v>136</v>
      </c>
      <c r="E86" s="19" t="s">
        <v>137</v>
      </c>
      <c r="F86" s="20" t="s">
        <v>138</v>
      </c>
      <c r="G86" s="225" t="s">
        <v>139</v>
      </c>
      <c r="H86" s="49" t="s">
        <v>140</v>
      </c>
      <c r="I86" s="28">
        <f>I87+I88</f>
        <v>0</v>
      </c>
      <c r="J86" s="28">
        <f>J87+J88</f>
        <v>0</v>
      </c>
      <c r="K86" s="28">
        <f>K87+K88</f>
        <v>0</v>
      </c>
      <c r="L86" s="29"/>
      <c r="M86" s="24"/>
      <c r="N86" s="25"/>
      <c r="O86" s="26"/>
      <c r="P86" s="6"/>
    </row>
    <row r="87" spans="1:16" ht="63.75" customHeight="1" hidden="1">
      <c r="A87" s="19" t="s">
        <v>36</v>
      </c>
      <c r="B87" s="19" t="s">
        <v>39</v>
      </c>
      <c r="C87" s="19" t="s">
        <v>135</v>
      </c>
      <c r="D87" s="19" t="s">
        <v>136</v>
      </c>
      <c r="E87" s="19" t="s">
        <v>137</v>
      </c>
      <c r="F87" s="20" t="s">
        <v>141</v>
      </c>
      <c r="G87" s="218" t="s">
        <v>142</v>
      </c>
      <c r="H87" s="42" t="s">
        <v>24</v>
      </c>
      <c r="I87" s="43"/>
      <c r="J87" s="43"/>
      <c r="K87" s="43"/>
      <c r="L87" s="44"/>
      <c r="M87" s="24"/>
      <c r="N87" s="25"/>
      <c r="O87" s="26"/>
      <c r="P87" s="6"/>
    </row>
    <row r="88" spans="1:16" ht="54" customHeight="1" hidden="1">
      <c r="A88" s="19"/>
      <c r="B88" s="19"/>
      <c r="C88" s="19"/>
      <c r="D88" s="19"/>
      <c r="E88" s="19"/>
      <c r="F88" s="20"/>
      <c r="G88" s="218" t="s">
        <v>143</v>
      </c>
      <c r="H88" s="42" t="s">
        <v>144</v>
      </c>
      <c r="I88" s="43"/>
      <c r="J88" s="43"/>
      <c r="K88" s="43"/>
      <c r="L88" s="44"/>
      <c r="M88" s="24"/>
      <c r="N88" s="25"/>
      <c r="O88" s="26"/>
      <c r="P88" s="6"/>
    </row>
    <row r="89" spans="1:16" ht="54" customHeight="1" hidden="1">
      <c r="A89" s="19"/>
      <c r="B89" s="19"/>
      <c r="C89" s="19"/>
      <c r="D89" s="19"/>
      <c r="E89" s="19"/>
      <c r="F89" s="20"/>
      <c r="G89" s="214" t="s">
        <v>145</v>
      </c>
      <c r="H89" s="37" t="s">
        <v>146</v>
      </c>
      <c r="I89" s="38"/>
      <c r="J89" s="38"/>
      <c r="K89" s="38"/>
      <c r="L89" s="39"/>
      <c r="M89" s="24"/>
      <c r="N89" s="25"/>
      <c r="O89" s="26"/>
      <c r="P89" s="6"/>
    </row>
    <row r="90" spans="1:11" s="54" customFormat="1" ht="54" customHeight="1" hidden="1">
      <c r="A90" s="50" t="s">
        <v>36</v>
      </c>
      <c r="B90" s="50" t="s">
        <v>39</v>
      </c>
      <c r="C90" s="50" t="s">
        <v>135</v>
      </c>
      <c r="D90" s="50" t="s">
        <v>136</v>
      </c>
      <c r="E90" s="50" t="s">
        <v>137</v>
      </c>
      <c r="F90" s="51" t="s">
        <v>141</v>
      </c>
      <c r="G90" s="226" t="s">
        <v>147</v>
      </c>
      <c r="H90" s="52" t="s">
        <v>148</v>
      </c>
      <c r="I90" s="53"/>
      <c r="J90" s="53"/>
      <c r="K90" s="53"/>
    </row>
    <row r="91" spans="1:16" ht="39.75" customHeight="1" hidden="1">
      <c r="A91" s="19"/>
      <c r="B91" s="19"/>
      <c r="C91" s="19"/>
      <c r="D91" s="19"/>
      <c r="E91" s="19"/>
      <c r="F91" s="20"/>
      <c r="G91" s="214" t="s">
        <v>797</v>
      </c>
      <c r="H91" s="37" t="s">
        <v>800</v>
      </c>
      <c r="I91" s="38">
        <f>I92</f>
        <v>0</v>
      </c>
      <c r="J91" s="38">
        <f>J92</f>
        <v>0</v>
      </c>
      <c r="K91" s="38">
        <f>K92</f>
        <v>0</v>
      </c>
      <c r="L91" s="39"/>
      <c r="M91" s="24"/>
      <c r="N91" s="25"/>
      <c r="O91" s="26"/>
      <c r="P91" s="6"/>
    </row>
    <row r="92" spans="1:16" ht="40.5" customHeight="1" hidden="1">
      <c r="A92" s="19"/>
      <c r="B92" s="19"/>
      <c r="C92" s="19"/>
      <c r="D92" s="19"/>
      <c r="E92" s="19"/>
      <c r="F92" s="20"/>
      <c r="G92" s="215" t="s">
        <v>799</v>
      </c>
      <c r="H92" s="1" t="s">
        <v>798</v>
      </c>
      <c r="I92" s="32"/>
      <c r="J92" s="32">
        <f aca="true" t="shared" si="2" ref="I92:K94">J93</f>
        <v>0</v>
      </c>
      <c r="K92" s="32">
        <f t="shared" si="2"/>
        <v>0</v>
      </c>
      <c r="L92" s="39"/>
      <c r="M92" s="24"/>
      <c r="N92" s="25"/>
      <c r="O92" s="26"/>
      <c r="P92" s="6"/>
    </row>
    <row r="93" spans="1:16" ht="33" customHeight="1" hidden="1">
      <c r="A93" s="19"/>
      <c r="B93" s="19"/>
      <c r="C93" s="19"/>
      <c r="D93" s="19"/>
      <c r="E93" s="19"/>
      <c r="F93" s="20"/>
      <c r="G93" s="214" t="s">
        <v>149</v>
      </c>
      <c r="H93" s="37" t="s">
        <v>150</v>
      </c>
      <c r="I93" s="38">
        <f t="shared" si="2"/>
        <v>0</v>
      </c>
      <c r="J93" s="38">
        <f t="shared" si="2"/>
        <v>0</v>
      </c>
      <c r="K93" s="38">
        <f t="shared" si="2"/>
        <v>0</v>
      </c>
      <c r="L93" s="39"/>
      <c r="M93" s="24"/>
      <c r="N93" s="25"/>
      <c r="O93" s="26"/>
      <c r="P93" s="6"/>
    </row>
    <row r="94" spans="1:16" ht="45" customHeight="1" hidden="1">
      <c r="A94" s="19"/>
      <c r="B94" s="19"/>
      <c r="C94" s="19"/>
      <c r="D94" s="19"/>
      <c r="E94" s="19"/>
      <c r="F94" s="20"/>
      <c r="G94" s="215" t="s">
        <v>151</v>
      </c>
      <c r="H94" s="1" t="s">
        <v>152</v>
      </c>
      <c r="I94" s="43">
        <f t="shared" si="2"/>
        <v>0</v>
      </c>
      <c r="J94" s="43">
        <f t="shared" si="2"/>
        <v>0</v>
      </c>
      <c r="K94" s="43">
        <f t="shared" si="2"/>
        <v>0</v>
      </c>
      <c r="L94" s="44"/>
      <c r="M94" s="24"/>
      <c r="N94" s="25"/>
      <c r="O94" s="26"/>
      <c r="P94" s="6"/>
    </row>
    <row r="95" spans="1:16" ht="54" customHeight="1" hidden="1">
      <c r="A95" s="19"/>
      <c r="B95" s="19"/>
      <c r="C95" s="19"/>
      <c r="D95" s="19"/>
      <c r="E95" s="19"/>
      <c r="F95" s="20"/>
      <c r="G95" s="218" t="s">
        <v>153</v>
      </c>
      <c r="H95" s="42" t="s">
        <v>20</v>
      </c>
      <c r="I95" s="43"/>
      <c r="J95" s="43"/>
      <c r="K95" s="43"/>
      <c r="L95" s="44"/>
      <c r="M95" s="24"/>
      <c r="N95" s="25"/>
      <c r="O95" s="26"/>
      <c r="P95" s="6"/>
    </row>
    <row r="96" spans="1:16" ht="99" customHeight="1" hidden="1">
      <c r="A96" s="19"/>
      <c r="B96" s="19"/>
      <c r="C96" s="19"/>
      <c r="D96" s="19"/>
      <c r="E96" s="19"/>
      <c r="F96" s="20"/>
      <c r="G96" s="214" t="s">
        <v>154</v>
      </c>
      <c r="H96" s="37" t="s">
        <v>155</v>
      </c>
      <c r="I96" s="38">
        <f>I98+I97</f>
        <v>0</v>
      </c>
      <c r="J96" s="38">
        <f>J98+J97</f>
        <v>0</v>
      </c>
      <c r="K96" s="38">
        <f>K98+K97</f>
        <v>0</v>
      </c>
      <c r="L96" s="39"/>
      <c r="M96" s="24"/>
      <c r="N96" s="25"/>
      <c r="O96" s="26"/>
      <c r="P96" s="6"/>
    </row>
    <row r="97" spans="1:16" ht="38.25" customHeight="1" hidden="1">
      <c r="A97" s="19"/>
      <c r="B97" s="19"/>
      <c r="C97" s="19"/>
      <c r="D97" s="19"/>
      <c r="E97" s="19"/>
      <c r="F97" s="20"/>
      <c r="G97" s="218" t="s">
        <v>156</v>
      </c>
      <c r="H97" s="42" t="s">
        <v>157</v>
      </c>
      <c r="I97" s="43"/>
      <c r="J97" s="43"/>
      <c r="K97" s="43"/>
      <c r="L97" s="44"/>
      <c r="M97" s="24"/>
      <c r="N97" s="25"/>
      <c r="O97" s="26"/>
      <c r="P97" s="6"/>
    </row>
    <row r="98" spans="1:16" ht="27" customHeight="1" hidden="1">
      <c r="A98" s="19"/>
      <c r="B98" s="19"/>
      <c r="C98" s="19"/>
      <c r="D98" s="19"/>
      <c r="E98" s="19"/>
      <c r="F98" s="20"/>
      <c r="G98" s="218" t="s">
        <v>158</v>
      </c>
      <c r="H98" s="42" t="s">
        <v>159</v>
      </c>
      <c r="I98" s="43"/>
      <c r="J98" s="43"/>
      <c r="K98" s="43"/>
      <c r="L98" s="44"/>
      <c r="M98" s="24"/>
      <c r="N98" s="25"/>
      <c r="O98" s="26"/>
      <c r="P98" s="6"/>
    </row>
    <row r="99" spans="1:16" ht="54.75" customHeight="1" hidden="1">
      <c r="A99" s="19"/>
      <c r="B99" s="19"/>
      <c r="C99" s="19"/>
      <c r="D99" s="19"/>
      <c r="E99" s="19"/>
      <c r="F99" s="20"/>
      <c r="G99" s="214" t="s">
        <v>160</v>
      </c>
      <c r="H99" s="37" t="s">
        <v>161</v>
      </c>
      <c r="I99" s="38"/>
      <c r="J99" s="38"/>
      <c r="K99" s="38"/>
      <c r="L99" s="39"/>
      <c r="M99" s="24"/>
      <c r="N99" s="25"/>
      <c r="O99" s="26"/>
      <c r="P99" s="6"/>
    </row>
    <row r="100" spans="1:16" ht="66" customHeight="1" hidden="1">
      <c r="A100" s="19"/>
      <c r="B100" s="19"/>
      <c r="C100" s="19"/>
      <c r="D100" s="19"/>
      <c r="E100" s="19"/>
      <c r="F100" s="20"/>
      <c r="G100" s="221" t="s">
        <v>162</v>
      </c>
      <c r="H100" s="45" t="s">
        <v>163</v>
      </c>
      <c r="I100" s="38"/>
      <c r="J100" s="38"/>
      <c r="K100" s="38"/>
      <c r="L100" s="39"/>
      <c r="M100" s="24"/>
      <c r="N100" s="25"/>
      <c r="O100" s="26"/>
      <c r="P100" s="6"/>
    </row>
    <row r="101" spans="1:16" ht="66" customHeight="1">
      <c r="A101" s="19"/>
      <c r="B101" s="19"/>
      <c r="C101" s="19"/>
      <c r="D101" s="19"/>
      <c r="E101" s="19"/>
      <c r="F101" s="20"/>
      <c r="G101" s="221" t="s">
        <v>164</v>
      </c>
      <c r="H101" s="45" t="s">
        <v>165</v>
      </c>
      <c r="I101" s="38">
        <v>13000</v>
      </c>
      <c r="J101" s="38"/>
      <c r="K101" s="38"/>
      <c r="L101" s="39"/>
      <c r="M101" s="24"/>
      <c r="N101" s="25"/>
      <c r="O101" s="26"/>
      <c r="P101" s="6"/>
    </row>
    <row r="102" spans="1:16" ht="30.75" customHeight="1">
      <c r="A102" s="19" t="s">
        <v>36</v>
      </c>
      <c r="B102" s="19" t="s">
        <v>39</v>
      </c>
      <c r="C102" s="19" t="s">
        <v>135</v>
      </c>
      <c r="D102" s="19" t="s">
        <v>166</v>
      </c>
      <c r="E102" s="19" t="s">
        <v>167</v>
      </c>
      <c r="F102" s="20" t="s">
        <v>167</v>
      </c>
      <c r="G102" s="214" t="s">
        <v>168</v>
      </c>
      <c r="H102" s="37" t="s">
        <v>169</v>
      </c>
      <c r="I102" s="38">
        <f>I103</f>
        <v>-13000</v>
      </c>
      <c r="J102" s="38">
        <f>J103</f>
        <v>0</v>
      </c>
      <c r="K102" s="38">
        <f>K103</f>
        <v>0</v>
      </c>
      <c r="L102" s="39"/>
      <c r="M102" s="24"/>
      <c r="N102" s="25"/>
      <c r="O102" s="26"/>
      <c r="P102" s="6"/>
    </row>
    <row r="103" spans="1:16" ht="38.25">
      <c r="A103" s="19" t="s">
        <v>36</v>
      </c>
      <c r="B103" s="19" t="s">
        <v>39</v>
      </c>
      <c r="C103" s="19" t="s">
        <v>135</v>
      </c>
      <c r="D103" s="19" t="s">
        <v>166</v>
      </c>
      <c r="E103" s="19" t="s">
        <v>170</v>
      </c>
      <c r="F103" s="20" t="s">
        <v>170</v>
      </c>
      <c r="G103" s="218" t="s">
        <v>21</v>
      </c>
      <c r="H103" s="42" t="s">
        <v>0</v>
      </c>
      <c r="I103" s="43">
        <v>-13000</v>
      </c>
      <c r="J103" s="43"/>
      <c r="K103" s="43"/>
      <c r="L103" s="44"/>
      <c r="M103" s="24"/>
      <c r="N103" s="25"/>
      <c r="O103" s="26"/>
      <c r="P103" s="6"/>
    </row>
    <row r="104" spans="1:16" ht="18.75" customHeight="1">
      <c r="A104" s="19"/>
      <c r="B104" s="19"/>
      <c r="C104" s="19"/>
      <c r="D104" s="19"/>
      <c r="E104" s="19"/>
      <c r="F104" s="20"/>
      <c r="G104" s="55" t="s">
        <v>171</v>
      </c>
      <c r="H104" s="56" t="s">
        <v>172</v>
      </c>
      <c r="I104" s="57">
        <f>I105+I216</f>
        <v>11295244.34</v>
      </c>
      <c r="J104" s="57">
        <f>J105</f>
        <v>0</v>
      </c>
      <c r="K104" s="57">
        <f>K105</f>
        <v>0</v>
      </c>
      <c r="L104" s="58"/>
      <c r="M104" s="24"/>
      <c r="N104" s="25"/>
      <c r="O104" s="26"/>
      <c r="P104" s="6"/>
    </row>
    <row r="105" spans="1:16" ht="36" customHeight="1">
      <c r="A105" s="19"/>
      <c r="B105" s="19"/>
      <c r="C105" s="19"/>
      <c r="D105" s="19"/>
      <c r="E105" s="19"/>
      <c r="F105" s="20"/>
      <c r="G105" s="55" t="s">
        <v>173</v>
      </c>
      <c r="H105" s="56" t="s">
        <v>174</v>
      </c>
      <c r="I105" s="57">
        <f>I106+I132+I212+I111</f>
        <v>11295244.34</v>
      </c>
      <c r="J105" s="57">
        <f>J106+J132+J212+J111</f>
        <v>0</v>
      </c>
      <c r="K105" s="57">
        <f>K106+K132+K212+K111</f>
        <v>0</v>
      </c>
      <c r="L105" s="58"/>
      <c r="M105" s="24"/>
      <c r="N105" s="25"/>
      <c r="O105" s="26"/>
      <c r="P105" s="6"/>
    </row>
    <row r="106" spans="1:16" ht="25.5" customHeight="1">
      <c r="A106" s="19"/>
      <c r="B106" s="19"/>
      <c r="C106" s="19"/>
      <c r="D106" s="19"/>
      <c r="E106" s="19"/>
      <c r="F106" s="20"/>
      <c r="G106" s="59" t="s">
        <v>175</v>
      </c>
      <c r="H106" s="60" t="s">
        <v>176</v>
      </c>
      <c r="I106" s="57">
        <f>I107+I109</f>
        <v>2000000</v>
      </c>
      <c r="J106" s="57">
        <f>J107+J109</f>
        <v>0</v>
      </c>
      <c r="K106" s="57">
        <f>K107+K109</f>
        <v>0</v>
      </c>
      <c r="L106" s="58"/>
      <c r="M106" s="24"/>
      <c r="N106" s="25"/>
      <c r="O106" s="26"/>
      <c r="P106" s="6"/>
    </row>
    <row r="107" spans="1:16" ht="21.75" customHeight="1" hidden="1">
      <c r="A107" s="19"/>
      <c r="B107" s="19"/>
      <c r="C107" s="19"/>
      <c r="D107" s="19"/>
      <c r="E107" s="19"/>
      <c r="F107" s="20"/>
      <c r="G107" s="61" t="s">
        <v>177</v>
      </c>
      <c r="H107" s="62" t="s">
        <v>178</v>
      </c>
      <c r="I107" s="63">
        <f>I108</f>
        <v>0</v>
      </c>
      <c r="J107" s="63">
        <f>J108</f>
        <v>0</v>
      </c>
      <c r="K107" s="63">
        <f>K108</f>
        <v>0</v>
      </c>
      <c r="L107" s="64"/>
      <c r="M107" s="24"/>
      <c r="N107" s="25"/>
      <c r="O107" s="26"/>
      <c r="P107" s="6"/>
    </row>
    <row r="108" spans="1:16" ht="25.5" hidden="1">
      <c r="A108" s="19" t="s">
        <v>36</v>
      </c>
      <c r="B108" s="19" t="s">
        <v>171</v>
      </c>
      <c r="C108" s="19" t="s">
        <v>173</v>
      </c>
      <c r="D108" s="19" t="s">
        <v>179</v>
      </c>
      <c r="E108" s="19" t="s">
        <v>179</v>
      </c>
      <c r="F108" s="20" t="s">
        <v>180</v>
      </c>
      <c r="G108" s="61" t="s">
        <v>181</v>
      </c>
      <c r="H108" s="62" t="s">
        <v>182</v>
      </c>
      <c r="I108" s="63"/>
      <c r="J108" s="63"/>
      <c r="K108" s="63"/>
      <c r="L108" s="65"/>
      <c r="M108" s="24"/>
      <c r="N108" s="25"/>
      <c r="O108" s="26"/>
      <c r="P108" s="6"/>
    </row>
    <row r="109" spans="1:16" ht="30" customHeight="1">
      <c r="A109" s="19"/>
      <c r="B109" s="19"/>
      <c r="C109" s="19"/>
      <c r="D109" s="19"/>
      <c r="E109" s="19"/>
      <c r="F109" s="20"/>
      <c r="G109" s="61" t="s">
        <v>183</v>
      </c>
      <c r="H109" s="62" t="s">
        <v>184</v>
      </c>
      <c r="I109" s="63">
        <v>2000000</v>
      </c>
      <c r="J109" s="63">
        <f>J110</f>
        <v>0</v>
      </c>
      <c r="K109" s="63">
        <f>K110</f>
        <v>0</v>
      </c>
      <c r="L109" s="64"/>
      <c r="M109" s="24"/>
      <c r="N109" s="25"/>
      <c r="O109" s="26"/>
      <c r="P109" s="6"/>
    </row>
    <row r="110" spans="1:16" ht="30" customHeight="1" hidden="1">
      <c r="A110" s="19" t="s">
        <v>36</v>
      </c>
      <c r="B110" s="19" t="s">
        <v>171</v>
      </c>
      <c r="C110" s="19" t="s">
        <v>173</v>
      </c>
      <c r="D110" s="19" t="s">
        <v>179</v>
      </c>
      <c r="E110" s="19" t="s">
        <v>179</v>
      </c>
      <c r="F110" s="20" t="s">
        <v>185</v>
      </c>
      <c r="G110" s="61" t="s">
        <v>186</v>
      </c>
      <c r="H110" s="66" t="s">
        <v>187</v>
      </c>
      <c r="I110" s="67">
        <v>0</v>
      </c>
      <c r="J110" s="67"/>
      <c r="K110" s="67"/>
      <c r="L110" s="65"/>
      <c r="M110" s="24"/>
      <c r="N110" s="25"/>
      <c r="O110" s="26"/>
      <c r="P110" s="6"/>
    </row>
    <row r="111" spans="1:16" ht="28.5" customHeight="1">
      <c r="A111" s="19"/>
      <c r="B111" s="19"/>
      <c r="C111" s="19"/>
      <c r="D111" s="19"/>
      <c r="E111" s="19"/>
      <c r="F111" s="20"/>
      <c r="G111" s="59" t="s">
        <v>188</v>
      </c>
      <c r="H111" s="60" t="s">
        <v>189</v>
      </c>
      <c r="I111" s="68">
        <f>I116+I113+I114+I112+I115</f>
        <v>5716.720000000001</v>
      </c>
      <c r="J111" s="68">
        <f>J116+J113+J114+J112</f>
        <v>0</v>
      </c>
      <c r="K111" s="68">
        <f>K116+K113+K114+K112</f>
        <v>0</v>
      </c>
      <c r="L111" s="69"/>
      <c r="M111" s="24"/>
      <c r="N111" s="25"/>
      <c r="O111" s="26"/>
      <c r="P111" s="6"/>
    </row>
    <row r="112" spans="1:16" ht="28.5" customHeight="1" hidden="1">
      <c r="A112" s="19"/>
      <c r="B112" s="19"/>
      <c r="C112" s="19"/>
      <c r="D112" s="19"/>
      <c r="E112" s="19"/>
      <c r="F112" s="20"/>
      <c r="G112" s="61" t="s">
        <v>778</v>
      </c>
      <c r="H112" s="66" t="s">
        <v>743</v>
      </c>
      <c r="I112" s="67"/>
      <c r="J112" s="67"/>
      <c r="K112" s="67"/>
      <c r="L112" s="69"/>
      <c r="M112" s="24"/>
      <c r="N112" s="25"/>
      <c r="O112" s="26"/>
      <c r="P112" s="6"/>
    </row>
    <row r="113" spans="1:16" ht="48" customHeight="1" hidden="1">
      <c r="A113" s="19"/>
      <c r="B113" s="19"/>
      <c r="C113" s="19"/>
      <c r="D113" s="19"/>
      <c r="E113" s="19"/>
      <c r="F113" s="20"/>
      <c r="G113" s="61" t="s">
        <v>731</v>
      </c>
      <c r="H113" s="62" t="s">
        <v>732</v>
      </c>
      <c r="I113" s="207"/>
      <c r="J113" s="68"/>
      <c r="K113" s="68"/>
      <c r="L113" s="69"/>
      <c r="M113" s="24"/>
      <c r="N113" s="25"/>
      <c r="O113" s="26"/>
      <c r="P113" s="6"/>
    </row>
    <row r="114" spans="1:16" ht="33" customHeight="1" hidden="1">
      <c r="A114" s="19"/>
      <c r="B114" s="19"/>
      <c r="C114" s="19"/>
      <c r="D114" s="19"/>
      <c r="E114" s="19"/>
      <c r="F114" s="20"/>
      <c r="G114" s="61" t="s">
        <v>741</v>
      </c>
      <c r="H114" s="62" t="s">
        <v>742</v>
      </c>
      <c r="I114" s="207"/>
      <c r="J114" s="68"/>
      <c r="K114" s="68"/>
      <c r="L114" s="69"/>
      <c r="M114" s="24"/>
      <c r="N114" s="25"/>
      <c r="O114" s="26"/>
      <c r="P114" s="6"/>
    </row>
    <row r="115" spans="1:16" ht="33" customHeight="1" hidden="1">
      <c r="A115" s="19"/>
      <c r="B115" s="19"/>
      <c r="C115" s="19"/>
      <c r="D115" s="19"/>
      <c r="E115" s="19"/>
      <c r="F115" s="20"/>
      <c r="G115" s="61" t="s">
        <v>779</v>
      </c>
      <c r="H115" s="62" t="s">
        <v>773</v>
      </c>
      <c r="I115" s="207"/>
      <c r="J115" s="68"/>
      <c r="K115" s="68"/>
      <c r="L115" s="69"/>
      <c r="M115" s="24"/>
      <c r="N115" s="25"/>
      <c r="O115" s="26"/>
      <c r="P115" s="6"/>
    </row>
    <row r="116" spans="1:16" ht="20.25" customHeight="1">
      <c r="A116" s="19"/>
      <c r="B116" s="19"/>
      <c r="C116" s="19"/>
      <c r="D116" s="19"/>
      <c r="E116" s="19"/>
      <c r="F116" s="20"/>
      <c r="G116" s="61" t="s">
        <v>190</v>
      </c>
      <c r="H116" s="70" t="s">
        <v>191</v>
      </c>
      <c r="I116" s="63">
        <f>I117+I118+I119+I120+I121+I122+I123+I124+I125+I126+I127+I128+I129+I130+I131</f>
        <v>5716.720000000001</v>
      </c>
      <c r="J116" s="63">
        <f>J117+J118+J119+J120+J121+J122+J123+J124+J125+J126+J127+J128+J129+J130+J131</f>
        <v>0</v>
      </c>
      <c r="K116" s="63">
        <f>K117+K118+K119+K120+K121+K122+K123+K124+K125+K126+K127+K128+K129+K130+K131</f>
        <v>0</v>
      </c>
      <c r="L116" s="64"/>
      <c r="M116" s="24"/>
      <c r="N116" s="25"/>
      <c r="O116" s="26"/>
      <c r="P116" s="6"/>
    </row>
    <row r="117" spans="1:16" ht="12.75" hidden="1">
      <c r="A117" s="19"/>
      <c r="B117" s="19"/>
      <c r="C117" s="19"/>
      <c r="D117" s="19"/>
      <c r="E117" s="19"/>
      <c r="F117" s="20"/>
      <c r="G117" s="227"/>
      <c r="H117" s="72"/>
      <c r="I117" s="73"/>
      <c r="J117" s="73"/>
      <c r="K117" s="73"/>
      <c r="L117" s="74"/>
      <c r="M117" s="24"/>
      <c r="N117" s="25"/>
      <c r="O117" s="26"/>
      <c r="P117" s="6"/>
    </row>
    <row r="118" spans="1:16" ht="40.5" customHeight="1" hidden="1">
      <c r="A118" s="19"/>
      <c r="B118" s="19"/>
      <c r="C118" s="19"/>
      <c r="D118" s="19"/>
      <c r="E118" s="19"/>
      <c r="F118" s="20"/>
      <c r="G118" s="82" t="s">
        <v>192</v>
      </c>
      <c r="H118" s="62" t="s">
        <v>193</v>
      </c>
      <c r="I118" s="63"/>
      <c r="J118" s="63"/>
      <c r="K118" s="63"/>
      <c r="L118" s="64"/>
      <c r="M118" s="24"/>
      <c r="N118" s="25"/>
      <c r="O118" s="26"/>
      <c r="P118" s="6"/>
    </row>
    <row r="119" spans="1:16" ht="39.75" customHeight="1">
      <c r="A119" s="19"/>
      <c r="B119" s="19"/>
      <c r="C119" s="19"/>
      <c r="D119" s="19"/>
      <c r="E119" s="19"/>
      <c r="F119" s="20"/>
      <c r="G119" s="61" t="s">
        <v>13</v>
      </c>
      <c r="H119" s="62" t="s">
        <v>194</v>
      </c>
      <c r="I119" s="67">
        <v>-152148.26</v>
      </c>
      <c r="J119" s="67"/>
      <c r="K119" s="67"/>
      <c r="L119" s="65"/>
      <c r="M119" s="24"/>
      <c r="N119" s="25"/>
      <c r="O119" s="26"/>
      <c r="P119" s="6"/>
    </row>
    <row r="120" spans="1:16" ht="39.75" customHeight="1" hidden="1">
      <c r="A120" s="19"/>
      <c r="B120" s="19"/>
      <c r="C120" s="19"/>
      <c r="D120" s="19"/>
      <c r="E120" s="19"/>
      <c r="F120" s="20"/>
      <c r="G120" s="61" t="s">
        <v>13</v>
      </c>
      <c r="H120" s="62" t="s">
        <v>774</v>
      </c>
      <c r="I120" s="63"/>
      <c r="J120" s="63"/>
      <c r="K120" s="63"/>
      <c r="L120" s="64"/>
      <c r="M120" s="24"/>
      <c r="N120" s="25"/>
      <c r="O120" s="26"/>
      <c r="P120" s="6"/>
    </row>
    <row r="121" spans="1:16" ht="33.75" customHeight="1">
      <c r="A121" s="19"/>
      <c r="B121" s="19"/>
      <c r="C121" s="19"/>
      <c r="D121" s="19"/>
      <c r="E121" s="19"/>
      <c r="F121" s="20"/>
      <c r="G121" s="61" t="s">
        <v>13</v>
      </c>
      <c r="H121" s="62" t="s">
        <v>775</v>
      </c>
      <c r="I121" s="63">
        <f>43457.75+73102.5+215061</f>
        <v>331621.25</v>
      </c>
      <c r="J121" s="63"/>
      <c r="K121" s="63"/>
      <c r="L121" s="64"/>
      <c r="M121" s="24"/>
      <c r="N121" s="25"/>
      <c r="O121" s="26"/>
      <c r="P121" s="6"/>
    </row>
    <row r="122" spans="1:16" ht="39.75" customHeight="1" hidden="1">
      <c r="A122" s="19"/>
      <c r="B122" s="19"/>
      <c r="C122" s="19"/>
      <c r="D122" s="19"/>
      <c r="E122" s="19"/>
      <c r="F122" s="20"/>
      <c r="G122" s="61" t="s">
        <v>13</v>
      </c>
      <c r="H122" s="62" t="s">
        <v>776</v>
      </c>
      <c r="I122" s="63">
        <v>0</v>
      </c>
      <c r="J122" s="63"/>
      <c r="K122" s="63"/>
      <c r="L122" s="64"/>
      <c r="M122" s="24"/>
      <c r="N122" s="25"/>
      <c r="O122" s="26"/>
      <c r="P122" s="6"/>
    </row>
    <row r="123" spans="1:16" ht="39.75" customHeight="1">
      <c r="A123" s="19"/>
      <c r="B123" s="19"/>
      <c r="C123" s="19"/>
      <c r="D123" s="19"/>
      <c r="E123" s="19"/>
      <c r="F123" s="20"/>
      <c r="G123" s="61" t="s">
        <v>13</v>
      </c>
      <c r="H123" s="62" t="s">
        <v>777</v>
      </c>
      <c r="I123" s="63">
        <v>46265</v>
      </c>
      <c r="J123" s="63"/>
      <c r="K123" s="63"/>
      <c r="L123" s="64"/>
      <c r="M123" s="24"/>
      <c r="N123" s="25"/>
      <c r="O123" s="26"/>
      <c r="P123" s="6"/>
    </row>
    <row r="124" spans="1:16" ht="39.75" customHeight="1">
      <c r="A124" s="19"/>
      <c r="B124" s="19"/>
      <c r="C124" s="19"/>
      <c r="D124" s="19"/>
      <c r="E124" s="19"/>
      <c r="F124" s="20"/>
      <c r="G124" s="61" t="s">
        <v>852</v>
      </c>
      <c r="H124" s="62" t="s">
        <v>801</v>
      </c>
      <c r="I124" s="63">
        <v>-220021.27</v>
      </c>
      <c r="J124" s="63"/>
      <c r="K124" s="63"/>
      <c r="L124" s="64"/>
      <c r="M124" s="24"/>
      <c r="N124" s="25"/>
      <c r="O124" s="26"/>
      <c r="P124" s="6"/>
    </row>
    <row r="125" spans="1:16" ht="45.75" customHeight="1" hidden="1">
      <c r="A125" s="19"/>
      <c r="B125" s="19"/>
      <c r="C125" s="19"/>
      <c r="D125" s="19"/>
      <c r="E125" s="19"/>
      <c r="F125" s="20"/>
      <c r="G125" s="61" t="s">
        <v>13</v>
      </c>
      <c r="H125" s="62" t="s">
        <v>806</v>
      </c>
      <c r="I125" s="63"/>
      <c r="J125" s="63"/>
      <c r="K125" s="63"/>
      <c r="L125" s="64"/>
      <c r="M125" s="24"/>
      <c r="N125" s="25"/>
      <c r="O125" s="26"/>
      <c r="P125" s="6"/>
    </row>
    <row r="126" spans="1:16" ht="39.75" customHeight="1" hidden="1">
      <c r="A126" s="19"/>
      <c r="B126" s="19"/>
      <c r="C126" s="19"/>
      <c r="D126" s="19"/>
      <c r="E126" s="19"/>
      <c r="F126" s="20"/>
      <c r="G126" s="75"/>
      <c r="H126" s="62"/>
      <c r="I126" s="63"/>
      <c r="J126" s="63"/>
      <c r="K126" s="63"/>
      <c r="L126" s="64"/>
      <c r="M126" s="24"/>
      <c r="N126" s="25"/>
      <c r="O126" s="26"/>
      <c r="P126" s="6"/>
    </row>
    <row r="127" spans="1:16" ht="39.75" customHeight="1" hidden="1">
      <c r="A127" s="19"/>
      <c r="B127" s="19"/>
      <c r="C127" s="19"/>
      <c r="D127" s="19"/>
      <c r="E127" s="19"/>
      <c r="F127" s="20"/>
      <c r="G127" s="75"/>
      <c r="H127" s="62"/>
      <c r="I127" s="63"/>
      <c r="J127" s="63"/>
      <c r="K127" s="63"/>
      <c r="L127" s="64"/>
      <c r="M127" s="24"/>
      <c r="N127" s="25"/>
      <c r="O127" s="26"/>
      <c r="P127" s="6"/>
    </row>
    <row r="128" spans="1:16" ht="39.75" customHeight="1" hidden="1">
      <c r="A128" s="19"/>
      <c r="B128" s="19"/>
      <c r="C128" s="19"/>
      <c r="D128" s="19"/>
      <c r="E128" s="19"/>
      <c r="F128" s="20"/>
      <c r="G128" s="75"/>
      <c r="H128" s="62"/>
      <c r="I128" s="63"/>
      <c r="J128" s="63"/>
      <c r="K128" s="63"/>
      <c r="L128" s="64"/>
      <c r="M128" s="24"/>
      <c r="N128" s="25"/>
      <c r="O128" s="26"/>
      <c r="P128" s="6"/>
    </row>
    <row r="129" spans="1:16" ht="39.75" customHeight="1" hidden="1">
      <c r="A129" s="19"/>
      <c r="B129" s="19"/>
      <c r="C129" s="19"/>
      <c r="D129" s="19"/>
      <c r="E129" s="19"/>
      <c r="F129" s="20"/>
      <c r="G129" s="75"/>
      <c r="H129" s="62"/>
      <c r="I129" s="63"/>
      <c r="J129" s="63"/>
      <c r="K129" s="63"/>
      <c r="L129" s="64"/>
      <c r="M129" s="24"/>
      <c r="N129" s="25"/>
      <c r="O129" s="26"/>
      <c r="P129" s="6"/>
    </row>
    <row r="130" spans="1:16" ht="39.75" customHeight="1" hidden="1">
      <c r="A130" s="19"/>
      <c r="B130" s="19"/>
      <c r="C130" s="19"/>
      <c r="D130" s="19"/>
      <c r="E130" s="19"/>
      <c r="F130" s="20"/>
      <c r="G130" s="75"/>
      <c r="H130" s="62"/>
      <c r="I130" s="63"/>
      <c r="J130" s="63"/>
      <c r="K130" s="63"/>
      <c r="L130" s="64"/>
      <c r="M130" s="24"/>
      <c r="N130" s="25"/>
      <c r="O130" s="26"/>
      <c r="P130" s="6"/>
    </row>
    <row r="131" spans="1:16" ht="39.75" customHeight="1" hidden="1">
      <c r="A131" s="19"/>
      <c r="B131" s="19"/>
      <c r="C131" s="19"/>
      <c r="D131" s="19"/>
      <c r="E131" s="19"/>
      <c r="F131" s="20"/>
      <c r="G131" s="71"/>
      <c r="H131" s="72"/>
      <c r="I131" s="76"/>
      <c r="J131" s="76"/>
      <c r="K131" s="76"/>
      <c r="L131" s="77"/>
      <c r="M131" s="24"/>
      <c r="N131" s="25"/>
      <c r="O131" s="26"/>
      <c r="P131" s="6"/>
    </row>
    <row r="132" spans="1:16" ht="27" customHeight="1">
      <c r="A132" s="19"/>
      <c r="B132" s="19"/>
      <c r="C132" s="19"/>
      <c r="D132" s="19"/>
      <c r="E132" s="19"/>
      <c r="F132" s="20"/>
      <c r="G132" s="59" t="s">
        <v>195</v>
      </c>
      <c r="H132" s="60" t="s">
        <v>196</v>
      </c>
      <c r="I132" s="57">
        <f>+I137+I139+I143+I142+I190+I194+I133+I141+I136+I192+I198</f>
        <v>8223225.619999999</v>
      </c>
      <c r="J132" s="57">
        <f>+J137+J139+J143+J142+J190+J194+J133+J141+J136+J192+J198</f>
        <v>0</v>
      </c>
      <c r="K132" s="57">
        <f>+K137+K139+K143+K142+K190+K194+K133+K141+K136+K192+K198</f>
        <v>0</v>
      </c>
      <c r="L132" s="58"/>
      <c r="M132" s="24"/>
      <c r="N132" s="25"/>
      <c r="O132" s="26"/>
      <c r="P132" s="6"/>
    </row>
    <row r="133" spans="1:16" ht="38.25" hidden="1">
      <c r="A133" s="19"/>
      <c r="B133" s="19"/>
      <c r="C133" s="19"/>
      <c r="D133" s="19"/>
      <c r="E133" s="19"/>
      <c r="F133" s="20"/>
      <c r="G133" s="78" t="s">
        <v>197</v>
      </c>
      <c r="H133" s="79" t="s">
        <v>198</v>
      </c>
      <c r="I133" s="80">
        <f>I134</f>
        <v>0</v>
      </c>
      <c r="J133" s="80">
        <f>J134</f>
        <v>0</v>
      </c>
      <c r="K133" s="80">
        <f>K134</f>
        <v>0</v>
      </c>
      <c r="L133" s="81"/>
      <c r="M133" s="24"/>
      <c r="N133" s="25"/>
      <c r="O133" s="26"/>
      <c r="P133" s="6"/>
    </row>
    <row r="134" spans="1:16" ht="51" hidden="1">
      <c r="A134" s="19"/>
      <c r="B134" s="19"/>
      <c r="C134" s="19"/>
      <c r="D134" s="19"/>
      <c r="E134" s="19"/>
      <c r="F134" s="20"/>
      <c r="G134" s="78" t="s">
        <v>199</v>
      </c>
      <c r="H134" s="79" t="s">
        <v>200</v>
      </c>
      <c r="I134" s="80"/>
      <c r="J134" s="80"/>
      <c r="K134" s="80"/>
      <c r="L134" s="81"/>
      <c r="M134" s="24"/>
      <c r="N134" s="25"/>
      <c r="O134" s="26"/>
      <c r="P134" s="6"/>
    </row>
    <row r="135" spans="1:16" ht="12.75" hidden="1">
      <c r="A135" s="19"/>
      <c r="B135" s="19"/>
      <c r="C135" s="19"/>
      <c r="D135" s="19"/>
      <c r="E135" s="19"/>
      <c r="F135" s="20"/>
      <c r="G135" s="75"/>
      <c r="H135" s="62"/>
      <c r="I135" s="63"/>
      <c r="J135" s="63"/>
      <c r="K135" s="63"/>
      <c r="L135" s="64"/>
      <c r="M135" s="24"/>
      <c r="N135" s="25"/>
      <c r="O135" s="26"/>
      <c r="P135" s="6"/>
    </row>
    <row r="136" spans="1:16" ht="39" customHeight="1" hidden="1">
      <c r="A136" s="19" t="s">
        <v>36</v>
      </c>
      <c r="B136" s="19" t="s">
        <v>171</v>
      </c>
      <c r="C136" s="19" t="s">
        <v>173</v>
      </c>
      <c r="D136" s="19" t="s">
        <v>201</v>
      </c>
      <c r="E136" s="19" t="s">
        <v>201</v>
      </c>
      <c r="F136" s="20" t="s">
        <v>202</v>
      </c>
      <c r="G136" s="75" t="s">
        <v>203</v>
      </c>
      <c r="H136" s="62" t="s">
        <v>204</v>
      </c>
      <c r="I136" s="67"/>
      <c r="J136" s="67"/>
      <c r="K136" s="67"/>
      <c r="L136" s="65"/>
      <c r="M136" s="24"/>
      <c r="N136" s="25"/>
      <c r="O136" s="26"/>
      <c r="P136" s="6"/>
    </row>
    <row r="137" spans="1:16" ht="38.25" customHeight="1">
      <c r="A137" s="19"/>
      <c r="B137" s="19"/>
      <c r="C137" s="19"/>
      <c r="D137" s="19"/>
      <c r="E137" s="19"/>
      <c r="F137" s="20"/>
      <c r="G137" s="61" t="s">
        <v>205</v>
      </c>
      <c r="H137" s="70" t="s">
        <v>206</v>
      </c>
      <c r="I137" s="67">
        <f>I138</f>
        <v>-104878.38</v>
      </c>
      <c r="J137" s="67">
        <f>J138</f>
        <v>0</v>
      </c>
      <c r="K137" s="67">
        <f>K138</f>
        <v>0</v>
      </c>
      <c r="L137" s="65"/>
      <c r="M137" s="24"/>
      <c r="N137" s="25"/>
      <c r="O137" s="26"/>
      <c r="P137" s="6"/>
    </row>
    <row r="138" spans="1:16" ht="43.5" customHeight="1">
      <c r="A138" s="19" t="s">
        <v>36</v>
      </c>
      <c r="B138" s="19" t="s">
        <v>171</v>
      </c>
      <c r="C138" s="19" t="s">
        <v>173</v>
      </c>
      <c r="D138" s="19" t="s">
        <v>201</v>
      </c>
      <c r="E138" s="19" t="s">
        <v>201</v>
      </c>
      <c r="F138" s="20" t="s">
        <v>207</v>
      </c>
      <c r="G138" s="61" t="s">
        <v>208</v>
      </c>
      <c r="H138" s="70" t="s">
        <v>209</v>
      </c>
      <c r="I138" s="67">
        <v>-104878.38</v>
      </c>
      <c r="J138" s="67"/>
      <c r="K138" s="67"/>
      <c r="L138" s="65"/>
      <c r="M138" s="24"/>
      <c r="N138" s="25"/>
      <c r="O138" s="26"/>
      <c r="P138" s="6"/>
    </row>
    <row r="139" spans="1:16" ht="55.5" customHeight="1" hidden="1">
      <c r="A139" s="19"/>
      <c r="B139" s="19"/>
      <c r="C139" s="19"/>
      <c r="D139" s="19"/>
      <c r="E139" s="19"/>
      <c r="F139" s="20"/>
      <c r="G139" s="75" t="s">
        <v>210</v>
      </c>
      <c r="H139" s="62" t="s">
        <v>211</v>
      </c>
      <c r="I139" s="63">
        <f>I140</f>
        <v>0</v>
      </c>
      <c r="J139" s="63">
        <f>J140</f>
        <v>0</v>
      </c>
      <c r="K139" s="63">
        <f>K140</f>
        <v>0</v>
      </c>
      <c r="L139" s="64"/>
      <c r="M139" s="24"/>
      <c r="N139" s="25"/>
      <c r="O139" s="26"/>
      <c r="P139" s="6"/>
    </row>
    <row r="140" spans="1:16" ht="61.5" customHeight="1" hidden="1">
      <c r="A140" s="19" t="s">
        <v>36</v>
      </c>
      <c r="B140" s="19" t="s">
        <v>171</v>
      </c>
      <c r="C140" s="19" t="s">
        <v>173</v>
      </c>
      <c r="D140" s="19" t="s">
        <v>201</v>
      </c>
      <c r="E140" s="19" t="s">
        <v>201</v>
      </c>
      <c r="F140" s="20" t="s">
        <v>212</v>
      </c>
      <c r="G140" s="75" t="s">
        <v>213</v>
      </c>
      <c r="H140" s="62" t="s">
        <v>214</v>
      </c>
      <c r="I140" s="67"/>
      <c r="J140" s="67"/>
      <c r="K140" s="67"/>
      <c r="L140" s="65"/>
      <c r="M140" s="24"/>
      <c r="N140" s="25"/>
      <c r="O140" s="26"/>
      <c r="P140" s="6"/>
    </row>
    <row r="141" spans="1:16" ht="75.75" customHeight="1" hidden="1">
      <c r="A141" s="19"/>
      <c r="B141" s="19"/>
      <c r="C141" s="19"/>
      <c r="D141" s="19"/>
      <c r="E141" s="19"/>
      <c r="F141" s="20"/>
      <c r="G141" s="75"/>
      <c r="H141" s="62"/>
      <c r="I141" s="63"/>
      <c r="J141" s="63"/>
      <c r="K141" s="63"/>
      <c r="L141" s="64"/>
      <c r="M141" s="24"/>
      <c r="N141" s="25"/>
      <c r="O141" s="26"/>
      <c r="P141" s="6"/>
    </row>
    <row r="142" spans="1:16" ht="69" customHeight="1" hidden="1">
      <c r="A142" s="19"/>
      <c r="B142" s="19"/>
      <c r="C142" s="19"/>
      <c r="D142" s="19"/>
      <c r="E142" s="19"/>
      <c r="F142" s="20"/>
      <c r="G142" s="75"/>
      <c r="H142" s="62"/>
      <c r="I142" s="67"/>
      <c r="J142" s="67"/>
      <c r="K142" s="67"/>
      <c r="L142" s="65"/>
      <c r="M142" s="24"/>
      <c r="N142" s="25"/>
      <c r="O142" s="26"/>
      <c r="P142" s="6"/>
    </row>
    <row r="143" spans="1:16" ht="28.5" customHeight="1">
      <c r="A143" s="19"/>
      <c r="B143" s="19"/>
      <c r="C143" s="19"/>
      <c r="D143" s="19"/>
      <c r="E143" s="19"/>
      <c r="F143" s="20"/>
      <c r="G143" s="59" t="s">
        <v>215</v>
      </c>
      <c r="H143" s="60" t="s">
        <v>216</v>
      </c>
      <c r="I143" s="57">
        <f>I144+I145+I181+I182+I183+I184+I185+I186+I188+I189+I187</f>
        <v>9135798</v>
      </c>
      <c r="J143" s="57">
        <f>J144+J145+J181+J182+J183+J184+J185+J186+J188+J189+J187</f>
        <v>0</v>
      </c>
      <c r="K143" s="57">
        <f>K144+K145+K181+K182+K183+K184+K185+K186+K188+K189+K187</f>
        <v>0</v>
      </c>
      <c r="L143" s="58"/>
      <c r="M143" s="24"/>
      <c r="N143" s="25"/>
      <c r="O143" s="26"/>
      <c r="P143" s="6"/>
    </row>
    <row r="144" spans="1:16" ht="56.25" customHeight="1">
      <c r="A144" s="19" t="s">
        <v>36</v>
      </c>
      <c r="B144" s="19" t="s">
        <v>171</v>
      </c>
      <c r="C144" s="19" t="s">
        <v>173</v>
      </c>
      <c r="D144" s="19" t="s">
        <v>201</v>
      </c>
      <c r="E144" s="19" t="s">
        <v>201</v>
      </c>
      <c r="F144" s="20" t="s">
        <v>217</v>
      </c>
      <c r="G144" s="61" t="s">
        <v>14</v>
      </c>
      <c r="H144" s="62" t="s">
        <v>218</v>
      </c>
      <c r="I144" s="67">
        <v>-278100</v>
      </c>
      <c r="J144" s="67"/>
      <c r="K144" s="67"/>
      <c r="L144" s="65"/>
      <c r="M144" s="24"/>
      <c r="N144" s="25"/>
      <c r="O144" s="26"/>
      <c r="P144" s="6"/>
    </row>
    <row r="145" spans="1:16" ht="35.25" customHeight="1" hidden="1">
      <c r="A145" s="19"/>
      <c r="B145" s="19"/>
      <c r="C145" s="19"/>
      <c r="D145" s="19"/>
      <c r="E145" s="19"/>
      <c r="F145" s="20"/>
      <c r="G145" s="75" t="s">
        <v>219</v>
      </c>
      <c r="H145" s="62" t="s">
        <v>220</v>
      </c>
      <c r="I145" s="67"/>
      <c r="J145" s="67"/>
      <c r="K145" s="67"/>
      <c r="L145" s="65"/>
      <c r="M145" s="24"/>
      <c r="N145" s="25"/>
      <c r="O145" s="26"/>
      <c r="P145" s="6"/>
    </row>
    <row r="146" spans="1:16" ht="35.25" customHeight="1" hidden="1">
      <c r="A146" s="19"/>
      <c r="B146" s="19"/>
      <c r="C146" s="19"/>
      <c r="D146" s="19"/>
      <c r="E146" s="19"/>
      <c r="F146" s="20"/>
      <c r="G146" s="75"/>
      <c r="H146" s="62"/>
      <c r="I146" s="67"/>
      <c r="J146" s="67"/>
      <c r="K146" s="67"/>
      <c r="L146" s="65"/>
      <c r="M146" s="24"/>
      <c r="N146" s="25"/>
      <c r="O146" s="26"/>
      <c r="P146" s="6"/>
    </row>
    <row r="147" spans="1:16" ht="35.25" customHeight="1" hidden="1">
      <c r="A147" s="19"/>
      <c r="B147" s="19"/>
      <c r="C147" s="19"/>
      <c r="D147" s="19"/>
      <c r="E147" s="19"/>
      <c r="F147" s="20"/>
      <c r="G147" s="75"/>
      <c r="H147" s="62"/>
      <c r="I147" s="67"/>
      <c r="J147" s="67"/>
      <c r="K147" s="67"/>
      <c r="L147" s="65"/>
      <c r="M147" s="24"/>
      <c r="N147" s="25"/>
      <c r="O147" s="26"/>
      <c r="P147" s="6"/>
    </row>
    <row r="148" spans="1:16" ht="35.25" customHeight="1" hidden="1">
      <c r="A148" s="19"/>
      <c r="B148" s="19"/>
      <c r="C148" s="19"/>
      <c r="D148" s="19"/>
      <c r="E148" s="19"/>
      <c r="F148" s="20"/>
      <c r="G148" s="75"/>
      <c r="H148" s="62"/>
      <c r="I148" s="67"/>
      <c r="J148" s="67"/>
      <c r="K148" s="67"/>
      <c r="L148" s="65"/>
      <c r="M148" s="24"/>
      <c r="N148" s="25"/>
      <c r="O148" s="26"/>
      <c r="P148" s="6"/>
    </row>
    <row r="149" spans="1:16" ht="35.25" customHeight="1" hidden="1">
      <c r="A149" s="19"/>
      <c r="B149" s="19"/>
      <c r="C149" s="19"/>
      <c r="D149" s="19"/>
      <c r="E149" s="19"/>
      <c r="F149" s="20"/>
      <c r="G149" s="75"/>
      <c r="H149" s="62"/>
      <c r="I149" s="67"/>
      <c r="J149" s="67"/>
      <c r="K149" s="67"/>
      <c r="L149" s="65"/>
      <c r="M149" s="24"/>
      <c r="N149" s="25"/>
      <c r="O149" s="26"/>
      <c r="P149" s="6"/>
    </row>
    <row r="150" spans="1:16" ht="35.25" customHeight="1" hidden="1">
      <c r="A150" s="19"/>
      <c r="B150" s="19"/>
      <c r="C150" s="19"/>
      <c r="D150" s="19"/>
      <c r="E150" s="19"/>
      <c r="F150" s="20"/>
      <c r="G150" s="75"/>
      <c r="H150" s="62"/>
      <c r="I150" s="67"/>
      <c r="J150" s="67"/>
      <c r="K150" s="67"/>
      <c r="L150" s="65"/>
      <c r="M150" s="24"/>
      <c r="N150" s="25"/>
      <c r="O150" s="26"/>
      <c r="P150" s="6"/>
    </row>
    <row r="151" spans="1:16" ht="35.25" customHeight="1" hidden="1">
      <c r="A151" s="19"/>
      <c r="B151" s="19"/>
      <c r="C151" s="19"/>
      <c r="D151" s="19"/>
      <c r="E151" s="19"/>
      <c r="F151" s="20"/>
      <c r="G151" s="75"/>
      <c r="H151" s="62"/>
      <c r="I151" s="67"/>
      <c r="J151" s="67"/>
      <c r="K151" s="67"/>
      <c r="L151" s="65"/>
      <c r="M151" s="24"/>
      <c r="N151" s="25"/>
      <c r="O151" s="26"/>
      <c r="P151" s="6"/>
    </row>
    <row r="152" spans="1:16" ht="35.25" customHeight="1" hidden="1">
      <c r="A152" s="19"/>
      <c r="B152" s="19"/>
      <c r="C152" s="19"/>
      <c r="D152" s="19"/>
      <c r="E152" s="19"/>
      <c r="F152" s="20"/>
      <c r="G152" s="75"/>
      <c r="H152" s="62"/>
      <c r="I152" s="67"/>
      <c r="J152" s="67"/>
      <c r="K152" s="67"/>
      <c r="L152" s="65"/>
      <c r="M152" s="24"/>
      <c r="N152" s="25"/>
      <c r="O152" s="26"/>
      <c r="P152" s="6"/>
    </row>
    <row r="153" spans="1:16" ht="35.25" customHeight="1" hidden="1">
      <c r="A153" s="19"/>
      <c r="B153" s="19"/>
      <c r="C153" s="19"/>
      <c r="D153" s="19"/>
      <c r="E153" s="19"/>
      <c r="F153" s="20"/>
      <c r="G153" s="75"/>
      <c r="H153" s="62"/>
      <c r="I153" s="67"/>
      <c r="J153" s="67"/>
      <c r="K153" s="67"/>
      <c r="L153" s="65"/>
      <c r="M153" s="24"/>
      <c r="N153" s="25"/>
      <c r="O153" s="26"/>
      <c r="P153" s="6"/>
    </row>
    <row r="154" spans="1:16" ht="35.25" customHeight="1" hidden="1">
      <c r="A154" s="19"/>
      <c r="B154" s="19"/>
      <c r="C154" s="19"/>
      <c r="D154" s="19"/>
      <c r="E154" s="19"/>
      <c r="F154" s="20"/>
      <c r="G154" s="75"/>
      <c r="H154" s="62"/>
      <c r="I154" s="67"/>
      <c r="J154" s="67"/>
      <c r="K154" s="67"/>
      <c r="L154" s="65"/>
      <c r="M154" s="24"/>
      <c r="N154" s="25"/>
      <c r="O154" s="26"/>
      <c r="P154" s="6"/>
    </row>
    <row r="155" spans="1:16" ht="35.25" customHeight="1" hidden="1">
      <c r="A155" s="19"/>
      <c r="B155" s="19"/>
      <c r="C155" s="19"/>
      <c r="D155" s="19"/>
      <c r="E155" s="19"/>
      <c r="F155" s="20"/>
      <c r="G155" s="75"/>
      <c r="H155" s="62"/>
      <c r="I155" s="67"/>
      <c r="J155" s="67"/>
      <c r="K155" s="67"/>
      <c r="L155" s="65"/>
      <c r="M155" s="24"/>
      <c r="N155" s="25"/>
      <c r="O155" s="26"/>
      <c r="P155" s="6"/>
    </row>
    <row r="156" spans="1:16" ht="35.25" customHeight="1" hidden="1">
      <c r="A156" s="19"/>
      <c r="B156" s="19"/>
      <c r="C156" s="19"/>
      <c r="D156" s="19"/>
      <c r="E156" s="19"/>
      <c r="F156" s="20"/>
      <c r="G156" s="75"/>
      <c r="H156" s="62"/>
      <c r="I156" s="67"/>
      <c r="J156" s="67"/>
      <c r="K156" s="67"/>
      <c r="L156" s="65"/>
      <c r="M156" s="24"/>
      <c r="N156" s="25"/>
      <c r="O156" s="26"/>
      <c r="P156" s="6"/>
    </row>
    <row r="157" spans="1:16" ht="35.25" customHeight="1" hidden="1">
      <c r="A157" s="19"/>
      <c r="B157" s="19"/>
      <c r="C157" s="19"/>
      <c r="D157" s="19"/>
      <c r="E157" s="19"/>
      <c r="F157" s="20"/>
      <c r="G157" s="75"/>
      <c r="H157" s="62"/>
      <c r="I157" s="67"/>
      <c r="J157" s="67"/>
      <c r="K157" s="67"/>
      <c r="L157" s="65"/>
      <c r="M157" s="24"/>
      <c r="N157" s="25"/>
      <c r="O157" s="26"/>
      <c r="P157" s="6"/>
    </row>
    <row r="158" spans="1:16" ht="35.25" customHeight="1" hidden="1">
      <c r="A158" s="19"/>
      <c r="B158" s="19"/>
      <c r="C158" s="19"/>
      <c r="D158" s="19"/>
      <c r="E158" s="19"/>
      <c r="F158" s="20"/>
      <c r="G158" s="75"/>
      <c r="H158" s="62"/>
      <c r="I158" s="67"/>
      <c r="J158" s="67"/>
      <c r="K158" s="67"/>
      <c r="L158" s="65"/>
      <c r="M158" s="24"/>
      <c r="N158" s="25"/>
      <c r="O158" s="26"/>
      <c r="P158" s="6"/>
    </row>
    <row r="159" spans="1:16" ht="35.25" customHeight="1" hidden="1">
      <c r="A159" s="19"/>
      <c r="B159" s="19"/>
      <c r="C159" s="19"/>
      <c r="D159" s="19"/>
      <c r="E159" s="19"/>
      <c r="F159" s="20"/>
      <c r="G159" s="75"/>
      <c r="H159" s="62"/>
      <c r="I159" s="67"/>
      <c r="J159" s="67"/>
      <c r="K159" s="67"/>
      <c r="L159" s="65"/>
      <c r="M159" s="24"/>
      <c r="N159" s="25"/>
      <c r="O159" s="26"/>
      <c r="P159" s="6"/>
    </row>
    <row r="160" spans="1:16" ht="35.25" customHeight="1" hidden="1">
      <c r="A160" s="19"/>
      <c r="B160" s="19"/>
      <c r="C160" s="19"/>
      <c r="D160" s="19"/>
      <c r="E160" s="19"/>
      <c r="F160" s="20"/>
      <c r="G160" s="75"/>
      <c r="H160" s="62"/>
      <c r="I160" s="67"/>
      <c r="J160" s="67"/>
      <c r="K160" s="67"/>
      <c r="L160" s="65"/>
      <c r="M160" s="24"/>
      <c r="N160" s="25"/>
      <c r="O160" s="26"/>
      <c r="P160" s="6"/>
    </row>
    <row r="161" spans="1:16" ht="35.25" customHeight="1" hidden="1">
      <c r="A161" s="19"/>
      <c r="B161" s="19"/>
      <c r="C161" s="19"/>
      <c r="D161" s="19"/>
      <c r="E161" s="19"/>
      <c r="F161" s="20"/>
      <c r="G161" s="75"/>
      <c r="H161" s="62"/>
      <c r="I161" s="67"/>
      <c r="J161" s="67"/>
      <c r="K161" s="67"/>
      <c r="L161" s="65"/>
      <c r="M161" s="24"/>
      <c r="N161" s="25"/>
      <c r="O161" s="26"/>
      <c r="P161" s="6"/>
    </row>
    <row r="162" spans="1:16" ht="35.25" customHeight="1" hidden="1">
      <c r="A162" s="19"/>
      <c r="B162" s="19"/>
      <c r="C162" s="19"/>
      <c r="D162" s="19"/>
      <c r="E162" s="19"/>
      <c r="F162" s="20"/>
      <c r="G162" s="75"/>
      <c r="H162" s="62"/>
      <c r="I162" s="67"/>
      <c r="J162" s="67"/>
      <c r="K162" s="67"/>
      <c r="L162" s="65"/>
      <c r="M162" s="24"/>
      <c r="N162" s="25"/>
      <c r="O162" s="26"/>
      <c r="P162" s="6"/>
    </row>
    <row r="163" spans="1:16" ht="35.25" customHeight="1" hidden="1">
      <c r="A163" s="19"/>
      <c r="B163" s="19"/>
      <c r="C163" s="19"/>
      <c r="D163" s="19"/>
      <c r="E163" s="19"/>
      <c r="F163" s="20"/>
      <c r="G163" s="75"/>
      <c r="H163" s="62"/>
      <c r="I163" s="67"/>
      <c r="J163" s="67"/>
      <c r="K163" s="67"/>
      <c r="L163" s="65"/>
      <c r="M163" s="24"/>
      <c r="N163" s="25"/>
      <c r="O163" s="26"/>
      <c r="P163" s="6"/>
    </row>
    <row r="164" spans="1:16" ht="35.25" customHeight="1" hidden="1">
      <c r="A164" s="19"/>
      <c r="B164" s="19"/>
      <c r="C164" s="19"/>
      <c r="D164" s="19"/>
      <c r="E164" s="19"/>
      <c r="F164" s="20"/>
      <c r="G164" s="75"/>
      <c r="H164" s="62"/>
      <c r="I164" s="67"/>
      <c r="J164" s="67"/>
      <c r="K164" s="67"/>
      <c r="L164" s="65"/>
      <c r="M164" s="24"/>
      <c r="N164" s="25"/>
      <c r="O164" s="26"/>
      <c r="P164" s="6"/>
    </row>
    <row r="165" spans="1:16" ht="35.25" customHeight="1" hidden="1">
      <c r="A165" s="19"/>
      <c r="B165" s="19"/>
      <c r="C165" s="19"/>
      <c r="D165" s="19"/>
      <c r="E165" s="19"/>
      <c r="F165" s="20"/>
      <c r="G165" s="75"/>
      <c r="H165" s="62"/>
      <c r="I165" s="67"/>
      <c r="J165" s="67"/>
      <c r="K165" s="67"/>
      <c r="L165" s="65"/>
      <c r="M165" s="24"/>
      <c r="N165" s="25"/>
      <c r="O165" s="26"/>
      <c r="P165" s="6"/>
    </row>
    <row r="166" spans="1:16" ht="35.25" customHeight="1" hidden="1">
      <c r="A166" s="19"/>
      <c r="B166" s="19"/>
      <c r="C166" s="19"/>
      <c r="D166" s="19"/>
      <c r="E166" s="19"/>
      <c r="F166" s="20"/>
      <c r="G166" s="75"/>
      <c r="H166" s="62"/>
      <c r="I166" s="67"/>
      <c r="J166" s="67"/>
      <c r="K166" s="67"/>
      <c r="L166" s="65"/>
      <c r="M166" s="24"/>
      <c r="N166" s="25"/>
      <c r="O166" s="26"/>
      <c r="P166" s="6"/>
    </row>
    <row r="167" spans="1:16" ht="35.25" customHeight="1" hidden="1">
      <c r="A167" s="19"/>
      <c r="B167" s="19"/>
      <c r="C167" s="19"/>
      <c r="D167" s="19"/>
      <c r="E167" s="19"/>
      <c r="F167" s="20"/>
      <c r="G167" s="75"/>
      <c r="H167" s="62"/>
      <c r="I167" s="67"/>
      <c r="J167" s="67"/>
      <c r="K167" s="67"/>
      <c r="L167" s="65"/>
      <c r="M167" s="24"/>
      <c r="N167" s="25"/>
      <c r="O167" s="26"/>
      <c r="P167" s="6"/>
    </row>
    <row r="168" spans="1:16" ht="35.25" customHeight="1" hidden="1">
      <c r="A168" s="19"/>
      <c r="B168" s="19"/>
      <c r="C168" s="19"/>
      <c r="D168" s="19"/>
      <c r="E168" s="19"/>
      <c r="F168" s="20"/>
      <c r="G168" s="75"/>
      <c r="H168" s="62"/>
      <c r="I168" s="67"/>
      <c r="J168" s="67"/>
      <c r="K168" s="67"/>
      <c r="L168" s="65"/>
      <c r="M168" s="24"/>
      <c r="N168" s="25"/>
      <c r="O168" s="26"/>
      <c r="P168" s="6"/>
    </row>
    <row r="169" spans="1:16" ht="35.25" customHeight="1" hidden="1">
      <c r="A169" s="19"/>
      <c r="B169" s="19"/>
      <c r="C169" s="19"/>
      <c r="D169" s="19"/>
      <c r="E169" s="19"/>
      <c r="F169" s="20"/>
      <c r="G169" s="75"/>
      <c r="H169" s="62"/>
      <c r="I169" s="67"/>
      <c r="J169" s="67"/>
      <c r="K169" s="67"/>
      <c r="L169" s="65"/>
      <c r="M169" s="24"/>
      <c r="N169" s="25"/>
      <c r="O169" s="26"/>
      <c r="P169" s="6"/>
    </row>
    <row r="170" spans="1:16" ht="35.25" customHeight="1" hidden="1">
      <c r="A170" s="19"/>
      <c r="B170" s="19"/>
      <c r="C170" s="19"/>
      <c r="D170" s="19"/>
      <c r="E170" s="19"/>
      <c r="F170" s="20"/>
      <c r="G170" s="75"/>
      <c r="H170" s="62"/>
      <c r="I170" s="67"/>
      <c r="J170" s="67"/>
      <c r="K170" s="67"/>
      <c r="L170" s="65"/>
      <c r="M170" s="24"/>
      <c r="N170" s="25"/>
      <c r="O170" s="26"/>
      <c r="P170" s="6"/>
    </row>
    <row r="171" spans="1:16" ht="35.25" customHeight="1" hidden="1">
      <c r="A171" s="19"/>
      <c r="B171" s="19"/>
      <c r="C171" s="19"/>
      <c r="D171" s="19"/>
      <c r="E171" s="19"/>
      <c r="F171" s="20"/>
      <c r="G171" s="75"/>
      <c r="H171" s="62"/>
      <c r="I171" s="67"/>
      <c r="J171" s="67"/>
      <c r="K171" s="67"/>
      <c r="L171" s="65"/>
      <c r="M171" s="24"/>
      <c r="N171" s="25"/>
      <c r="O171" s="26"/>
      <c r="P171" s="6"/>
    </row>
    <row r="172" spans="1:16" ht="35.25" customHeight="1" hidden="1">
      <c r="A172" s="19"/>
      <c r="B172" s="19"/>
      <c r="C172" s="19"/>
      <c r="D172" s="19"/>
      <c r="E172" s="19"/>
      <c r="F172" s="20"/>
      <c r="G172" s="75"/>
      <c r="H172" s="62"/>
      <c r="I172" s="67"/>
      <c r="J172" s="67"/>
      <c r="K172" s="67"/>
      <c r="L172" s="65"/>
      <c r="M172" s="24"/>
      <c r="N172" s="25"/>
      <c r="O172" s="26"/>
      <c r="P172" s="6"/>
    </row>
    <row r="173" spans="1:16" ht="35.25" customHeight="1" hidden="1">
      <c r="A173" s="19"/>
      <c r="B173" s="19"/>
      <c r="C173" s="19"/>
      <c r="D173" s="19"/>
      <c r="E173" s="19"/>
      <c r="F173" s="20"/>
      <c r="G173" s="75"/>
      <c r="H173" s="62"/>
      <c r="I173" s="67"/>
      <c r="J173" s="67"/>
      <c r="K173" s="67"/>
      <c r="L173" s="65"/>
      <c r="M173" s="24"/>
      <c r="N173" s="25"/>
      <c r="O173" s="26"/>
      <c r="P173" s="6"/>
    </row>
    <row r="174" spans="1:16" ht="35.25" customHeight="1" hidden="1">
      <c r="A174" s="19"/>
      <c r="B174" s="19"/>
      <c r="C174" s="19"/>
      <c r="D174" s="19"/>
      <c r="E174" s="19"/>
      <c r="F174" s="20"/>
      <c r="G174" s="75"/>
      <c r="H174" s="62"/>
      <c r="I174" s="67"/>
      <c r="J174" s="67"/>
      <c r="K174" s="67"/>
      <c r="L174" s="65"/>
      <c r="M174" s="24"/>
      <c r="N174" s="25"/>
      <c r="O174" s="26"/>
      <c r="P174" s="6"/>
    </row>
    <row r="175" spans="1:16" ht="35.25" customHeight="1" hidden="1">
      <c r="A175" s="19"/>
      <c r="B175" s="19"/>
      <c r="C175" s="19"/>
      <c r="D175" s="19"/>
      <c r="E175" s="19"/>
      <c r="F175" s="20"/>
      <c r="G175" s="75"/>
      <c r="H175" s="62"/>
      <c r="I175" s="67"/>
      <c r="J175" s="67"/>
      <c r="K175" s="67"/>
      <c r="L175" s="65"/>
      <c r="M175" s="24"/>
      <c r="N175" s="25"/>
      <c r="O175" s="26"/>
      <c r="P175" s="6"/>
    </row>
    <row r="176" spans="1:16" ht="35.25" customHeight="1" hidden="1">
      <c r="A176" s="19"/>
      <c r="B176" s="19"/>
      <c r="C176" s="19"/>
      <c r="D176" s="19"/>
      <c r="E176" s="19"/>
      <c r="F176" s="20"/>
      <c r="G176" s="75"/>
      <c r="H176" s="62"/>
      <c r="I176" s="67"/>
      <c r="J176" s="67"/>
      <c r="K176" s="67"/>
      <c r="L176" s="65"/>
      <c r="M176" s="24"/>
      <c r="N176" s="25"/>
      <c r="O176" s="26"/>
      <c r="P176" s="6"/>
    </row>
    <row r="177" spans="1:16" ht="35.25" customHeight="1" hidden="1">
      <c r="A177" s="19"/>
      <c r="B177" s="19"/>
      <c r="C177" s="19"/>
      <c r="D177" s="19"/>
      <c r="E177" s="19"/>
      <c r="F177" s="20"/>
      <c r="G177" s="75"/>
      <c r="H177" s="62"/>
      <c r="I177" s="67"/>
      <c r="J177" s="67"/>
      <c r="K177" s="67"/>
      <c r="L177" s="65"/>
      <c r="M177" s="24"/>
      <c r="N177" s="25"/>
      <c r="O177" s="26"/>
      <c r="P177" s="6"/>
    </row>
    <row r="178" spans="1:16" ht="35.25" customHeight="1" hidden="1">
      <c r="A178" s="19"/>
      <c r="B178" s="19"/>
      <c r="C178" s="19"/>
      <c r="D178" s="19"/>
      <c r="E178" s="19"/>
      <c r="F178" s="20"/>
      <c r="G178" s="75"/>
      <c r="H178" s="62"/>
      <c r="I178" s="67"/>
      <c r="J178" s="67"/>
      <c r="K178" s="67"/>
      <c r="L178" s="65"/>
      <c r="M178" s="24"/>
      <c r="N178" s="25"/>
      <c r="O178" s="26"/>
      <c r="P178" s="6"/>
    </row>
    <row r="179" spans="1:16" ht="35.25" customHeight="1" hidden="1">
      <c r="A179" s="19"/>
      <c r="B179" s="19"/>
      <c r="C179" s="19"/>
      <c r="D179" s="19"/>
      <c r="E179" s="19"/>
      <c r="F179" s="20"/>
      <c r="G179" s="75"/>
      <c r="H179" s="62"/>
      <c r="I179" s="67"/>
      <c r="J179" s="67"/>
      <c r="K179" s="67"/>
      <c r="L179" s="65"/>
      <c r="M179" s="24"/>
      <c r="N179" s="25"/>
      <c r="O179" s="26"/>
      <c r="P179" s="6"/>
    </row>
    <row r="180" spans="1:16" ht="35.25" customHeight="1" hidden="1">
      <c r="A180" s="19"/>
      <c r="B180" s="19"/>
      <c r="C180" s="19"/>
      <c r="D180" s="19"/>
      <c r="E180" s="19"/>
      <c r="F180" s="20"/>
      <c r="G180" s="75"/>
      <c r="H180" s="62"/>
      <c r="I180" s="67"/>
      <c r="J180" s="67"/>
      <c r="K180" s="67"/>
      <c r="L180" s="65"/>
      <c r="M180" s="24"/>
      <c r="N180" s="25"/>
      <c r="O180" s="26"/>
      <c r="P180" s="6"/>
    </row>
    <row r="181" spans="1:16" ht="69" customHeight="1">
      <c r="A181" s="19" t="s">
        <v>36</v>
      </c>
      <c r="B181" s="19" t="s">
        <v>171</v>
      </c>
      <c r="C181" s="19" t="s">
        <v>173</v>
      </c>
      <c r="D181" s="19" t="s">
        <v>201</v>
      </c>
      <c r="E181" s="19" t="s">
        <v>201</v>
      </c>
      <c r="F181" s="20" t="s">
        <v>221</v>
      </c>
      <c r="G181" s="61" t="s">
        <v>14</v>
      </c>
      <c r="H181" s="62" t="s">
        <v>222</v>
      </c>
      <c r="I181" s="67">
        <v>-8100</v>
      </c>
      <c r="J181" s="67"/>
      <c r="K181" s="67"/>
      <c r="L181" s="65"/>
      <c r="M181" s="24"/>
      <c r="N181" s="25"/>
      <c r="O181" s="26"/>
      <c r="P181" s="6"/>
    </row>
    <row r="182" spans="1:16" ht="93.75" customHeight="1" hidden="1">
      <c r="A182" s="19"/>
      <c r="B182" s="19"/>
      <c r="C182" s="19"/>
      <c r="D182" s="19"/>
      <c r="E182" s="19"/>
      <c r="F182" s="20"/>
      <c r="G182" s="61" t="s">
        <v>14</v>
      </c>
      <c r="H182" s="62" t="s">
        <v>223</v>
      </c>
      <c r="I182" s="67"/>
      <c r="J182" s="67"/>
      <c r="K182" s="67"/>
      <c r="L182" s="65"/>
      <c r="M182" s="24"/>
      <c r="N182" s="25"/>
      <c r="O182" s="26"/>
      <c r="P182" s="6"/>
    </row>
    <row r="183" spans="1:16" ht="60" customHeight="1" hidden="1">
      <c r="A183" s="19" t="s">
        <v>36</v>
      </c>
      <c r="B183" s="19" t="s">
        <v>171</v>
      </c>
      <c r="C183" s="19" t="s">
        <v>173</v>
      </c>
      <c r="D183" s="19" t="s">
        <v>201</v>
      </c>
      <c r="E183" s="19" t="s">
        <v>224</v>
      </c>
      <c r="F183" s="20" t="s">
        <v>225</v>
      </c>
      <c r="G183" s="61" t="s">
        <v>226</v>
      </c>
      <c r="H183" s="62" t="s">
        <v>227</v>
      </c>
      <c r="I183" s="67"/>
      <c r="J183" s="67"/>
      <c r="K183" s="67"/>
      <c r="L183" s="65"/>
      <c r="M183" s="24"/>
      <c r="N183" s="25"/>
      <c r="O183" s="26"/>
      <c r="P183" s="6"/>
    </row>
    <row r="184" spans="1:16" ht="60" customHeight="1" hidden="1">
      <c r="A184" s="19"/>
      <c r="B184" s="19"/>
      <c r="C184" s="19"/>
      <c r="D184" s="19"/>
      <c r="E184" s="19"/>
      <c r="F184" s="20"/>
      <c r="G184" s="61" t="s">
        <v>14</v>
      </c>
      <c r="H184" s="62" t="s">
        <v>228</v>
      </c>
      <c r="I184" s="67"/>
      <c r="J184" s="67"/>
      <c r="K184" s="67"/>
      <c r="L184" s="65"/>
      <c r="M184" s="24"/>
      <c r="N184" s="25"/>
      <c r="O184" s="26"/>
      <c r="P184" s="6"/>
    </row>
    <row r="185" spans="1:16" ht="45.75" customHeight="1" hidden="1">
      <c r="A185" s="19"/>
      <c r="B185" s="19"/>
      <c r="C185" s="19"/>
      <c r="D185" s="19"/>
      <c r="E185" s="19"/>
      <c r="F185" s="20"/>
      <c r="G185" s="61" t="s">
        <v>14</v>
      </c>
      <c r="H185" s="62" t="s">
        <v>229</v>
      </c>
      <c r="I185" s="67"/>
      <c r="J185" s="67"/>
      <c r="K185" s="67"/>
      <c r="L185" s="65"/>
      <c r="M185" s="24"/>
      <c r="N185" s="25"/>
      <c r="O185" s="26"/>
      <c r="P185" s="6"/>
    </row>
    <row r="186" spans="1:16" ht="70.5" customHeight="1">
      <c r="A186" s="19"/>
      <c r="B186" s="19"/>
      <c r="C186" s="19"/>
      <c r="D186" s="19"/>
      <c r="E186" s="19"/>
      <c r="F186" s="20"/>
      <c r="G186" s="61" t="s">
        <v>14</v>
      </c>
      <c r="H186" s="62" t="s">
        <v>230</v>
      </c>
      <c r="I186" s="63">
        <v>694300</v>
      </c>
      <c r="J186" s="63"/>
      <c r="K186" s="63"/>
      <c r="L186" s="64"/>
      <c r="M186" s="24"/>
      <c r="N186" s="25"/>
      <c r="O186" s="26"/>
      <c r="P186" s="6"/>
    </row>
    <row r="187" spans="1:16" ht="120" customHeight="1" hidden="1">
      <c r="A187" s="19"/>
      <c r="B187" s="19"/>
      <c r="C187" s="19"/>
      <c r="D187" s="19"/>
      <c r="E187" s="19"/>
      <c r="F187" s="20"/>
      <c r="G187" s="61" t="s">
        <v>14</v>
      </c>
      <c r="H187" s="62" t="s">
        <v>231</v>
      </c>
      <c r="I187" s="67"/>
      <c r="J187" s="67"/>
      <c r="K187" s="67"/>
      <c r="L187" s="65"/>
      <c r="M187" s="24"/>
      <c r="N187" s="25"/>
      <c r="O187" s="26"/>
      <c r="P187" s="6"/>
    </row>
    <row r="188" spans="1:16" ht="43.5" customHeight="1">
      <c r="A188" s="19"/>
      <c r="B188" s="19"/>
      <c r="C188" s="19"/>
      <c r="D188" s="19"/>
      <c r="E188" s="19"/>
      <c r="F188" s="20"/>
      <c r="G188" s="61" t="s">
        <v>14</v>
      </c>
      <c r="H188" s="62" t="s">
        <v>232</v>
      </c>
      <c r="I188" s="67">
        <v>-472302</v>
      </c>
      <c r="J188" s="67"/>
      <c r="K188" s="67"/>
      <c r="L188" s="65"/>
      <c r="M188" s="24"/>
      <c r="N188" s="25"/>
      <c r="O188" s="26"/>
      <c r="P188" s="6"/>
    </row>
    <row r="189" spans="1:16" ht="69.75" customHeight="1">
      <c r="A189" s="19"/>
      <c r="B189" s="19"/>
      <c r="C189" s="19"/>
      <c r="D189" s="19"/>
      <c r="E189" s="19"/>
      <c r="F189" s="20"/>
      <c r="G189" s="61" t="s">
        <v>14</v>
      </c>
      <c r="H189" s="62" t="s">
        <v>233</v>
      </c>
      <c r="I189" s="67">
        <v>9200000</v>
      </c>
      <c r="J189" s="67"/>
      <c r="K189" s="67"/>
      <c r="L189" s="65"/>
      <c r="M189" s="24"/>
      <c r="N189" s="25"/>
      <c r="O189" s="26"/>
      <c r="P189" s="6"/>
    </row>
    <row r="190" spans="1:16" ht="57" customHeight="1">
      <c r="A190" s="19"/>
      <c r="B190" s="19"/>
      <c r="C190" s="19"/>
      <c r="D190" s="19"/>
      <c r="E190" s="19"/>
      <c r="F190" s="20"/>
      <c r="G190" s="61" t="s">
        <v>234</v>
      </c>
      <c r="H190" s="70" t="s">
        <v>235</v>
      </c>
      <c r="I190" s="67">
        <f>I191</f>
        <v>-807694</v>
      </c>
      <c r="J190" s="67">
        <f>J191</f>
        <v>0</v>
      </c>
      <c r="K190" s="67">
        <f>K191</f>
        <v>0</v>
      </c>
      <c r="L190" s="65"/>
      <c r="M190" s="24"/>
      <c r="N190" s="25"/>
      <c r="O190" s="26"/>
      <c r="P190" s="6"/>
    </row>
    <row r="191" spans="1:16" ht="61.5" customHeight="1">
      <c r="A191" s="19"/>
      <c r="B191" s="19"/>
      <c r="C191" s="19"/>
      <c r="D191" s="19"/>
      <c r="E191" s="19"/>
      <c r="F191" s="20"/>
      <c r="G191" s="61" t="s">
        <v>15</v>
      </c>
      <c r="H191" s="70" t="s">
        <v>236</v>
      </c>
      <c r="I191" s="67">
        <v>-807694</v>
      </c>
      <c r="J191" s="67"/>
      <c r="K191" s="67"/>
      <c r="L191" s="65"/>
      <c r="M191" s="24"/>
      <c r="N191" s="25"/>
      <c r="O191" s="26"/>
      <c r="P191" s="6"/>
    </row>
    <row r="192" spans="1:16" ht="58.5" customHeight="1" hidden="1">
      <c r="A192" s="19"/>
      <c r="B192" s="19"/>
      <c r="C192" s="19"/>
      <c r="D192" s="19"/>
      <c r="E192" s="19"/>
      <c r="F192" s="20"/>
      <c r="G192" s="61" t="s">
        <v>237</v>
      </c>
      <c r="H192" s="70" t="s">
        <v>238</v>
      </c>
      <c r="I192" s="63">
        <f>I193</f>
        <v>0</v>
      </c>
      <c r="J192" s="63">
        <f>J193</f>
        <v>0</v>
      </c>
      <c r="K192" s="63">
        <f>K193</f>
        <v>0</v>
      </c>
      <c r="L192" s="64"/>
      <c r="M192" s="24"/>
      <c r="N192" s="25"/>
      <c r="O192" s="26"/>
      <c r="P192" s="6"/>
    </row>
    <row r="193" spans="1:16" ht="58.5" customHeight="1" hidden="1">
      <c r="A193" s="19"/>
      <c r="B193" s="19"/>
      <c r="C193" s="19"/>
      <c r="D193" s="19"/>
      <c r="E193" s="19"/>
      <c r="F193" s="20"/>
      <c r="G193" s="61" t="s">
        <v>18</v>
      </c>
      <c r="H193" s="70" t="s">
        <v>239</v>
      </c>
      <c r="I193" s="63"/>
      <c r="J193" s="63"/>
      <c r="K193" s="63"/>
      <c r="L193" s="64"/>
      <c r="M193" s="24"/>
      <c r="N193" s="25"/>
      <c r="O193" s="26"/>
      <c r="P193" s="6"/>
    </row>
    <row r="194" spans="1:16" ht="15.75" customHeight="1" hidden="1">
      <c r="A194" s="19"/>
      <c r="B194" s="19"/>
      <c r="C194" s="19"/>
      <c r="D194" s="19"/>
      <c r="E194" s="19"/>
      <c r="F194" s="20"/>
      <c r="G194" s="75" t="s">
        <v>240</v>
      </c>
      <c r="H194" s="56" t="s">
        <v>241</v>
      </c>
      <c r="I194" s="63">
        <f>I195</f>
        <v>0</v>
      </c>
      <c r="J194" s="63">
        <f>J195</f>
        <v>0</v>
      </c>
      <c r="K194" s="63">
        <f>K195</f>
        <v>0</v>
      </c>
      <c r="L194" s="64"/>
      <c r="M194" s="24"/>
      <c r="N194" s="25"/>
      <c r="O194" s="26"/>
      <c r="P194" s="6"/>
    </row>
    <row r="195" spans="1:16" ht="22.5" customHeight="1" hidden="1">
      <c r="A195" s="19"/>
      <c r="B195" s="19"/>
      <c r="C195" s="19"/>
      <c r="D195" s="19"/>
      <c r="E195" s="19"/>
      <c r="F195" s="20"/>
      <c r="G195" s="75" t="s">
        <v>242</v>
      </c>
      <c r="H195" s="62" t="s">
        <v>243</v>
      </c>
      <c r="I195" s="63">
        <f>I196+I197</f>
        <v>0</v>
      </c>
      <c r="J195" s="63">
        <f>J196+J197</f>
        <v>0</v>
      </c>
      <c r="K195" s="63">
        <f>K196+K197</f>
        <v>0</v>
      </c>
      <c r="L195" s="64"/>
      <c r="M195" s="24"/>
      <c r="N195" s="25"/>
      <c r="O195" s="26"/>
      <c r="P195" s="6"/>
    </row>
    <row r="196" spans="1:16" ht="42" customHeight="1" hidden="1">
      <c r="A196" s="19"/>
      <c r="B196" s="19"/>
      <c r="C196" s="19"/>
      <c r="D196" s="19"/>
      <c r="E196" s="19"/>
      <c r="F196" s="20"/>
      <c r="G196" s="75" t="s">
        <v>242</v>
      </c>
      <c r="H196" s="62" t="s">
        <v>244</v>
      </c>
      <c r="I196" s="67">
        <v>0</v>
      </c>
      <c r="J196" s="67">
        <v>0</v>
      </c>
      <c r="K196" s="67">
        <v>0</v>
      </c>
      <c r="L196" s="65"/>
      <c r="M196" s="24"/>
      <c r="N196" s="25"/>
      <c r="O196" s="26"/>
      <c r="P196" s="6"/>
    </row>
    <row r="197" spans="1:16" ht="71.25" customHeight="1" hidden="1">
      <c r="A197" s="19"/>
      <c r="B197" s="19"/>
      <c r="C197" s="19"/>
      <c r="D197" s="19"/>
      <c r="E197" s="19"/>
      <c r="F197" s="20"/>
      <c r="G197" s="75" t="s">
        <v>245</v>
      </c>
      <c r="H197" s="62" t="s">
        <v>246</v>
      </c>
      <c r="I197" s="67">
        <v>0</v>
      </c>
      <c r="J197" s="67">
        <v>0</v>
      </c>
      <c r="K197" s="67">
        <v>0</v>
      </c>
      <c r="L197" s="65"/>
      <c r="M197" s="24"/>
      <c r="N197" s="25"/>
      <c r="O197" s="26"/>
      <c r="P197" s="6"/>
    </row>
    <row r="198" spans="1:16" ht="27" customHeight="1" hidden="1">
      <c r="A198" s="19"/>
      <c r="B198" s="19"/>
      <c r="C198" s="19"/>
      <c r="D198" s="19"/>
      <c r="E198" s="19"/>
      <c r="F198" s="20"/>
      <c r="G198" s="55" t="s">
        <v>171</v>
      </c>
      <c r="H198" s="56" t="s">
        <v>247</v>
      </c>
      <c r="I198" s="57">
        <f>I199</f>
        <v>0</v>
      </c>
      <c r="J198" s="57">
        <f>J199</f>
        <v>0</v>
      </c>
      <c r="K198" s="57">
        <f>K199</f>
        <v>0</v>
      </c>
      <c r="L198" s="58"/>
      <c r="M198" s="24"/>
      <c r="N198" s="25"/>
      <c r="O198" s="26"/>
      <c r="P198" s="6"/>
    </row>
    <row r="199" spans="1:16" ht="28.5" customHeight="1" hidden="1">
      <c r="A199" s="19"/>
      <c r="B199" s="19"/>
      <c r="C199" s="19"/>
      <c r="D199" s="19"/>
      <c r="E199" s="19"/>
      <c r="F199" s="20"/>
      <c r="G199" s="59" t="s">
        <v>195</v>
      </c>
      <c r="H199" s="60" t="s">
        <v>196</v>
      </c>
      <c r="I199" s="57">
        <f>I202+I204+I205+I206+I208+I211+I200+I201</f>
        <v>0</v>
      </c>
      <c r="J199" s="57">
        <f>J202+J204+J205+J206+J208+J211+J200+J201</f>
        <v>0</v>
      </c>
      <c r="K199" s="57">
        <f>K202+K204+K205+K206+K208+K211+K200+K201</f>
        <v>0</v>
      </c>
      <c r="L199" s="58"/>
      <c r="M199" s="24"/>
      <c r="N199" s="25"/>
      <c r="O199" s="26"/>
      <c r="P199" s="6"/>
    </row>
    <row r="200" spans="1:16" ht="69.75" customHeight="1" hidden="1">
      <c r="A200" s="19"/>
      <c r="B200" s="19"/>
      <c r="C200" s="19"/>
      <c r="D200" s="19"/>
      <c r="E200" s="19"/>
      <c r="F200" s="20"/>
      <c r="G200" s="61" t="s">
        <v>14</v>
      </c>
      <c r="H200" s="62" t="s">
        <v>248</v>
      </c>
      <c r="I200" s="67"/>
      <c r="J200" s="67"/>
      <c r="K200" s="67"/>
      <c r="L200" s="65"/>
      <c r="M200" s="24"/>
      <c r="N200" s="25"/>
      <c r="O200" s="26"/>
      <c r="P200" s="6"/>
    </row>
    <row r="201" spans="1:16" ht="93.75" customHeight="1" hidden="1">
      <c r="A201" s="19"/>
      <c r="B201" s="19"/>
      <c r="C201" s="19"/>
      <c r="D201" s="19"/>
      <c r="E201" s="19"/>
      <c r="F201" s="20"/>
      <c r="G201" s="61" t="s">
        <v>14</v>
      </c>
      <c r="H201" s="62" t="s">
        <v>223</v>
      </c>
      <c r="I201" s="67"/>
      <c r="J201" s="67"/>
      <c r="K201" s="67"/>
      <c r="L201" s="65"/>
      <c r="M201" s="24"/>
      <c r="N201" s="25"/>
      <c r="O201" s="26"/>
      <c r="P201" s="6"/>
    </row>
    <row r="202" spans="1:16" ht="33" customHeight="1" hidden="1">
      <c r="A202" s="19" t="s">
        <v>36</v>
      </c>
      <c r="B202" s="19" t="s">
        <v>171</v>
      </c>
      <c r="C202" s="19" t="s">
        <v>173</v>
      </c>
      <c r="D202" s="19" t="s">
        <v>201</v>
      </c>
      <c r="E202" s="19" t="s">
        <v>249</v>
      </c>
      <c r="F202" s="20" t="s">
        <v>250</v>
      </c>
      <c r="G202" s="61" t="s">
        <v>251</v>
      </c>
      <c r="H202" s="70" t="s">
        <v>252</v>
      </c>
      <c r="I202" s="63">
        <f>I203</f>
        <v>0</v>
      </c>
      <c r="J202" s="63">
        <f>J203</f>
        <v>0</v>
      </c>
      <c r="K202" s="63">
        <f>K203</f>
        <v>0</v>
      </c>
      <c r="L202" s="64"/>
      <c r="M202" s="24"/>
      <c r="N202" s="25"/>
      <c r="O202" s="26"/>
      <c r="P202" s="6"/>
    </row>
    <row r="203" spans="1:16" ht="43.5" customHeight="1" hidden="1">
      <c r="A203" s="19"/>
      <c r="B203" s="19"/>
      <c r="C203" s="19"/>
      <c r="D203" s="19"/>
      <c r="E203" s="19"/>
      <c r="F203" s="20"/>
      <c r="G203" s="61" t="s">
        <v>253</v>
      </c>
      <c r="H203" s="70" t="s">
        <v>254</v>
      </c>
      <c r="I203" s="63"/>
      <c r="J203" s="63"/>
      <c r="K203" s="63"/>
      <c r="L203" s="64"/>
      <c r="M203" s="24"/>
      <c r="N203" s="25"/>
      <c r="O203" s="26"/>
      <c r="P203" s="6"/>
    </row>
    <row r="204" spans="1:16" ht="95.25" customHeight="1" hidden="1">
      <c r="A204" s="19"/>
      <c r="B204" s="19"/>
      <c r="C204" s="19"/>
      <c r="D204" s="19"/>
      <c r="E204" s="19"/>
      <c r="F204" s="20"/>
      <c r="G204" s="75" t="s">
        <v>203</v>
      </c>
      <c r="H204" s="62" t="s">
        <v>255</v>
      </c>
      <c r="I204" s="63"/>
      <c r="J204" s="63"/>
      <c r="K204" s="63"/>
      <c r="L204" s="64"/>
      <c r="M204" s="24"/>
      <c r="N204" s="25"/>
      <c r="O204" s="26"/>
      <c r="P204" s="6"/>
    </row>
    <row r="205" spans="1:16" ht="72.75" customHeight="1" hidden="1">
      <c r="A205" s="19" t="s">
        <v>36</v>
      </c>
      <c r="B205" s="19" t="s">
        <v>171</v>
      </c>
      <c r="C205" s="19" t="s">
        <v>173</v>
      </c>
      <c r="D205" s="19" t="s">
        <v>201</v>
      </c>
      <c r="E205" s="19" t="s">
        <v>256</v>
      </c>
      <c r="F205" s="20" t="s">
        <v>257</v>
      </c>
      <c r="G205" s="82" t="s">
        <v>219</v>
      </c>
      <c r="H205" s="62" t="s">
        <v>248</v>
      </c>
      <c r="I205" s="67">
        <v>0</v>
      </c>
      <c r="J205" s="67">
        <v>0</v>
      </c>
      <c r="K205" s="67">
        <v>0</v>
      </c>
      <c r="L205" s="65"/>
      <c r="M205" s="24"/>
      <c r="N205" s="25"/>
      <c r="O205" s="26"/>
      <c r="P205" s="6"/>
    </row>
    <row r="206" spans="1:16" ht="30" customHeight="1" hidden="1">
      <c r="A206" s="19"/>
      <c r="B206" s="19"/>
      <c r="C206" s="19"/>
      <c r="D206" s="19"/>
      <c r="E206" s="19"/>
      <c r="F206" s="20"/>
      <c r="G206" s="82" t="s">
        <v>219</v>
      </c>
      <c r="H206" s="83" t="s">
        <v>258</v>
      </c>
      <c r="I206" s="84"/>
      <c r="J206" s="84"/>
      <c r="K206" s="84"/>
      <c r="L206" s="85"/>
      <c r="M206" s="24"/>
      <c r="N206" s="25"/>
      <c r="O206" s="26"/>
      <c r="P206" s="6"/>
    </row>
    <row r="207" spans="1:16" ht="53.25" customHeight="1" hidden="1">
      <c r="A207" s="19"/>
      <c r="B207" s="19"/>
      <c r="C207" s="19"/>
      <c r="D207" s="19"/>
      <c r="E207" s="19"/>
      <c r="F207" s="20"/>
      <c r="G207" s="82" t="s">
        <v>219</v>
      </c>
      <c r="H207" s="62" t="s">
        <v>259</v>
      </c>
      <c r="I207" s="63"/>
      <c r="J207" s="63"/>
      <c r="K207" s="63"/>
      <c r="L207" s="64"/>
      <c r="M207" s="24"/>
      <c r="N207" s="25"/>
      <c r="O207" s="26"/>
      <c r="P207" s="6"/>
    </row>
    <row r="208" spans="1:16" ht="72" customHeight="1" hidden="1">
      <c r="A208" s="19" t="s">
        <v>36</v>
      </c>
      <c r="B208" s="19" t="s">
        <v>171</v>
      </c>
      <c r="C208" s="19" t="s">
        <v>173</v>
      </c>
      <c r="D208" s="19" t="s">
        <v>260</v>
      </c>
      <c r="E208" s="19" t="s">
        <v>260</v>
      </c>
      <c r="F208" s="20" t="s">
        <v>261</v>
      </c>
      <c r="G208" s="82" t="s">
        <v>219</v>
      </c>
      <c r="H208" s="62" t="s">
        <v>222</v>
      </c>
      <c r="I208" s="63"/>
      <c r="J208" s="63"/>
      <c r="K208" s="63"/>
      <c r="L208" s="64"/>
      <c r="M208" s="24"/>
      <c r="N208" s="25"/>
      <c r="O208" s="26"/>
      <c r="P208" s="6"/>
    </row>
    <row r="209" spans="1:16" ht="49.5" customHeight="1" hidden="1">
      <c r="A209" s="19" t="s">
        <v>36</v>
      </c>
      <c r="B209" s="19" t="s">
        <v>171</v>
      </c>
      <c r="C209" s="19" t="s">
        <v>173</v>
      </c>
      <c r="D209" s="19" t="s">
        <v>260</v>
      </c>
      <c r="E209" s="19" t="s">
        <v>260</v>
      </c>
      <c r="F209" s="20" t="s">
        <v>262</v>
      </c>
      <c r="G209" s="82" t="s">
        <v>219</v>
      </c>
      <c r="H209" s="62" t="s">
        <v>263</v>
      </c>
      <c r="I209" s="63"/>
      <c r="J209" s="63"/>
      <c r="K209" s="63"/>
      <c r="L209" s="64"/>
      <c r="M209" s="24"/>
      <c r="N209" s="25"/>
      <c r="O209" s="26"/>
      <c r="P209" s="6"/>
    </row>
    <row r="210" spans="1:16" ht="78" customHeight="1" hidden="1">
      <c r="A210" s="19"/>
      <c r="B210" s="19"/>
      <c r="C210" s="19"/>
      <c r="D210" s="19"/>
      <c r="E210" s="19"/>
      <c r="F210" s="20"/>
      <c r="G210" s="82"/>
      <c r="H210" s="62"/>
      <c r="I210" s="63"/>
      <c r="J210" s="63"/>
      <c r="K210" s="63"/>
      <c r="L210" s="64"/>
      <c r="M210" s="24"/>
      <c r="N210" s="25"/>
      <c r="O210" s="26"/>
      <c r="P210" s="6"/>
    </row>
    <row r="211" spans="1:16" ht="103.5" customHeight="1" hidden="1">
      <c r="A211" s="19"/>
      <c r="B211" s="19"/>
      <c r="C211" s="19"/>
      <c r="D211" s="19"/>
      <c r="E211" s="19"/>
      <c r="F211" s="20"/>
      <c r="G211" s="82" t="s">
        <v>219</v>
      </c>
      <c r="H211" s="62" t="s">
        <v>223</v>
      </c>
      <c r="I211" s="67">
        <v>0</v>
      </c>
      <c r="J211" s="67">
        <v>0</v>
      </c>
      <c r="K211" s="67">
        <v>0</v>
      </c>
      <c r="L211" s="65"/>
      <c r="M211" s="24"/>
      <c r="N211" s="25"/>
      <c r="O211" s="26"/>
      <c r="P211" s="6"/>
    </row>
    <row r="212" spans="1:16" ht="19.5" customHeight="1">
      <c r="A212" s="19"/>
      <c r="B212" s="19"/>
      <c r="C212" s="19"/>
      <c r="D212" s="19"/>
      <c r="E212" s="19"/>
      <c r="F212" s="20"/>
      <c r="G212" s="55" t="s">
        <v>264</v>
      </c>
      <c r="H212" s="86" t="s">
        <v>265</v>
      </c>
      <c r="I212" s="68">
        <f>I213+I215</f>
        <v>1066302</v>
      </c>
      <c r="J212" s="68">
        <f aca="true" t="shared" si="3" ref="I212:K213">J213</f>
        <v>0</v>
      </c>
      <c r="K212" s="68">
        <f t="shared" si="3"/>
        <v>0</v>
      </c>
      <c r="L212" s="69"/>
      <c r="M212" s="24"/>
      <c r="N212" s="25"/>
      <c r="O212" s="26"/>
      <c r="P212" s="6"/>
    </row>
    <row r="213" spans="1:16" ht="53.25" customHeight="1">
      <c r="A213" s="19"/>
      <c r="B213" s="19"/>
      <c r="C213" s="19"/>
      <c r="D213" s="19"/>
      <c r="E213" s="19"/>
      <c r="F213" s="20"/>
      <c r="G213" s="61" t="s">
        <v>266</v>
      </c>
      <c r="H213" s="70" t="s">
        <v>267</v>
      </c>
      <c r="I213" s="67">
        <f t="shared" si="3"/>
        <v>250000</v>
      </c>
      <c r="J213" s="67">
        <f t="shared" si="3"/>
        <v>0</v>
      </c>
      <c r="K213" s="67">
        <f t="shared" si="3"/>
        <v>0</v>
      </c>
      <c r="L213" s="65"/>
      <c r="M213" s="24"/>
      <c r="N213" s="25"/>
      <c r="O213" s="26"/>
      <c r="P213" s="6"/>
    </row>
    <row r="214" spans="1:16" ht="56.25" customHeight="1">
      <c r="A214" s="19"/>
      <c r="B214" s="19"/>
      <c r="C214" s="19"/>
      <c r="D214" s="19"/>
      <c r="E214" s="19"/>
      <c r="F214" s="20"/>
      <c r="G214" s="61" t="s">
        <v>19</v>
      </c>
      <c r="H214" s="70" t="s">
        <v>268</v>
      </c>
      <c r="I214" s="67">
        <v>250000</v>
      </c>
      <c r="J214" s="67"/>
      <c r="K214" s="67"/>
      <c r="L214" s="65"/>
      <c r="M214" s="24"/>
      <c r="N214" s="25"/>
      <c r="O214" s="26"/>
      <c r="P214" s="6"/>
    </row>
    <row r="215" spans="1:16" ht="48" customHeight="1">
      <c r="A215" s="19"/>
      <c r="B215" s="19"/>
      <c r="C215" s="19"/>
      <c r="D215" s="19"/>
      <c r="E215" s="19"/>
      <c r="F215" s="20"/>
      <c r="G215" s="61" t="s">
        <v>843</v>
      </c>
      <c r="H215" s="70" t="s">
        <v>844</v>
      </c>
      <c r="I215" s="67">
        <v>816302</v>
      </c>
      <c r="J215" s="67"/>
      <c r="K215" s="67"/>
      <c r="L215" s="65"/>
      <c r="M215" s="24"/>
      <c r="N215" s="25"/>
      <c r="O215" s="26"/>
      <c r="P215" s="6"/>
    </row>
    <row r="216" spans="1:16" ht="35.25" customHeight="1" hidden="1">
      <c r="A216" s="19"/>
      <c r="B216" s="19"/>
      <c r="C216" s="19"/>
      <c r="D216" s="19"/>
      <c r="E216" s="19"/>
      <c r="F216" s="20"/>
      <c r="G216" s="59" t="s">
        <v>739</v>
      </c>
      <c r="H216" s="60" t="s">
        <v>738</v>
      </c>
      <c r="I216" s="68">
        <f>I217</f>
        <v>0</v>
      </c>
      <c r="J216" s="68"/>
      <c r="K216" s="68"/>
      <c r="L216" s="65"/>
      <c r="M216" s="24"/>
      <c r="N216" s="25"/>
      <c r="O216" s="26"/>
      <c r="P216" s="6"/>
    </row>
    <row r="217" spans="1:16" ht="38.25" customHeight="1" hidden="1">
      <c r="A217" s="19"/>
      <c r="B217" s="19"/>
      <c r="C217" s="19"/>
      <c r="D217" s="19"/>
      <c r="E217" s="19"/>
      <c r="F217" s="20"/>
      <c r="G217" s="61" t="s">
        <v>737</v>
      </c>
      <c r="H217" s="70" t="s">
        <v>740</v>
      </c>
      <c r="I217" s="67"/>
      <c r="J217" s="67"/>
      <c r="K217" s="67"/>
      <c r="L217" s="65"/>
      <c r="M217" s="24"/>
      <c r="N217" s="25"/>
      <c r="O217" s="26"/>
      <c r="P217" s="6"/>
    </row>
    <row r="218" spans="1:16" ht="22.5" customHeight="1">
      <c r="A218" s="10"/>
      <c r="B218" s="10"/>
      <c r="C218" s="10"/>
      <c r="D218" s="10"/>
      <c r="E218" s="10"/>
      <c r="F218" s="13"/>
      <c r="G218" s="228" t="s">
        <v>570</v>
      </c>
      <c r="H218" s="87"/>
      <c r="I218" s="88">
        <f>I27+I104</f>
        <v>11295244.34</v>
      </c>
      <c r="J218" s="88">
        <f>J27+J104</f>
        <v>0</v>
      </c>
      <c r="K218" s="88">
        <f>K27+K104</f>
        <v>0</v>
      </c>
      <c r="L218" s="89"/>
      <c r="M218" s="90"/>
      <c r="N218" s="91"/>
      <c r="O218" s="91"/>
      <c r="P218" s="91"/>
    </row>
    <row r="219" spans="1:16" ht="12.75">
      <c r="A219" s="92"/>
      <c r="B219" s="92"/>
      <c r="C219" s="92"/>
      <c r="D219" s="92"/>
      <c r="E219" s="92"/>
      <c r="F219" s="92"/>
      <c r="G219" s="13"/>
      <c r="H219" s="93"/>
      <c r="I219" s="94"/>
      <c r="J219" s="94"/>
      <c r="K219" s="94"/>
      <c r="L219" s="94"/>
      <c r="M219" s="92"/>
      <c r="N219" s="92"/>
      <c r="O219" s="92"/>
      <c r="P219" s="92"/>
    </row>
    <row r="220" spans="1:16" ht="12.75">
      <c r="A220" s="92"/>
      <c r="B220" s="92"/>
      <c r="C220" s="92"/>
      <c r="D220" s="92"/>
      <c r="E220" s="92"/>
      <c r="F220" s="92"/>
      <c r="G220" s="92"/>
      <c r="H220" s="92"/>
      <c r="I220" s="95"/>
      <c r="J220" s="95"/>
      <c r="K220" s="95"/>
      <c r="L220" s="95"/>
      <c r="M220" s="95"/>
      <c r="N220" s="92"/>
      <c r="O220" s="92"/>
      <c r="P220" s="92"/>
    </row>
    <row r="221" spans="9:12" ht="12.75">
      <c r="I221" s="96"/>
      <c r="J221" s="96"/>
      <c r="K221" s="96"/>
      <c r="L221" s="96"/>
    </row>
  </sheetData>
  <sheetProtection/>
  <mergeCells count="14">
    <mergeCell ref="H13:K13"/>
    <mergeCell ref="H14:K14"/>
    <mergeCell ref="H15:K15"/>
    <mergeCell ref="H16:K16"/>
    <mergeCell ref="H17:K17"/>
    <mergeCell ref="I18:K18"/>
    <mergeCell ref="H19:K19"/>
    <mergeCell ref="H20:I20"/>
    <mergeCell ref="A21:K21"/>
    <mergeCell ref="G23:G25"/>
    <mergeCell ref="H23:H25"/>
    <mergeCell ref="I23:I25"/>
    <mergeCell ref="J23:J25"/>
    <mergeCell ref="K23:K25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5"/>
  <sheetViews>
    <sheetView view="pageBreakPreview" zoomScale="90" zoomScaleSheetLayoutView="90" workbookViewId="0" topLeftCell="B1">
      <selection activeCell="L31" sqref="L31"/>
    </sheetView>
  </sheetViews>
  <sheetFormatPr defaultColWidth="11.00390625" defaultRowHeight="12.75"/>
  <cols>
    <col min="1" max="1" width="0" style="97" hidden="1" customWidth="1"/>
    <col min="2" max="2" width="46.00390625" style="229" customWidth="1"/>
    <col min="3" max="3" width="5.625" style="97" customWidth="1"/>
    <col min="4" max="4" width="3.875" style="97" customWidth="1"/>
    <col min="5" max="5" width="3.625" style="97" customWidth="1"/>
    <col min="6" max="6" width="15.875" style="97" customWidth="1"/>
    <col min="7" max="7" width="4.00390625" style="97" customWidth="1"/>
    <col min="8" max="8" width="15.25390625" style="97" customWidth="1"/>
    <col min="9" max="10" width="13.75390625" style="97" customWidth="1"/>
    <col min="11" max="11" width="16.00390625" style="97" customWidth="1"/>
    <col min="12" max="12" width="13.625" style="97" customWidth="1"/>
    <col min="13" max="13" width="16.25390625" style="97" customWidth="1"/>
    <col min="14" max="14" width="12.25390625" style="97" customWidth="1"/>
    <col min="15" max="243" width="9.125" style="97" customWidth="1"/>
    <col min="244" max="244" width="0" style="97" hidden="1" customWidth="1"/>
    <col min="245" max="245" width="45.375" style="97" customWidth="1"/>
    <col min="246" max="246" width="7.375" style="97" customWidth="1"/>
    <col min="247" max="247" width="4.875" style="97" customWidth="1"/>
    <col min="248" max="248" width="5.75390625" style="97" customWidth="1"/>
    <col min="249" max="249" width="15.625" style="97" customWidth="1"/>
    <col min="250" max="250" width="7.00390625" style="97" customWidth="1"/>
    <col min="251" max="251" width="13.75390625" style="97" customWidth="1"/>
    <col min="252" max="255" width="0" style="97" hidden="1" customWidth="1"/>
    <col min="256" max="16384" width="11.00390625" style="97" customWidth="1"/>
  </cols>
  <sheetData>
    <row r="1" spans="7:10" ht="12.75">
      <c r="G1" s="206"/>
      <c r="H1" s="202"/>
      <c r="I1" s="204"/>
      <c r="J1" s="205" t="s">
        <v>730</v>
      </c>
    </row>
    <row r="2" spans="7:10" ht="12.75">
      <c r="G2" s="206"/>
      <c r="H2" s="202"/>
      <c r="I2" s="204"/>
      <c r="J2" s="205" t="s">
        <v>725</v>
      </c>
    </row>
    <row r="3" spans="7:10" ht="12.75">
      <c r="G3" s="206"/>
      <c r="H3" s="202"/>
      <c r="I3" s="204"/>
      <c r="J3" s="205" t="s">
        <v>270</v>
      </c>
    </row>
    <row r="4" spans="7:10" ht="12.75">
      <c r="G4" s="206"/>
      <c r="H4" s="202"/>
      <c r="I4" s="204"/>
      <c r="J4" s="205" t="s">
        <v>854</v>
      </c>
    </row>
    <row r="5" spans="7:10" ht="12.75">
      <c r="G5" s="206"/>
      <c r="H5" s="202"/>
      <c r="I5" s="204"/>
      <c r="J5" s="205" t="s">
        <v>802</v>
      </c>
    </row>
    <row r="6" spans="7:10" ht="12.75">
      <c r="G6" s="206"/>
      <c r="H6" s="202"/>
      <c r="I6" s="204"/>
      <c r="J6" s="205" t="s">
        <v>728</v>
      </c>
    </row>
    <row r="7" spans="7:10" ht="12.75">
      <c r="G7" s="206"/>
      <c r="H7" s="202"/>
      <c r="I7" s="204"/>
      <c r="J7" s="205" t="s">
        <v>270</v>
      </c>
    </row>
    <row r="8" spans="7:10" ht="12.75">
      <c r="G8" s="206"/>
      <c r="H8" s="202"/>
      <c r="I8" s="204"/>
      <c r="J8" s="205" t="s">
        <v>726</v>
      </c>
    </row>
    <row r="9" spans="7:10" ht="12.75">
      <c r="G9" s="206"/>
      <c r="H9" s="202"/>
      <c r="I9" s="204"/>
      <c r="J9" s="205" t="s">
        <v>729</v>
      </c>
    </row>
    <row r="10" spans="7:10" ht="12.75">
      <c r="G10" s="203"/>
      <c r="H10" s="202"/>
      <c r="I10" s="204"/>
      <c r="J10" s="205" t="s">
        <v>26</v>
      </c>
    </row>
    <row r="11" spans="7:10" ht="12.75">
      <c r="G11" s="206"/>
      <c r="H11" s="202"/>
      <c r="I11" s="204"/>
      <c r="J11" s="205" t="s">
        <v>271</v>
      </c>
    </row>
    <row r="13" spans="6:10" ht="12.75">
      <c r="F13" s="98"/>
      <c r="G13" s="99"/>
      <c r="H13" s="308" t="s">
        <v>808</v>
      </c>
      <c r="I13" s="310"/>
      <c r="J13" s="310"/>
    </row>
    <row r="14" spans="6:10" ht="12.75">
      <c r="F14" s="98"/>
      <c r="G14" s="99"/>
      <c r="H14" s="308" t="s">
        <v>269</v>
      </c>
      <c r="I14" s="310"/>
      <c r="J14" s="310"/>
    </row>
    <row r="15" spans="6:10" ht="12.75">
      <c r="F15" s="98"/>
      <c r="G15" s="99"/>
      <c r="H15" s="308" t="s">
        <v>270</v>
      </c>
      <c r="I15" s="310"/>
      <c r="J15" s="310"/>
    </row>
    <row r="16" spans="6:10" ht="12.75">
      <c r="F16" s="98"/>
      <c r="G16" s="99"/>
      <c r="H16" s="311" t="s">
        <v>22</v>
      </c>
      <c r="I16" s="310"/>
      <c r="J16" s="310"/>
    </row>
    <row r="17" spans="6:10" ht="12.75">
      <c r="F17" s="98"/>
      <c r="G17" s="311" t="s">
        <v>2</v>
      </c>
      <c r="H17" s="311"/>
      <c r="I17" s="311"/>
      <c r="J17" s="311"/>
    </row>
    <row r="18" spans="6:10" ht="12.75">
      <c r="F18" s="98"/>
      <c r="G18" s="311" t="s">
        <v>26</v>
      </c>
      <c r="H18" s="311"/>
      <c r="I18" s="311"/>
      <c r="J18" s="311"/>
    </row>
    <row r="19" spans="6:10" ht="12.75">
      <c r="F19" s="98"/>
      <c r="G19" s="308" t="s">
        <v>271</v>
      </c>
      <c r="H19" s="308"/>
      <c r="I19" s="308"/>
      <c r="J19" s="308"/>
    </row>
    <row r="20" spans="6:10" ht="12.75">
      <c r="F20" s="98"/>
      <c r="G20" s="99"/>
      <c r="H20" s="99"/>
      <c r="I20" s="99"/>
      <c r="J20" s="99"/>
    </row>
    <row r="21" spans="2:10" ht="30" customHeight="1">
      <c r="B21" s="309" t="s">
        <v>734</v>
      </c>
      <c r="C21" s="309"/>
      <c r="D21" s="309"/>
      <c r="E21" s="309"/>
      <c r="F21" s="309"/>
      <c r="G21" s="309"/>
      <c r="H21" s="309"/>
      <c r="I21" s="309"/>
      <c r="J21" s="309"/>
    </row>
    <row r="22" spans="2:10" ht="12.75">
      <c r="B22" s="312" t="s">
        <v>272</v>
      </c>
      <c r="C22" s="312"/>
      <c r="D22" s="312"/>
      <c r="E22" s="312"/>
      <c r="F22" s="312"/>
      <c r="G22" s="312"/>
      <c r="H22" s="312"/>
      <c r="I22" s="312"/>
      <c r="J22" s="312"/>
    </row>
    <row r="23" spans="1:10" ht="12.75">
      <c r="A23" s="100"/>
      <c r="B23" s="313" t="s">
        <v>273</v>
      </c>
      <c r="C23" s="315" t="s">
        <v>274</v>
      </c>
      <c r="D23" s="315" t="s">
        <v>275</v>
      </c>
      <c r="E23" s="315" t="s">
        <v>276</v>
      </c>
      <c r="F23" s="315" t="s">
        <v>277</v>
      </c>
      <c r="G23" s="315" t="s">
        <v>278</v>
      </c>
      <c r="H23" s="317" t="s">
        <v>279</v>
      </c>
      <c r="I23" s="317" t="s">
        <v>280</v>
      </c>
      <c r="J23" s="317" t="s">
        <v>281</v>
      </c>
    </row>
    <row r="24" spans="1:10" ht="12.75">
      <c r="A24" s="100"/>
      <c r="B24" s="314"/>
      <c r="C24" s="316"/>
      <c r="D24" s="316"/>
      <c r="E24" s="316"/>
      <c r="F24" s="316"/>
      <c r="G24" s="316"/>
      <c r="H24" s="318"/>
      <c r="I24" s="318"/>
      <c r="J24" s="318"/>
    </row>
    <row r="25" spans="1:15" ht="28.5" customHeight="1">
      <c r="A25" s="100"/>
      <c r="B25" s="101" t="s">
        <v>282</v>
      </c>
      <c r="C25" s="102" t="s">
        <v>283</v>
      </c>
      <c r="D25" s="102"/>
      <c r="E25" s="102"/>
      <c r="F25" s="102"/>
      <c r="G25" s="102"/>
      <c r="H25" s="103">
        <f>H26</f>
        <v>0</v>
      </c>
      <c r="I25" s="103">
        <f>I26</f>
        <v>0</v>
      </c>
      <c r="J25" s="103">
        <f>J26</f>
        <v>0</v>
      </c>
      <c r="K25" s="104"/>
      <c r="L25" s="104"/>
      <c r="M25" s="104"/>
      <c r="N25" s="104"/>
      <c r="O25" s="104"/>
    </row>
    <row r="26" spans="1:11" ht="12.75">
      <c r="A26" s="100"/>
      <c r="B26" s="101" t="s">
        <v>284</v>
      </c>
      <c r="C26" s="102" t="s">
        <v>283</v>
      </c>
      <c r="D26" s="102" t="s">
        <v>285</v>
      </c>
      <c r="E26" s="102"/>
      <c r="F26" s="102"/>
      <c r="G26" s="102"/>
      <c r="H26" s="103">
        <f>H31+H27</f>
        <v>0</v>
      </c>
      <c r="I26" s="103">
        <f>I31+I27</f>
        <v>0</v>
      </c>
      <c r="J26" s="103">
        <f>J31+J27</f>
        <v>0</v>
      </c>
      <c r="K26" s="104"/>
    </row>
    <row r="27" spans="1:11" ht="48" customHeight="1" hidden="1">
      <c r="A27" s="100"/>
      <c r="B27" s="101" t="s">
        <v>286</v>
      </c>
      <c r="C27" s="102" t="s">
        <v>283</v>
      </c>
      <c r="D27" s="102" t="s">
        <v>285</v>
      </c>
      <c r="E27" s="102" t="s">
        <v>287</v>
      </c>
      <c r="F27" s="102"/>
      <c r="G27" s="102"/>
      <c r="H27" s="103">
        <f>H28</f>
        <v>0</v>
      </c>
      <c r="I27" s="103">
        <f aca="true" t="shared" si="0" ref="I27:J29">I28</f>
        <v>0</v>
      </c>
      <c r="J27" s="103">
        <f t="shared" si="0"/>
        <v>0</v>
      </c>
      <c r="K27" s="104"/>
    </row>
    <row r="28" spans="1:11" ht="33" customHeight="1" hidden="1">
      <c r="A28" s="100"/>
      <c r="B28" s="101" t="s">
        <v>288</v>
      </c>
      <c r="C28" s="102" t="s">
        <v>283</v>
      </c>
      <c r="D28" s="102" t="s">
        <v>285</v>
      </c>
      <c r="E28" s="102" t="s">
        <v>287</v>
      </c>
      <c r="F28" s="102" t="s">
        <v>289</v>
      </c>
      <c r="G28" s="102"/>
      <c r="H28" s="103">
        <f>H29</f>
        <v>0</v>
      </c>
      <c r="I28" s="103">
        <f t="shared" si="0"/>
        <v>0</v>
      </c>
      <c r="J28" s="103">
        <f t="shared" si="0"/>
        <v>0</v>
      </c>
      <c r="K28" s="104"/>
    </row>
    <row r="29" spans="1:11" ht="33.75" customHeight="1" hidden="1">
      <c r="A29" s="100"/>
      <c r="B29" s="62" t="s">
        <v>290</v>
      </c>
      <c r="C29" s="105" t="s">
        <v>283</v>
      </c>
      <c r="D29" s="105" t="s">
        <v>285</v>
      </c>
      <c r="E29" s="105" t="s">
        <v>287</v>
      </c>
      <c r="F29" s="105" t="s">
        <v>289</v>
      </c>
      <c r="G29" s="105" t="s">
        <v>23</v>
      </c>
      <c r="H29" s="106">
        <f>H30</f>
        <v>0</v>
      </c>
      <c r="I29" s="106">
        <f t="shared" si="0"/>
        <v>0</v>
      </c>
      <c r="J29" s="106">
        <f t="shared" si="0"/>
        <v>0</v>
      </c>
      <c r="K29" s="104"/>
    </row>
    <row r="30" spans="1:11" ht="79.5" customHeight="1" hidden="1">
      <c r="A30" s="100"/>
      <c r="B30" s="107" t="s">
        <v>291</v>
      </c>
      <c r="C30" s="105" t="s">
        <v>283</v>
      </c>
      <c r="D30" s="105" t="s">
        <v>285</v>
      </c>
      <c r="E30" s="105" t="s">
        <v>287</v>
      </c>
      <c r="F30" s="105" t="s">
        <v>289</v>
      </c>
      <c r="G30" s="105" t="s">
        <v>292</v>
      </c>
      <c r="H30" s="106"/>
      <c r="I30" s="106"/>
      <c r="J30" s="106"/>
      <c r="K30" s="104"/>
    </row>
    <row r="31" spans="1:11" ht="59.25" customHeight="1">
      <c r="A31" s="100"/>
      <c r="B31" s="101" t="s">
        <v>293</v>
      </c>
      <c r="C31" s="102" t="s">
        <v>283</v>
      </c>
      <c r="D31" s="102" t="s">
        <v>285</v>
      </c>
      <c r="E31" s="102" t="s">
        <v>294</v>
      </c>
      <c r="F31" s="102"/>
      <c r="G31" s="102"/>
      <c r="H31" s="103">
        <f>H32+H37</f>
        <v>0</v>
      </c>
      <c r="I31" s="103">
        <f>I32</f>
        <v>0</v>
      </c>
      <c r="J31" s="103">
        <f>J32</f>
        <v>0</v>
      </c>
      <c r="K31" s="104"/>
    </row>
    <row r="32" spans="1:11" ht="39.75" customHeight="1">
      <c r="A32" s="100"/>
      <c r="B32" s="62" t="s">
        <v>290</v>
      </c>
      <c r="C32" s="105" t="s">
        <v>283</v>
      </c>
      <c r="D32" s="105" t="s">
        <v>285</v>
      </c>
      <c r="E32" s="105" t="s">
        <v>294</v>
      </c>
      <c r="F32" s="105" t="s">
        <v>295</v>
      </c>
      <c r="G32" s="105"/>
      <c r="H32" s="106">
        <f>H33+H35</f>
        <v>-1000</v>
      </c>
      <c r="I32" s="106">
        <f>I33+I35</f>
        <v>0</v>
      </c>
      <c r="J32" s="106">
        <f>J33+J35</f>
        <v>0</v>
      </c>
      <c r="K32" s="104"/>
    </row>
    <row r="33" spans="1:11" ht="79.5" customHeight="1" hidden="1">
      <c r="A33" s="100"/>
      <c r="B33" s="107" t="s">
        <v>291</v>
      </c>
      <c r="C33" s="105" t="s">
        <v>283</v>
      </c>
      <c r="D33" s="105" t="s">
        <v>285</v>
      </c>
      <c r="E33" s="105" t="s">
        <v>294</v>
      </c>
      <c r="F33" s="105" t="s">
        <v>295</v>
      </c>
      <c r="G33" s="105" t="s">
        <v>23</v>
      </c>
      <c r="H33" s="106">
        <f>H34</f>
        <v>0</v>
      </c>
      <c r="I33" s="106">
        <f>I34</f>
        <v>0</v>
      </c>
      <c r="J33" s="106">
        <f>J34</f>
        <v>0</v>
      </c>
      <c r="K33" s="104"/>
    </row>
    <row r="34" spans="1:13" ht="32.25" customHeight="1" hidden="1">
      <c r="A34" s="100"/>
      <c r="B34" s="107" t="s">
        <v>296</v>
      </c>
      <c r="C34" s="105" t="s">
        <v>283</v>
      </c>
      <c r="D34" s="105" t="s">
        <v>285</v>
      </c>
      <c r="E34" s="105" t="s">
        <v>294</v>
      </c>
      <c r="F34" s="105" t="s">
        <v>295</v>
      </c>
      <c r="G34" s="105" t="s">
        <v>292</v>
      </c>
      <c r="H34" s="106"/>
      <c r="I34" s="106"/>
      <c r="J34" s="106"/>
      <c r="K34" s="104"/>
      <c r="L34" s="104"/>
      <c r="M34" s="104"/>
    </row>
    <row r="35" spans="1:11" ht="25.5">
      <c r="A35" s="100"/>
      <c r="B35" s="107" t="s">
        <v>297</v>
      </c>
      <c r="C35" s="105" t="s">
        <v>283</v>
      </c>
      <c r="D35" s="105" t="s">
        <v>285</v>
      </c>
      <c r="E35" s="105" t="s">
        <v>294</v>
      </c>
      <c r="F35" s="105" t="s">
        <v>295</v>
      </c>
      <c r="G35" s="105" t="s">
        <v>298</v>
      </c>
      <c r="H35" s="106">
        <f>H36</f>
        <v>-1000</v>
      </c>
      <c r="I35" s="106">
        <f>I36</f>
        <v>0</v>
      </c>
      <c r="J35" s="106">
        <f>J36</f>
        <v>0</v>
      </c>
      <c r="K35" s="104"/>
    </row>
    <row r="36" spans="1:11" ht="25.5">
      <c r="A36" s="100"/>
      <c r="B36" s="107" t="s">
        <v>299</v>
      </c>
      <c r="C36" s="105" t="s">
        <v>283</v>
      </c>
      <c r="D36" s="105" t="s">
        <v>285</v>
      </c>
      <c r="E36" s="105" t="s">
        <v>294</v>
      </c>
      <c r="F36" s="105" t="s">
        <v>295</v>
      </c>
      <c r="G36" s="105" t="s">
        <v>300</v>
      </c>
      <c r="H36" s="106">
        <v>-1000</v>
      </c>
      <c r="I36" s="106"/>
      <c r="J36" s="106"/>
      <c r="K36" s="104"/>
    </row>
    <row r="37" spans="1:11" ht="25.5">
      <c r="A37" s="100"/>
      <c r="B37" s="118" t="s">
        <v>345</v>
      </c>
      <c r="C37" s="102" t="s">
        <v>283</v>
      </c>
      <c r="D37" s="102" t="s">
        <v>285</v>
      </c>
      <c r="E37" s="102" t="s">
        <v>294</v>
      </c>
      <c r="F37" s="102" t="s">
        <v>853</v>
      </c>
      <c r="G37" s="102"/>
      <c r="H37" s="103">
        <f>H38</f>
        <v>1000</v>
      </c>
      <c r="I37" s="103"/>
      <c r="J37" s="103"/>
      <c r="K37" s="104"/>
    </row>
    <row r="38" spans="1:11" ht="12.75">
      <c r="A38" s="100"/>
      <c r="B38" s="108" t="s">
        <v>301</v>
      </c>
      <c r="C38" s="105" t="s">
        <v>283</v>
      </c>
      <c r="D38" s="105" t="s">
        <v>285</v>
      </c>
      <c r="E38" s="105" t="s">
        <v>294</v>
      </c>
      <c r="F38" s="105" t="s">
        <v>853</v>
      </c>
      <c r="G38" s="105" t="s">
        <v>302</v>
      </c>
      <c r="H38" s="106">
        <f>H39</f>
        <v>1000</v>
      </c>
      <c r="I38" s="106">
        <f>I39</f>
        <v>0</v>
      </c>
      <c r="J38" s="106">
        <f>J39</f>
        <v>0</v>
      </c>
      <c r="K38" s="104"/>
    </row>
    <row r="39" spans="1:11" ht="12.75">
      <c r="A39" s="100"/>
      <c r="B39" s="108" t="s">
        <v>303</v>
      </c>
      <c r="C39" s="105" t="s">
        <v>283</v>
      </c>
      <c r="D39" s="105" t="s">
        <v>285</v>
      </c>
      <c r="E39" s="105" t="s">
        <v>294</v>
      </c>
      <c r="F39" s="105" t="s">
        <v>853</v>
      </c>
      <c r="G39" s="105" t="s">
        <v>304</v>
      </c>
      <c r="H39" s="106">
        <v>1000</v>
      </c>
      <c r="I39" s="106">
        <v>0</v>
      </c>
      <c r="J39" s="106">
        <v>0</v>
      </c>
      <c r="K39" s="104"/>
    </row>
    <row r="40" spans="1:11" ht="33" customHeight="1">
      <c r="A40" s="100"/>
      <c r="B40" s="101" t="s">
        <v>305</v>
      </c>
      <c r="C40" s="102" t="s">
        <v>12</v>
      </c>
      <c r="D40" s="102"/>
      <c r="E40" s="102"/>
      <c r="F40" s="102"/>
      <c r="G40" s="102"/>
      <c r="H40" s="103">
        <f>H41+H136</f>
        <v>8708187.72</v>
      </c>
      <c r="I40" s="103">
        <f>I41+I136</f>
        <v>0</v>
      </c>
      <c r="J40" s="103">
        <f>J41+J136</f>
        <v>0</v>
      </c>
      <c r="K40" s="104"/>
    </row>
    <row r="41" spans="1:11" ht="23.25" customHeight="1">
      <c r="A41" s="100"/>
      <c r="B41" s="101" t="s">
        <v>306</v>
      </c>
      <c r="C41" s="102" t="s">
        <v>12</v>
      </c>
      <c r="D41" s="102" t="s">
        <v>307</v>
      </c>
      <c r="E41" s="102"/>
      <c r="F41" s="102"/>
      <c r="G41" s="102"/>
      <c r="H41" s="103">
        <f>H42+H57+H74+H84+H91</f>
        <v>9515881.72</v>
      </c>
      <c r="I41" s="103">
        <f>I42+I57+I74+I84+I91</f>
        <v>0</v>
      </c>
      <c r="J41" s="103">
        <f>J42+J57+J74+J84+J91</f>
        <v>0</v>
      </c>
      <c r="K41" s="104"/>
    </row>
    <row r="42" spans="1:11" ht="28.5" customHeight="1">
      <c r="A42" s="100"/>
      <c r="B42" s="101" t="s">
        <v>308</v>
      </c>
      <c r="C42" s="102" t="s">
        <v>12</v>
      </c>
      <c r="D42" s="102" t="s">
        <v>307</v>
      </c>
      <c r="E42" s="102" t="s">
        <v>285</v>
      </c>
      <c r="F42" s="102"/>
      <c r="G42" s="102"/>
      <c r="H42" s="103">
        <f>H46+H43+H54</f>
        <v>-81273</v>
      </c>
      <c r="I42" s="103">
        <f>I46+I43</f>
        <v>0</v>
      </c>
      <c r="J42" s="103">
        <f>J46+J43</f>
        <v>0</v>
      </c>
      <c r="K42" s="104"/>
    </row>
    <row r="43" spans="1:11" ht="56.25" customHeight="1">
      <c r="A43" s="100"/>
      <c r="B43" s="109" t="s">
        <v>309</v>
      </c>
      <c r="C43" s="110" t="s">
        <v>12</v>
      </c>
      <c r="D43" s="110" t="s">
        <v>307</v>
      </c>
      <c r="E43" s="110" t="s">
        <v>285</v>
      </c>
      <c r="F43" s="110" t="s">
        <v>310</v>
      </c>
      <c r="G43" s="110"/>
      <c r="H43" s="103">
        <f aca="true" t="shared" si="1" ref="H43:J44">H44</f>
        <v>-472302</v>
      </c>
      <c r="I43" s="103">
        <f t="shared" si="1"/>
        <v>0</v>
      </c>
      <c r="J43" s="103">
        <f t="shared" si="1"/>
        <v>0</v>
      </c>
      <c r="K43" s="104"/>
    </row>
    <row r="44" spans="1:11" ht="33.75" customHeight="1">
      <c r="A44" s="100"/>
      <c r="B44" s="111" t="s">
        <v>311</v>
      </c>
      <c r="C44" s="105" t="s">
        <v>12</v>
      </c>
      <c r="D44" s="105" t="s">
        <v>307</v>
      </c>
      <c r="E44" s="105" t="s">
        <v>285</v>
      </c>
      <c r="F44" s="112" t="s">
        <v>310</v>
      </c>
      <c r="G44" s="105" t="s">
        <v>312</v>
      </c>
      <c r="H44" s="106">
        <f t="shared" si="1"/>
        <v>-472302</v>
      </c>
      <c r="I44" s="106">
        <f t="shared" si="1"/>
        <v>0</v>
      </c>
      <c r="J44" s="106">
        <f t="shared" si="1"/>
        <v>0</v>
      </c>
      <c r="K44" s="104"/>
    </row>
    <row r="45" spans="1:11" ht="23.25" customHeight="1">
      <c r="A45" s="100"/>
      <c r="B45" s="111" t="s">
        <v>313</v>
      </c>
      <c r="C45" s="105" t="s">
        <v>12</v>
      </c>
      <c r="D45" s="105" t="s">
        <v>307</v>
      </c>
      <c r="E45" s="105" t="s">
        <v>285</v>
      </c>
      <c r="F45" s="112" t="s">
        <v>310</v>
      </c>
      <c r="G45" s="105" t="s">
        <v>314</v>
      </c>
      <c r="H45" s="106">
        <v>-472302</v>
      </c>
      <c r="I45" s="106"/>
      <c r="J45" s="106"/>
      <c r="K45" s="104"/>
    </row>
    <row r="46" spans="1:11" ht="24" customHeight="1">
      <c r="A46" s="100"/>
      <c r="B46" s="101" t="s">
        <v>315</v>
      </c>
      <c r="C46" s="102" t="s">
        <v>12</v>
      </c>
      <c r="D46" s="102" t="s">
        <v>316</v>
      </c>
      <c r="E46" s="102" t="s">
        <v>285</v>
      </c>
      <c r="F46" s="113" t="s">
        <v>317</v>
      </c>
      <c r="G46" s="102"/>
      <c r="H46" s="103">
        <f>H49+H51+H47</f>
        <v>391029</v>
      </c>
      <c r="I46" s="103">
        <f>I49+I51+I47</f>
        <v>0</v>
      </c>
      <c r="J46" s="103">
        <f>J49+J51+J47</f>
        <v>0</v>
      </c>
      <c r="K46" s="104"/>
    </row>
    <row r="47" spans="1:11" ht="63.75" hidden="1">
      <c r="A47" s="100"/>
      <c r="B47" s="107" t="s">
        <v>291</v>
      </c>
      <c r="C47" s="112" t="s">
        <v>12</v>
      </c>
      <c r="D47" s="112" t="s">
        <v>307</v>
      </c>
      <c r="E47" s="112" t="s">
        <v>285</v>
      </c>
      <c r="F47" s="114" t="s">
        <v>317</v>
      </c>
      <c r="G47" s="105" t="s">
        <v>23</v>
      </c>
      <c r="H47" s="103"/>
      <c r="I47" s="103"/>
      <c r="J47" s="103"/>
      <c r="K47" s="104"/>
    </row>
    <row r="48" spans="1:11" ht="31.5" customHeight="1" hidden="1">
      <c r="A48" s="100"/>
      <c r="B48" s="107" t="s">
        <v>296</v>
      </c>
      <c r="C48" s="112" t="s">
        <v>12</v>
      </c>
      <c r="D48" s="112" t="s">
        <v>307</v>
      </c>
      <c r="E48" s="112" t="s">
        <v>285</v>
      </c>
      <c r="F48" s="114" t="s">
        <v>317</v>
      </c>
      <c r="G48" s="105" t="s">
        <v>292</v>
      </c>
      <c r="H48" s="103"/>
      <c r="I48" s="103"/>
      <c r="J48" s="103"/>
      <c r="K48" s="104"/>
    </row>
    <row r="49" spans="1:11" ht="42" customHeight="1">
      <c r="A49" s="100"/>
      <c r="B49" s="111" t="s">
        <v>311</v>
      </c>
      <c r="C49" s="112" t="s">
        <v>12</v>
      </c>
      <c r="D49" s="112" t="s">
        <v>307</v>
      </c>
      <c r="E49" s="112" t="s">
        <v>285</v>
      </c>
      <c r="F49" s="114" t="s">
        <v>317</v>
      </c>
      <c r="G49" s="112" t="s">
        <v>312</v>
      </c>
      <c r="H49" s="106">
        <f>H50</f>
        <v>391029</v>
      </c>
      <c r="I49" s="106">
        <f>I50</f>
        <v>0</v>
      </c>
      <c r="J49" s="106">
        <f>J50</f>
        <v>0</v>
      </c>
      <c r="K49" s="104"/>
    </row>
    <row r="50" spans="1:11" ht="27" customHeight="1">
      <c r="A50" s="100"/>
      <c r="B50" s="111" t="s">
        <v>313</v>
      </c>
      <c r="C50" s="112" t="s">
        <v>12</v>
      </c>
      <c r="D50" s="112" t="s">
        <v>307</v>
      </c>
      <c r="E50" s="112" t="s">
        <v>285</v>
      </c>
      <c r="F50" s="114" t="s">
        <v>317</v>
      </c>
      <c r="G50" s="112" t="s">
        <v>314</v>
      </c>
      <c r="H50" s="106">
        <f>415078-24049</f>
        <v>391029</v>
      </c>
      <c r="I50" s="106"/>
      <c r="J50" s="106"/>
      <c r="K50" s="104"/>
    </row>
    <row r="51" spans="1:11" ht="12.75" hidden="1">
      <c r="A51" s="100"/>
      <c r="B51" s="111" t="s">
        <v>318</v>
      </c>
      <c r="C51" s="112" t="s">
        <v>12</v>
      </c>
      <c r="D51" s="112" t="s">
        <v>307</v>
      </c>
      <c r="E51" s="112" t="s">
        <v>285</v>
      </c>
      <c r="F51" s="114" t="s">
        <v>317</v>
      </c>
      <c r="G51" s="112" t="s">
        <v>302</v>
      </c>
      <c r="H51" s="106">
        <f>H53</f>
        <v>0</v>
      </c>
      <c r="I51" s="106">
        <f>I53</f>
        <v>0</v>
      </c>
      <c r="J51" s="106">
        <f>J53</f>
        <v>0</v>
      </c>
      <c r="K51" s="104"/>
    </row>
    <row r="52" spans="1:11" ht="12.75" hidden="1">
      <c r="A52" s="100"/>
      <c r="B52" s="111" t="s">
        <v>319</v>
      </c>
      <c r="C52" s="112" t="s">
        <v>12</v>
      </c>
      <c r="D52" s="112" t="s">
        <v>307</v>
      </c>
      <c r="E52" s="112" t="s">
        <v>285</v>
      </c>
      <c r="F52" s="114" t="s">
        <v>317</v>
      </c>
      <c r="G52" s="112" t="s">
        <v>320</v>
      </c>
      <c r="H52" s="106"/>
      <c r="I52" s="106"/>
      <c r="J52" s="106"/>
      <c r="K52" s="104"/>
    </row>
    <row r="53" spans="1:11" ht="12.75" hidden="1">
      <c r="A53" s="100"/>
      <c r="B53" s="108" t="s">
        <v>303</v>
      </c>
      <c r="C53" s="112" t="s">
        <v>12</v>
      </c>
      <c r="D53" s="112" t="s">
        <v>307</v>
      </c>
      <c r="E53" s="112" t="s">
        <v>285</v>
      </c>
      <c r="F53" s="114" t="s">
        <v>317</v>
      </c>
      <c r="G53" s="112" t="s">
        <v>304</v>
      </c>
      <c r="H53" s="106"/>
      <c r="I53" s="106"/>
      <c r="J53" s="106"/>
      <c r="K53" s="104"/>
    </row>
    <row r="54" spans="1:11" ht="23.25" customHeight="1" hidden="1">
      <c r="A54" s="100"/>
      <c r="B54" s="101" t="s">
        <v>678</v>
      </c>
      <c r="C54" s="102" t="s">
        <v>12</v>
      </c>
      <c r="D54" s="110" t="s">
        <v>307</v>
      </c>
      <c r="E54" s="110" t="s">
        <v>285</v>
      </c>
      <c r="F54" s="113" t="s">
        <v>745</v>
      </c>
      <c r="G54" s="110"/>
      <c r="H54" s="103">
        <f>H55</f>
        <v>0</v>
      </c>
      <c r="I54" s="103"/>
      <c r="J54" s="103"/>
      <c r="K54" s="104"/>
    </row>
    <row r="55" spans="1:11" ht="33.75" customHeight="1" hidden="1">
      <c r="A55" s="100"/>
      <c r="B55" s="111" t="s">
        <v>311</v>
      </c>
      <c r="C55" s="105" t="s">
        <v>12</v>
      </c>
      <c r="D55" s="112" t="s">
        <v>307</v>
      </c>
      <c r="E55" s="112" t="s">
        <v>285</v>
      </c>
      <c r="F55" s="114" t="s">
        <v>745</v>
      </c>
      <c r="G55" s="112" t="s">
        <v>312</v>
      </c>
      <c r="H55" s="106">
        <f>H56</f>
        <v>0</v>
      </c>
      <c r="I55" s="106"/>
      <c r="J55" s="106"/>
      <c r="K55" s="104"/>
    </row>
    <row r="56" spans="1:11" ht="21.75" customHeight="1" hidden="1">
      <c r="A56" s="100"/>
      <c r="B56" s="111" t="s">
        <v>313</v>
      </c>
      <c r="C56" s="105" t="s">
        <v>12</v>
      </c>
      <c r="D56" s="112" t="s">
        <v>307</v>
      </c>
      <c r="E56" s="112" t="s">
        <v>285</v>
      </c>
      <c r="F56" s="114" t="s">
        <v>745</v>
      </c>
      <c r="G56" s="112" t="s">
        <v>314</v>
      </c>
      <c r="H56" s="106">
        <v>0</v>
      </c>
      <c r="I56" s="106"/>
      <c r="J56" s="106"/>
      <c r="K56" s="104"/>
    </row>
    <row r="57" spans="1:11" ht="18.75" customHeight="1">
      <c r="A57" s="100"/>
      <c r="B57" s="101" t="s">
        <v>321</v>
      </c>
      <c r="C57" s="102" t="s">
        <v>322</v>
      </c>
      <c r="D57" s="102" t="s">
        <v>307</v>
      </c>
      <c r="E57" s="102" t="s">
        <v>287</v>
      </c>
      <c r="F57" s="102"/>
      <c r="G57" s="102"/>
      <c r="H57" s="103">
        <f>H61+H58+H68+H71</f>
        <v>9967805.98</v>
      </c>
      <c r="I57" s="103">
        <f>I61+I58</f>
        <v>0</v>
      </c>
      <c r="J57" s="103">
        <f>J61+J58</f>
        <v>0</v>
      </c>
      <c r="K57" s="104"/>
    </row>
    <row r="58" spans="1:11" ht="75" customHeight="1">
      <c r="A58" s="100"/>
      <c r="B58" s="109" t="s">
        <v>323</v>
      </c>
      <c r="C58" s="102" t="s">
        <v>12</v>
      </c>
      <c r="D58" s="102" t="s">
        <v>307</v>
      </c>
      <c r="E58" s="102" t="s">
        <v>287</v>
      </c>
      <c r="F58" s="102" t="s">
        <v>324</v>
      </c>
      <c r="G58" s="102"/>
      <c r="H58" s="103">
        <f aca="true" t="shared" si="2" ref="H58:J59">H59</f>
        <v>9200000</v>
      </c>
      <c r="I58" s="103">
        <f t="shared" si="2"/>
        <v>0</v>
      </c>
      <c r="J58" s="103">
        <f t="shared" si="2"/>
        <v>0</v>
      </c>
      <c r="K58" s="104"/>
    </row>
    <row r="59" spans="1:11" ht="34.5" customHeight="1">
      <c r="A59" s="100"/>
      <c r="B59" s="111" t="s">
        <v>311</v>
      </c>
      <c r="C59" s="105" t="s">
        <v>12</v>
      </c>
      <c r="D59" s="105" t="s">
        <v>307</v>
      </c>
      <c r="E59" s="105" t="s">
        <v>287</v>
      </c>
      <c r="F59" s="105" t="s">
        <v>324</v>
      </c>
      <c r="G59" s="105" t="s">
        <v>312</v>
      </c>
      <c r="H59" s="106">
        <f t="shared" si="2"/>
        <v>9200000</v>
      </c>
      <c r="I59" s="106">
        <f t="shared" si="2"/>
        <v>0</v>
      </c>
      <c r="J59" s="106">
        <f t="shared" si="2"/>
        <v>0</v>
      </c>
      <c r="K59" s="104"/>
    </row>
    <row r="60" spans="1:11" ht="21" customHeight="1">
      <c r="A60" s="100"/>
      <c r="B60" s="111" t="s">
        <v>313</v>
      </c>
      <c r="C60" s="105" t="s">
        <v>12</v>
      </c>
      <c r="D60" s="105" t="s">
        <v>307</v>
      </c>
      <c r="E60" s="105" t="s">
        <v>287</v>
      </c>
      <c r="F60" s="105" t="s">
        <v>324</v>
      </c>
      <c r="G60" s="105" t="s">
        <v>314</v>
      </c>
      <c r="H60" s="106">
        <v>9200000</v>
      </c>
      <c r="I60" s="106"/>
      <c r="J60" s="106"/>
      <c r="K60" s="104"/>
    </row>
    <row r="61" spans="1:11" ht="20.25" customHeight="1">
      <c r="A61" s="100"/>
      <c r="B61" s="101" t="s">
        <v>325</v>
      </c>
      <c r="C61" s="102" t="s">
        <v>12</v>
      </c>
      <c r="D61" s="102" t="s">
        <v>307</v>
      </c>
      <c r="E61" s="102" t="s">
        <v>287</v>
      </c>
      <c r="F61" s="113" t="s">
        <v>326</v>
      </c>
      <c r="G61" s="102"/>
      <c r="H61" s="103">
        <f>H64</f>
        <v>642599.75</v>
      </c>
      <c r="I61" s="103">
        <f>I64</f>
        <v>0</v>
      </c>
      <c r="J61" s="103">
        <f>J64</f>
        <v>0</v>
      </c>
      <c r="K61" s="104"/>
    </row>
    <row r="62" spans="1:11" ht="75.75" customHeight="1" hidden="1">
      <c r="A62" s="100"/>
      <c r="B62" s="107" t="s">
        <v>291</v>
      </c>
      <c r="C62" s="105" t="s">
        <v>12</v>
      </c>
      <c r="D62" s="105" t="s">
        <v>307</v>
      </c>
      <c r="E62" s="105" t="s">
        <v>287</v>
      </c>
      <c r="F62" s="114" t="s">
        <v>326</v>
      </c>
      <c r="G62" s="105" t="s">
        <v>23</v>
      </c>
      <c r="H62" s="106">
        <f>H63</f>
        <v>0</v>
      </c>
      <c r="I62" s="106">
        <f>I63</f>
        <v>0</v>
      </c>
      <c r="J62" s="106">
        <f>J63</f>
        <v>0</v>
      </c>
      <c r="K62" s="104"/>
    </row>
    <row r="63" spans="1:11" ht="33" customHeight="1" hidden="1">
      <c r="A63" s="100"/>
      <c r="B63" s="107" t="s">
        <v>296</v>
      </c>
      <c r="C63" s="105" t="s">
        <v>12</v>
      </c>
      <c r="D63" s="105" t="s">
        <v>307</v>
      </c>
      <c r="E63" s="105" t="s">
        <v>287</v>
      </c>
      <c r="F63" s="114" t="s">
        <v>326</v>
      </c>
      <c r="G63" s="105" t="s">
        <v>292</v>
      </c>
      <c r="H63" s="106"/>
      <c r="I63" s="106"/>
      <c r="J63" s="106"/>
      <c r="K63" s="104"/>
    </row>
    <row r="64" spans="1:11" ht="48" customHeight="1">
      <c r="A64" s="100"/>
      <c r="B64" s="111" t="s">
        <v>311</v>
      </c>
      <c r="C64" s="105" t="s">
        <v>12</v>
      </c>
      <c r="D64" s="105" t="s">
        <v>307</v>
      </c>
      <c r="E64" s="105" t="s">
        <v>287</v>
      </c>
      <c r="F64" s="114" t="s">
        <v>326</v>
      </c>
      <c r="G64" s="105" t="s">
        <v>312</v>
      </c>
      <c r="H64" s="106">
        <f>H65</f>
        <v>642599.75</v>
      </c>
      <c r="I64" s="106">
        <f>I65</f>
        <v>0</v>
      </c>
      <c r="J64" s="106">
        <f>J65</f>
        <v>0</v>
      </c>
      <c r="K64" s="104"/>
    </row>
    <row r="65" spans="1:11" ht="20.25" customHeight="1">
      <c r="A65" s="100"/>
      <c r="B65" s="111" t="s">
        <v>313</v>
      </c>
      <c r="C65" s="105" t="s">
        <v>12</v>
      </c>
      <c r="D65" s="105" t="s">
        <v>307</v>
      </c>
      <c r="E65" s="105" t="s">
        <v>287</v>
      </c>
      <c r="F65" s="114" t="s">
        <v>326</v>
      </c>
      <c r="G65" s="105" t="s">
        <v>314</v>
      </c>
      <c r="H65" s="106">
        <f>-13606.25+656206</f>
        <v>642599.75</v>
      </c>
      <c r="I65" s="106"/>
      <c r="J65" s="106"/>
      <c r="K65" s="104"/>
    </row>
    <row r="66" spans="1:11" ht="21.75" customHeight="1" hidden="1">
      <c r="A66" s="100"/>
      <c r="B66" s="111" t="s">
        <v>318</v>
      </c>
      <c r="C66" s="105" t="s">
        <v>12</v>
      </c>
      <c r="D66" s="112" t="s">
        <v>307</v>
      </c>
      <c r="E66" s="112" t="s">
        <v>287</v>
      </c>
      <c r="F66" s="114" t="s">
        <v>326</v>
      </c>
      <c r="G66" s="112" t="s">
        <v>302</v>
      </c>
      <c r="H66" s="106">
        <f>H67</f>
        <v>0</v>
      </c>
      <c r="I66" s="106">
        <f>I67</f>
        <v>0</v>
      </c>
      <c r="J66" s="106">
        <f>J67</f>
        <v>0</v>
      </c>
      <c r="K66" s="104"/>
    </row>
    <row r="67" spans="1:11" ht="22.5" customHeight="1" hidden="1">
      <c r="A67" s="100"/>
      <c r="B67" s="108" t="s">
        <v>303</v>
      </c>
      <c r="C67" s="105" t="s">
        <v>12</v>
      </c>
      <c r="D67" s="112" t="s">
        <v>307</v>
      </c>
      <c r="E67" s="112" t="s">
        <v>287</v>
      </c>
      <c r="F67" s="114" t="s">
        <v>326</v>
      </c>
      <c r="G67" s="112" t="s">
        <v>304</v>
      </c>
      <c r="H67" s="106"/>
      <c r="I67" s="106"/>
      <c r="J67" s="106"/>
      <c r="K67" s="104"/>
    </row>
    <row r="68" spans="1:11" ht="24.75" customHeight="1">
      <c r="A68" s="100"/>
      <c r="B68" s="101" t="s">
        <v>678</v>
      </c>
      <c r="C68" s="102" t="s">
        <v>12</v>
      </c>
      <c r="D68" s="110" t="s">
        <v>307</v>
      </c>
      <c r="E68" s="110" t="s">
        <v>287</v>
      </c>
      <c r="F68" s="113" t="s">
        <v>745</v>
      </c>
      <c r="G68" s="110"/>
      <c r="H68" s="103">
        <f>H69</f>
        <v>345227.5</v>
      </c>
      <c r="I68" s="103"/>
      <c r="J68" s="103"/>
      <c r="K68" s="104"/>
    </row>
    <row r="69" spans="1:11" ht="39" customHeight="1">
      <c r="A69" s="100"/>
      <c r="B69" s="111" t="s">
        <v>311</v>
      </c>
      <c r="C69" s="105" t="s">
        <v>12</v>
      </c>
      <c r="D69" s="112" t="s">
        <v>307</v>
      </c>
      <c r="E69" s="112" t="s">
        <v>287</v>
      </c>
      <c r="F69" s="114" t="s">
        <v>745</v>
      </c>
      <c r="G69" s="112" t="s">
        <v>312</v>
      </c>
      <c r="H69" s="106">
        <f>H70</f>
        <v>345227.5</v>
      </c>
      <c r="I69" s="106"/>
      <c r="J69" s="106"/>
      <c r="K69" s="104"/>
    </row>
    <row r="70" spans="1:11" ht="17.25" customHeight="1">
      <c r="A70" s="100"/>
      <c r="B70" s="111" t="s">
        <v>313</v>
      </c>
      <c r="C70" s="105" t="s">
        <v>12</v>
      </c>
      <c r="D70" s="112" t="s">
        <v>307</v>
      </c>
      <c r="E70" s="112" t="s">
        <v>287</v>
      </c>
      <c r="F70" s="114" t="s">
        <v>745</v>
      </c>
      <c r="G70" s="112" t="s">
        <v>314</v>
      </c>
      <c r="H70" s="106">
        <f>43457.75+13606.25+73102.5+215061</f>
        <v>345227.5</v>
      </c>
      <c r="I70" s="106"/>
      <c r="J70" s="106"/>
      <c r="K70" s="104"/>
    </row>
    <row r="71" spans="1:11" ht="34.5" customHeight="1">
      <c r="A71" s="100"/>
      <c r="B71" s="101" t="s">
        <v>792</v>
      </c>
      <c r="C71" s="102" t="s">
        <v>12</v>
      </c>
      <c r="D71" s="110" t="s">
        <v>307</v>
      </c>
      <c r="E71" s="110" t="s">
        <v>287</v>
      </c>
      <c r="F71" s="113" t="s">
        <v>793</v>
      </c>
      <c r="G71" s="110"/>
      <c r="H71" s="103">
        <f>H72</f>
        <v>-220021.27</v>
      </c>
      <c r="I71" s="103"/>
      <c r="J71" s="103"/>
      <c r="K71" s="104"/>
    </row>
    <row r="72" spans="1:11" ht="32.25" customHeight="1">
      <c r="A72" s="100"/>
      <c r="B72" s="111" t="s">
        <v>311</v>
      </c>
      <c r="C72" s="105" t="s">
        <v>12</v>
      </c>
      <c r="D72" s="112" t="s">
        <v>307</v>
      </c>
      <c r="E72" s="112" t="s">
        <v>287</v>
      </c>
      <c r="F72" s="114" t="s">
        <v>793</v>
      </c>
      <c r="G72" s="112" t="s">
        <v>312</v>
      </c>
      <c r="H72" s="106">
        <f>H73</f>
        <v>-220021.27</v>
      </c>
      <c r="I72" s="106"/>
      <c r="J72" s="106"/>
      <c r="K72" s="104"/>
    </row>
    <row r="73" spans="1:11" ht="21.75" customHeight="1">
      <c r="A73" s="100"/>
      <c r="B73" s="111" t="s">
        <v>313</v>
      </c>
      <c r="C73" s="105" t="s">
        <v>12</v>
      </c>
      <c r="D73" s="112" t="s">
        <v>307</v>
      </c>
      <c r="E73" s="112" t="s">
        <v>287</v>
      </c>
      <c r="F73" s="114" t="s">
        <v>793</v>
      </c>
      <c r="G73" s="112" t="s">
        <v>314</v>
      </c>
      <c r="H73" s="106">
        <v>-220021.27</v>
      </c>
      <c r="I73" s="106"/>
      <c r="J73" s="106"/>
      <c r="K73" s="104"/>
    </row>
    <row r="74" spans="1:11" ht="19.5" customHeight="1">
      <c r="A74" s="100"/>
      <c r="B74" s="115" t="s">
        <v>327</v>
      </c>
      <c r="C74" s="102" t="s">
        <v>12</v>
      </c>
      <c r="D74" s="102" t="s">
        <v>307</v>
      </c>
      <c r="E74" s="102" t="s">
        <v>294</v>
      </c>
      <c r="F74" s="102"/>
      <c r="G74" s="102"/>
      <c r="H74" s="103">
        <f>H75+H81+H78</f>
        <v>0</v>
      </c>
      <c r="I74" s="103">
        <f aca="true" t="shared" si="3" ref="I74:J76">I75</f>
        <v>0</v>
      </c>
      <c r="J74" s="103">
        <f t="shared" si="3"/>
        <v>0</v>
      </c>
      <c r="K74" s="104"/>
    </row>
    <row r="75" spans="1:11" ht="15.75" customHeight="1">
      <c r="A75" s="100"/>
      <c r="B75" s="101" t="s">
        <v>328</v>
      </c>
      <c r="C75" s="102" t="s">
        <v>12</v>
      </c>
      <c r="D75" s="102" t="s">
        <v>307</v>
      </c>
      <c r="E75" s="102" t="s">
        <v>294</v>
      </c>
      <c r="F75" s="113" t="s">
        <v>329</v>
      </c>
      <c r="G75" s="102"/>
      <c r="H75" s="103">
        <f>H76</f>
        <v>-3847.5</v>
      </c>
      <c r="I75" s="103">
        <f t="shared" si="3"/>
        <v>0</v>
      </c>
      <c r="J75" s="103">
        <f t="shared" si="3"/>
        <v>0</v>
      </c>
      <c r="K75" s="104"/>
    </row>
    <row r="76" spans="1:11" ht="30.75" customHeight="1">
      <c r="A76" s="100"/>
      <c r="B76" s="111" t="s">
        <v>311</v>
      </c>
      <c r="C76" s="105" t="s">
        <v>12</v>
      </c>
      <c r="D76" s="105" t="s">
        <v>307</v>
      </c>
      <c r="E76" s="105" t="s">
        <v>294</v>
      </c>
      <c r="F76" s="114" t="s">
        <v>329</v>
      </c>
      <c r="G76" s="105" t="s">
        <v>312</v>
      </c>
      <c r="H76" s="106">
        <f>H77</f>
        <v>-3847.5</v>
      </c>
      <c r="I76" s="106">
        <f t="shared" si="3"/>
        <v>0</v>
      </c>
      <c r="J76" s="106">
        <f t="shared" si="3"/>
        <v>0</v>
      </c>
      <c r="K76" s="104"/>
    </row>
    <row r="77" spans="1:11" ht="19.5" customHeight="1">
      <c r="A77" s="100"/>
      <c r="B77" s="111" t="s">
        <v>313</v>
      </c>
      <c r="C77" s="105" t="s">
        <v>12</v>
      </c>
      <c r="D77" s="105" t="s">
        <v>307</v>
      </c>
      <c r="E77" s="105" t="s">
        <v>294</v>
      </c>
      <c r="F77" s="114" t="s">
        <v>329</v>
      </c>
      <c r="G77" s="105" t="s">
        <v>314</v>
      </c>
      <c r="H77" s="106">
        <v>-3847.5</v>
      </c>
      <c r="I77" s="106"/>
      <c r="J77" s="106"/>
      <c r="K77" s="104"/>
    </row>
    <row r="78" spans="1:11" ht="19.5" customHeight="1">
      <c r="A78" s="100"/>
      <c r="B78" s="101" t="s">
        <v>678</v>
      </c>
      <c r="C78" s="102" t="s">
        <v>12</v>
      </c>
      <c r="D78" s="110" t="s">
        <v>307</v>
      </c>
      <c r="E78" s="110" t="s">
        <v>294</v>
      </c>
      <c r="F78" s="113" t="s">
        <v>745</v>
      </c>
      <c r="G78" s="110"/>
      <c r="H78" s="103">
        <f>H79</f>
        <v>3847.5</v>
      </c>
      <c r="I78" s="103"/>
      <c r="J78" s="103"/>
      <c r="K78" s="104"/>
    </row>
    <row r="79" spans="1:11" ht="33.75" customHeight="1">
      <c r="A79" s="100"/>
      <c r="B79" s="111" t="s">
        <v>311</v>
      </c>
      <c r="C79" s="105" t="s">
        <v>12</v>
      </c>
      <c r="D79" s="112" t="s">
        <v>307</v>
      </c>
      <c r="E79" s="112" t="s">
        <v>294</v>
      </c>
      <c r="F79" s="114" t="s">
        <v>745</v>
      </c>
      <c r="G79" s="112" t="s">
        <v>312</v>
      </c>
      <c r="H79" s="106">
        <f>H80</f>
        <v>3847.5</v>
      </c>
      <c r="I79" s="106"/>
      <c r="J79" s="106"/>
      <c r="K79" s="104"/>
    </row>
    <row r="80" spans="1:11" ht="19.5" customHeight="1">
      <c r="A80" s="100"/>
      <c r="B80" s="111" t="s">
        <v>313</v>
      </c>
      <c r="C80" s="105" t="s">
        <v>12</v>
      </c>
      <c r="D80" s="112" t="s">
        <v>307</v>
      </c>
      <c r="E80" s="112" t="s">
        <v>294</v>
      </c>
      <c r="F80" s="114" t="s">
        <v>745</v>
      </c>
      <c r="G80" s="112" t="s">
        <v>314</v>
      </c>
      <c r="H80" s="106">
        <v>3847.5</v>
      </c>
      <c r="I80" s="106"/>
      <c r="J80" s="106"/>
      <c r="K80" s="104"/>
    </row>
    <row r="81" spans="1:11" ht="21" customHeight="1" hidden="1">
      <c r="A81" s="100"/>
      <c r="B81" s="101" t="s">
        <v>780</v>
      </c>
      <c r="C81" s="102" t="s">
        <v>12</v>
      </c>
      <c r="D81" s="102" t="s">
        <v>307</v>
      </c>
      <c r="E81" s="102" t="s">
        <v>294</v>
      </c>
      <c r="F81" s="113" t="s">
        <v>781</v>
      </c>
      <c r="G81" s="102"/>
      <c r="H81" s="103">
        <f>H82</f>
        <v>0</v>
      </c>
      <c r="I81" s="103"/>
      <c r="J81" s="103"/>
      <c r="K81" s="104"/>
    </row>
    <row r="82" spans="1:11" ht="29.25" customHeight="1" hidden="1">
      <c r="A82" s="100"/>
      <c r="B82" s="111" t="s">
        <v>311</v>
      </c>
      <c r="C82" s="105" t="s">
        <v>12</v>
      </c>
      <c r="D82" s="105" t="s">
        <v>307</v>
      </c>
      <c r="E82" s="105" t="s">
        <v>294</v>
      </c>
      <c r="F82" s="114" t="s">
        <v>781</v>
      </c>
      <c r="G82" s="105" t="s">
        <v>312</v>
      </c>
      <c r="H82" s="106">
        <f>H83</f>
        <v>0</v>
      </c>
      <c r="I82" s="106"/>
      <c r="J82" s="106"/>
      <c r="K82" s="104"/>
    </row>
    <row r="83" spans="1:11" ht="21.75" customHeight="1" hidden="1">
      <c r="A83" s="100"/>
      <c r="B83" s="111" t="s">
        <v>313</v>
      </c>
      <c r="C83" s="105" t="s">
        <v>12</v>
      </c>
      <c r="D83" s="105" t="s">
        <v>307</v>
      </c>
      <c r="E83" s="105" t="s">
        <v>294</v>
      </c>
      <c r="F83" s="114" t="s">
        <v>781</v>
      </c>
      <c r="G83" s="105" t="s">
        <v>314</v>
      </c>
      <c r="H83" s="106">
        <v>0</v>
      </c>
      <c r="I83" s="106"/>
      <c r="J83" s="106"/>
      <c r="K83" s="104"/>
    </row>
    <row r="84" spans="1:11" ht="24" customHeight="1">
      <c r="A84" s="100"/>
      <c r="B84" s="101" t="s">
        <v>330</v>
      </c>
      <c r="C84" s="102" t="s">
        <v>12</v>
      </c>
      <c r="D84" s="102" t="s">
        <v>307</v>
      </c>
      <c r="E84" s="102" t="s">
        <v>307</v>
      </c>
      <c r="F84" s="102"/>
      <c r="G84" s="102"/>
      <c r="H84" s="103">
        <f>H88+H85</f>
        <v>-128099.26000000001</v>
      </c>
      <c r="I84" s="103">
        <f>I88+I85</f>
        <v>0</v>
      </c>
      <c r="J84" s="103">
        <f>J88+J85</f>
        <v>0</v>
      </c>
      <c r="K84" s="104"/>
    </row>
    <row r="85" spans="1:11" ht="25.5" hidden="1">
      <c r="A85" s="100"/>
      <c r="B85" s="101" t="s">
        <v>331</v>
      </c>
      <c r="C85" s="102" t="s">
        <v>12</v>
      </c>
      <c r="D85" s="102" t="s">
        <v>307</v>
      </c>
      <c r="E85" s="102" t="s">
        <v>307</v>
      </c>
      <c r="F85" s="102" t="s">
        <v>332</v>
      </c>
      <c r="G85" s="102"/>
      <c r="H85" s="103">
        <f aca="true" t="shared" si="4" ref="H85:J86">H86</f>
        <v>0</v>
      </c>
      <c r="I85" s="103">
        <f t="shared" si="4"/>
        <v>0</v>
      </c>
      <c r="J85" s="103">
        <f t="shared" si="4"/>
        <v>0</v>
      </c>
      <c r="K85" s="104"/>
    </row>
    <row r="86" spans="1:11" ht="31.5" customHeight="1" hidden="1">
      <c r="A86" s="100"/>
      <c r="B86" s="111" t="s">
        <v>311</v>
      </c>
      <c r="C86" s="105" t="s">
        <v>12</v>
      </c>
      <c r="D86" s="105" t="s">
        <v>307</v>
      </c>
      <c r="E86" s="105" t="s">
        <v>307</v>
      </c>
      <c r="F86" s="105" t="s">
        <v>332</v>
      </c>
      <c r="G86" s="105" t="s">
        <v>312</v>
      </c>
      <c r="H86" s="106">
        <f t="shared" si="4"/>
        <v>0</v>
      </c>
      <c r="I86" s="106">
        <f t="shared" si="4"/>
        <v>0</v>
      </c>
      <c r="J86" s="106">
        <f t="shared" si="4"/>
        <v>0</v>
      </c>
      <c r="K86" s="104"/>
    </row>
    <row r="87" spans="1:11" ht="18.75" customHeight="1" hidden="1">
      <c r="A87" s="100"/>
      <c r="B87" s="116" t="s">
        <v>313</v>
      </c>
      <c r="C87" s="105" t="s">
        <v>12</v>
      </c>
      <c r="D87" s="105" t="s">
        <v>307</v>
      </c>
      <c r="E87" s="105" t="s">
        <v>307</v>
      </c>
      <c r="F87" s="105" t="s">
        <v>332</v>
      </c>
      <c r="G87" s="105" t="s">
        <v>314</v>
      </c>
      <c r="H87" s="106"/>
      <c r="I87" s="106"/>
      <c r="J87" s="106"/>
      <c r="K87" s="104"/>
    </row>
    <row r="88" spans="1:11" ht="31.5" customHeight="1">
      <c r="A88" s="100"/>
      <c r="B88" s="101" t="s">
        <v>333</v>
      </c>
      <c r="C88" s="102" t="s">
        <v>12</v>
      </c>
      <c r="D88" s="102" t="s">
        <v>307</v>
      </c>
      <c r="E88" s="102" t="s">
        <v>307</v>
      </c>
      <c r="F88" s="102" t="s">
        <v>334</v>
      </c>
      <c r="G88" s="102"/>
      <c r="H88" s="103">
        <f aca="true" t="shared" si="5" ref="H88:J89">H89</f>
        <v>-128099.26000000001</v>
      </c>
      <c r="I88" s="103">
        <f t="shared" si="5"/>
        <v>0</v>
      </c>
      <c r="J88" s="103">
        <f t="shared" si="5"/>
        <v>0</v>
      </c>
      <c r="K88" s="104"/>
    </row>
    <row r="89" spans="1:11" ht="33.75" customHeight="1">
      <c r="A89" s="100"/>
      <c r="B89" s="111" t="s">
        <v>311</v>
      </c>
      <c r="C89" s="105" t="s">
        <v>12</v>
      </c>
      <c r="D89" s="105" t="s">
        <v>307</v>
      </c>
      <c r="E89" s="105" t="s">
        <v>307</v>
      </c>
      <c r="F89" s="105" t="s">
        <v>334</v>
      </c>
      <c r="G89" s="105" t="s">
        <v>312</v>
      </c>
      <c r="H89" s="106">
        <f t="shared" si="5"/>
        <v>-128099.26000000001</v>
      </c>
      <c r="I89" s="106">
        <f t="shared" si="5"/>
        <v>0</v>
      </c>
      <c r="J89" s="106">
        <f t="shared" si="5"/>
        <v>0</v>
      </c>
      <c r="K89" s="104"/>
    </row>
    <row r="90" spans="1:11" ht="21" customHeight="1">
      <c r="A90" s="100"/>
      <c r="B90" s="116" t="s">
        <v>313</v>
      </c>
      <c r="C90" s="105" t="s">
        <v>12</v>
      </c>
      <c r="D90" s="105" t="s">
        <v>307</v>
      </c>
      <c r="E90" s="105" t="s">
        <v>307</v>
      </c>
      <c r="F90" s="105" t="s">
        <v>334</v>
      </c>
      <c r="G90" s="105" t="s">
        <v>314</v>
      </c>
      <c r="H90" s="106">
        <f>-152148.26+24049</f>
        <v>-128099.26000000001</v>
      </c>
      <c r="I90" s="106"/>
      <c r="J90" s="106"/>
      <c r="K90" s="104"/>
    </row>
    <row r="91" spans="1:11" ht="18.75" customHeight="1">
      <c r="A91" s="100"/>
      <c r="B91" s="101" t="s">
        <v>335</v>
      </c>
      <c r="C91" s="102" t="s">
        <v>12</v>
      </c>
      <c r="D91" s="102" t="s">
        <v>307</v>
      </c>
      <c r="E91" s="102" t="s">
        <v>336</v>
      </c>
      <c r="F91" s="102"/>
      <c r="G91" s="102"/>
      <c r="H91" s="103">
        <f>H95+H102+H105+H92+H121+H118+H124+H127+H130+H115+H133</f>
        <v>-242552</v>
      </c>
      <c r="I91" s="103">
        <f>I95+I102+I105+I92+I121+I118+I124+I127+I130</f>
        <v>0</v>
      </c>
      <c r="J91" s="103">
        <f>J95+J102+J105+J92+J121+J118+J124+J127+J130</f>
        <v>0</v>
      </c>
      <c r="K91" s="104"/>
    </row>
    <row r="92" spans="1:11" ht="74.25" customHeight="1">
      <c r="A92" s="100"/>
      <c r="B92" s="101" t="s">
        <v>842</v>
      </c>
      <c r="C92" s="102" t="s">
        <v>12</v>
      </c>
      <c r="D92" s="102" t="s">
        <v>307</v>
      </c>
      <c r="E92" s="102" t="s">
        <v>336</v>
      </c>
      <c r="F92" s="102" t="s">
        <v>338</v>
      </c>
      <c r="G92" s="102"/>
      <c r="H92" s="103">
        <f aca="true" t="shared" si="6" ref="H92:J93">H93</f>
        <v>-278100</v>
      </c>
      <c r="I92" s="103">
        <f t="shared" si="6"/>
        <v>0</v>
      </c>
      <c r="J92" s="103">
        <f t="shared" si="6"/>
        <v>0</v>
      </c>
      <c r="K92" s="104"/>
    </row>
    <row r="93" spans="1:11" ht="33.75" customHeight="1">
      <c r="A93" s="100"/>
      <c r="B93" s="111" t="s">
        <v>311</v>
      </c>
      <c r="C93" s="105" t="s">
        <v>12</v>
      </c>
      <c r="D93" s="112" t="s">
        <v>307</v>
      </c>
      <c r="E93" s="112" t="s">
        <v>336</v>
      </c>
      <c r="F93" s="105" t="s">
        <v>338</v>
      </c>
      <c r="G93" s="105" t="s">
        <v>312</v>
      </c>
      <c r="H93" s="106">
        <f t="shared" si="6"/>
        <v>-278100</v>
      </c>
      <c r="I93" s="106">
        <f t="shared" si="6"/>
        <v>0</v>
      </c>
      <c r="J93" s="106">
        <f t="shared" si="6"/>
        <v>0</v>
      </c>
      <c r="K93" s="104"/>
    </row>
    <row r="94" spans="1:11" ht="25.5" customHeight="1">
      <c r="A94" s="100"/>
      <c r="B94" s="116" t="s">
        <v>313</v>
      </c>
      <c r="C94" s="105" t="s">
        <v>12</v>
      </c>
      <c r="D94" s="112" t="s">
        <v>307</v>
      </c>
      <c r="E94" s="112" t="s">
        <v>336</v>
      </c>
      <c r="F94" s="105" t="s">
        <v>338</v>
      </c>
      <c r="G94" s="105" t="s">
        <v>314</v>
      </c>
      <c r="H94" s="106">
        <v>-278100</v>
      </c>
      <c r="I94" s="106"/>
      <c r="J94" s="106"/>
      <c r="K94" s="104"/>
    </row>
    <row r="95" spans="1:11" ht="25.5">
      <c r="A95" s="100"/>
      <c r="B95" s="101" t="s">
        <v>339</v>
      </c>
      <c r="C95" s="102" t="s">
        <v>12</v>
      </c>
      <c r="D95" s="102" t="s">
        <v>307</v>
      </c>
      <c r="E95" s="102" t="s">
        <v>336</v>
      </c>
      <c r="F95" s="102" t="s">
        <v>340</v>
      </c>
      <c r="G95" s="102"/>
      <c r="H95" s="103">
        <f>H96+H98+H100</f>
        <v>16018</v>
      </c>
      <c r="I95" s="103">
        <f>I96+I98+I100</f>
        <v>0</v>
      </c>
      <c r="J95" s="103">
        <f>J96+J98+J100</f>
        <v>0</v>
      </c>
      <c r="K95" s="104"/>
    </row>
    <row r="96" spans="1:11" ht="63.75">
      <c r="A96" s="100"/>
      <c r="B96" s="107" t="s">
        <v>291</v>
      </c>
      <c r="C96" s="105" t="s">
        <v>12</v>
      </c>
      <c r="D96" s="105" t="s">
        <v>307</v>
      </c>
      <c r="E96" s="105" t="s">
        <v>336</v>
      </c>
      <c r="F96" s="105" t="s">
        <v>340</v>
      </c>
      <c r="G96" s="105" t="s">
        <v>23</v>
      </c>
      <c r="H96" s="106">
        <f>H97</f>
        <v>-55125</v>
      </c>
      <c r="I96" s="106">
        <f>I97</f>
        <v>0</v>
      </c>
      <c r="J96" s="106">
        <f>J97</f>
        <v>0</v>
      </c>
      <c r="K96" s="104"/>
    </row>
    <row r="97" spans="1:11" ht="25.5">
      <c r="A97" s="100"/>
      <c r="B97" s="107" t="s">
        <v>296</v>
      </c>
      <c r="C97" s="105" t="s">
        <v>12</v>
      </c>
      <c r="D97" s="105" t="s">
        <v>307</v>
      </c>
      <c r="E97" s="105" t="s">
        <v>336</v>
      </c>
      <c r="F97" s="105" t="s">
        <v>340</v>
      </c>
      <c r="G97" s="105" t="s">
        <v>292</v>
      </c>
      <c r="H97" s="106">
        <v>-55125</v>
      </c>
      <c r="I97" s="106"/>
      <c r="J97" s="106"/>
      <c r="K97" s="104"/>
    </row>
    <row r="98" spans="1:11" ht="25.5">
      <c r="A98" s="100"/>
      <c r="B98" s="107" t="s">
        <v>297</v>
      </c>
      <c r="C98" s="105" t="s">
        <v>12</v>
      </c>
      <c r="D98" s="105" t="s">
        <v>307</v>
      </c>
      <c r="E98" s="105" t="s">
        <v>336</v>
      </c>
      <c r="F98" s="105" t="s">
        <v>340</v>
      </c>
      <c r="G98" s="105" t="s">
        <v>298</v>
      </c>
      <c r="H98" s="106">
        <f>H99</f>
        <v>71143</v>
      </c>
      <c r="I98" s="106">
        <f>I99</f>
        <v>0</v>
      </c>
      <c r="J98" s="106">
        <f>J99</f>
        <v>0</v>
      </c>
      <c r="K98" s="104"/>
    </row>
    <row r="99" spans="1:11" ht="25.5">
      <c r="A99" s="100"/>
      <c r="B99" s="107" t="s">
        <v>299</v>
      </c>
      <c r="C99" s="105" t="s">
        <v>12</v>
      </c>
      <c r="D99" s="105" t="s">
        <v>307</v>
      </c>
      <c r="E99" s="105" t="s">
        <v>336</v>
      </c>
      <c r="F99" s="105" t="s">
        <v>340</v>
      </c>
      <c r="G99" s="105" t="s">
        <v>300</v>
      </c>
      <c r="H99" s="106">
        <v>71143</v>
      </c>
      <c r="I99" s="106"/>
      <c r="J99" s="106"/>
      <c r="K99" s="104"/>
    </row>
    <row r="100" spans="1:11" ht="12.75" hidden="1">
      <c r="A100" s="100"/>
      <c r="B100" s="111" t="s">
        <v>318</v>
      </c>
      <c r="C100" s="105" t="s">
        <v>12</v>
      </c>
      <c r="D100" s="105" t="s">
        <v>307</v>
      </c>
      <c r="E100" s="105" t="s">
        <v>336</v>
      </c>
      <c r="F100" s="105" t="s">
        <v>340</v>
      </c>
      <c r="G100" s="105" t="s">
        <v>302</v>
      </c>
      <c r="H100" s="106">
        <f>H101</f>
        <v>0</v>
      </c>
      <c r="I100" s="106">
        <f>I101</f>
        <v>0</v>
      </c>
      <c r="J100" s="106">
        <f>J101</f>
        <v>0</v>
      </c>
      <c r="K100" s="104"/>
    </row>
    <row r="101" spans="1:11" ht="12.75" hidden="1">
      <c r="A101" s="100"/>
      <c r="B101" s="108" t="s">
        <v>303</v>
      </c>
      <c r="C101" s="105" t="s">
        <v>12</v>
      </c>
      <c r="D101" s="105" t="s">
        <v>307</v>
      </c>
      <c r="E101" s="105" t="s">
        <v>336</v>
      </c>
      <c r="F101" s="105" t="s">
        <v>340</v>
      </c>
      <c r="G101" s="105" t="s">
        <v>304</v>
      </c>
      <c r="H101" s="106">
        <v>0</v>
      </c>
      <c r="I101" s="106">
        <v>0</v>
      </c>
      <c r="J101" s="106">
        <v>0</v>
      </c>
      <c r="K101" s="104"/>
    </row>
    <row r="102" spans="1:11" ht="25.5" hidden="1">
      <c r="A102" s="100"/>
      <c r="B102" s="101" t="s">
        <v>341</v>
      </c>
      <c r="C102" s="102" t="s">
        <v>12</v>
      </c>
      <c r="D102" s="102" t="s">
        <v>307</v>
      </c>
      <c r="E102" s="102" t="s">
        <v>336</v>
      </c>
      <c r="F102" s="102" t="s">
        <v>342</v>
      </c>
      <c r="G102" s="102"/>
      <c r="H102" s="103">
        <f aca="true" t="shared" si="7" ref="H102:J103">H103</f>
        <v>0</v>
      </c>
      <c r="I102" s="103">
        <f t="shared" si="7"/>
        <v>0</v>
      </c>
      <c r="J102" s="103">
        <f t="shared" si="7"/>
        <v>0</v>
      </c>
      <c r="K102" s="104"/>
    </row>
    <row r="103" spans="1:11" ht="25.5" hidden="1">
      <c r="A103" s="100"/>
      <c r="B103" s="111" t="s">
        <v>311</v>
      </c>
      <c r="C103" s="105" t="s">
        <v>12</v>
      </c>
      <c r="D103" s="105" t="s">
        <v>307</v>
      </c>
      <c r="E103" s="105" t="s">
        <v>336</v>
      </c>
      <c r="F103" s="105" t="s">
        <v>342</v>
      </c>
      <c r="G103" s="105" t="s">
        <v>312</v>
      </c>
      <c r="H103" s="106">
        <f t="shared" si="7"/>
        <v>0</v>
      </c>
      <c r="I103" s="106">
        <f t="shared" si="7"/>
        <v>0</v>
      </c>
      <c r="J103" s="106">
        <f t="shared" si="7"/>
        <v>0</v>
      </c>
      <c r="K103" s="104"/>
    </row>
    <row r="104" spans="1:11" ht="12.75" hidden="1">
      <c r="A104" s="100"/>
      <c r="B104" s="116" t="s">
        <v>313</v>
      </c>
      <c r="C104" s="105" t="s">
        <v>12</v>
      </c>
      <c r="D104" s="105" t="s">
        <v>307</v>
      </c>
      <c r="E104" s="105" t="s">
        <v>336</v>
      </c>
      <c r="F104" s="105" t="s">
        <v>342</v>
      </c>
      <c r="G104" s="105" t="s">
        <v>314</v>
      </c>
      <c r="H104" s="106"/>
      <c r="I104" s="106"/>
      <c r="J104" s="106"/>
      <c r="K104" s="104"/>
    </row>
    <row r="105" spans="1:11" ht="57" customHeight="1">
      <c r="A105" s="100"/>
      <c r="B105" s="101" t="s">
        <v>343</v>
      </c>
      <c r="C105" s="102" t="s">
        <v>12</v>
      </c>
      <c r="D105" s="102" t="s">
        <v>307</v>
      </c>
      <c r="E105" s="102" t="s">
        <v>336</v>
      </c>
      <c r="F105" s="102" t="s">
        <v>344</v>
      </c>
      <c r="G105" s="102"/>
      <c r="H105" s="103">
        <f>H106+H109+H113+H111</f>
        <v>0</v>
      </c>
      <c r="I105" s="103">
        <f>I106+I109+I115</f>
        <v>0</v>
      </c>
      <c r="J105" s="103">
        <f>J106+J109+J115</f>
        <v>0</v>
      </c>
      <c r="K105" s="104"/>
    </row>
    <row r="106" spans="1:11" ht="72.75" customHeight="1">
      <c r="A106" s="100"/>
      <c r="B106" s="107" t="s">
        <v>291</v>
      </c>
      <c r="C106" s="105" t="s">
        <v>12</v>
      </c>
      <c r="D106" s="105" t="s">
        <v>307</v>
      </c>
      <c r="E106" s="105" t="s">
        <v>336</v>
      </c>
      <c r="F106" s="105" t="s">
        <v>344</v>
      </c>
      <c r="G106" s="105" t="s">
        <v>23</v>
      </c>
      <c r="H106" s="106">
        <f>H108+H107</f>
        <v>-11300</v>
      </c>
      <c r="I106" s="106">
        <f>I108+I107</f>
        <v>0</v>
      </c>
      <c r="J106" s="106">
        <f>J108+J107</f>
        <v>0</v>
      </c>
      <c r="K106" s="104"/>
    </row>
    <row r="107" spans="1:11" ht="21.75" customHeight="1">
      <c r="A107" s="100"/>
      <c r="B107" s="136" t="s">
        <v>450</v>
      </c>
      <c r="C107" s="105" t="s">
        <v>12</v>
      </c>
      <c r="D107" s="105" t="s">
        <v>307</v>
      </c>
      <c r="E107" s="105" t="s">
        <v>336</v>
      </c>
      <c r="F107" s="105" t="s">
        <v>344</v>
      </c>
      <c r="G107" s="105" t="s">
        <v>451</v>
      </c>
      <c r="H107" s="106">
        <f>-11300</f>
        <v>-11300</v>
      </c>
      <c r="I107" s="106"/>
      <c r="J107" s="106"/>
      <c r="K107" s="104"/>
    </row>
    <row r="108" spans="1:11" ht="39" customHeight="1" hidden="1">
      <c r="A108" s="100"/>
      <c r="B108" s="107" t="s">
        <v>296</v>
      </c>
      <c r="C108" s="105" t="s">
        <v>12</v>
      </c>
      <c r="D108" s="105" t="s">
        <v>307</v>
      </c>
      <c r="E108" s="105" t="s">
        <v>336</v>
      </c>
      <c r="F108" s="105" t="s">
        <v>344</v>
      </c>
      <c r="G108" s="105" t="s">
        <v>292</v>
      </c>
      <c r="H108" s="106"/>
      <c r="I108" s="106"/>
      <c r="J108" s="106"/>
      <c r="K108" s="104"/>
    </row>
    <row r="109" spans="1:11" ht="25.5" hidden="1">
      <c r="A109" s="100"/>
      <c r="B109" s="107" t="s">
        <v>297</v>
      </c>
      <c r="C109" s="105" t="s">
        <v>12</v>
      </c>
      <c r="D109" s="105" t="s">
        <v>307</v>
      </c>
      <c r="E109" s="105" t="s">
        <v>336</v>
      </c>
      <c r="F109" s="105" t="s">
        <v>344</v>
      </c>
      <c r="G109" s="105" t="s">
        <v>298</v>
      </c>
      <c r="H109" s="106">
        <f>H110</f>
        <v>0</v>
      </c>
      <c r="I109" s="106">
        <f>I110</f>
        <v>0</v>
      </c>
      <c r="J109" s="106">
        <f>J110</f>
        <v>0</v>
      </c>
      <c r="K109" s="104"/>
    </row>
    <row r="110" spans="1:11" ht="30" customHeight="1" hidden="1">
      <c r="A110" s="100"/>
      <c r="B110" s="107" t="s">
        <v>299</v>
      </c>
      <c r="C110" s="105" t="s">
        <v>12</v>
      </c>
      <c r="D110" s="105" t="s">
        <v>307</v>
      </c>
      <c r="E110" s="105" t="s">
        <v>336</v>
      </c>
      <c r="F110" s="105" t="s">
        <v>344</v>
      </c>
      <c r="G110" s="105" t="s">
        <v>300</v>
      </c>
      <c r="H110" s="106"/>
      <c r="I110" s="106"/>
      <c r="J110" s="106"/>
      <c r="K110" s="104"/>
    </row>
    <row r="111" spans="1:11" ht="30" customHeight="1">
      <c r="A111" s="100"/>
      <c r="B111" s="111" t="s">
        <v>363</v>
      </c>
      <c r="C111" s="105" t="s">
        <v>12</v>
      </c>
      <c r="D111" s="105" t="s">
        <v>307</v>
      </c>
      <c r="E111" s="105" t="s">
        <v>336</v>
      </c>
      <c r="F111" s="105" t="s">
        <v>344</v>
      </c>
      <c r="G111" s="105" t="s">
        <v>364</v>
      </c>
      <c r="H111" s="106">
        <f>H112</f>
        <v>11300</v>
      </c>
      <c r="I111" s="106"/>
      <c r="J111" s="106"/>
      <c r="K111" s="104"/>
    </row>
    <row r="112" spans="1:11" ht="30" customHeight="1">
      <c r="A112" s="100"/>
      <c r="B112" s="111" t="s">
        <v>365</v>
      </c>
      <c r="C112" s="105" t="s">
        <v>12</v>
      </c>
      <c r="D112" s="105" t="s">
        <v>307</v>
      </c>
      <c r="E112" s="105" t="s">
        <v>336</v>
      </c>
      <c r="F112" s="105" t="s">
        <v>344</v>
      </c>
      <c r="G112" s="105" t="s">
        <v>366</v>
      </c>
      <c r="H112" s="106">
        <v>11300</v>
      </c>
      <c r="I112" s="106"/>
      <c r="J112" s="106"/>
      <c r="K112" s="104"/>
    </row>
    <row r="113" spans="1:11" ht="17.25" customHeight="1" hidden="1">
      <c r="A113" s="100"/>
      <c r="B113" s="111" t="s">
        <v>318</v>
      </c>
      <c r="C113" s="105" t="s">
        <v>12</v>
      </c>
      <c r="D113" s="105" t="s">
        <v>307</v>
      </c>
      <c r="E113" s="105" t="s">
        <v>336</v>
      </c>
      <c r="F113" s="105" t="s">
        <v>344</v>
      </c>
      <c r="G113" s="105" t="s">
        <v>302</v>
      </c>
      <c r="H113" s="106">
        <f>H114</f>
        <v>0</v>
      </c>
      <c r="I113" s="106"/>
      <c r="J113" s="106"/>
      <c r="K113" s="104"/>
    </row>
    <row r="114" spans="1:11" ht="23.25" customHeight="1" hidden="1">
      <c r="A114" s="100"/>
      <c r="B114" s="126" t="s">
        <v>319</v>
      </c>
      <c r="C114" s="105" t="s">
        <v>12</v>
      </c>
      <c r="D114" s="105" t="s">
        <v>307</v>
      </c>
      <c r="E114" s="105" t="s">
        <v>336</v>
      </c>
      <c r="F114" s="105" t="s">
        <v>344</v>
      </c>
      <c r="G114" s="105" t="s">
        <v>320</v>
      </c>
      <c r="H114" s="106"/>
      <c r="I114" s="106"/>
      <c r="J114" s="106"/>
      <c r="K114" s="104"/>
    </row>
    <row r="115" spans="1:11" ht="32.25" customHeight="1" hidden="1">
      <c r="A115" s="100"/>
      <c r="B115" s="118" t="s">
        <v>345</v>
      </c>
      <c r="C115" s="102" t="s">
        <v>12</v>
      </c>
      <c r="D115" s="102" t="s">
        <v>307</v>
      </c>
      <c r="E115" s="102" t="s">
        <v>336</v>
      </c>
      <c r="F115" s="102" t="s">
        <v>346</v>
      </c>
      <c r="G115" s="102"/>
      <c r="H115" s="103">
        <f aca="true" t="shared" si="8" ref="H115:J116">H116</f>
        <v>0</v>
      </c>
      <c r="I115" s="103">
        <f t="shared" si="8"/>
        <v>0</v>
      </c>
      <c r="J115" s="103">
        <f t="shared" si="8"/>
        <v>0</v>
      </c>
      <c r="K115" s="104"/>
    </row>
    <row r="116" spans="1:11" ht="18.75" customHeight="1" hidden="1">
      <c r="A116" s="100"/>
      <c r="B116" s="111" t="s">
        <v>318</v>
      </c>
      <c r="C116" s="105" t="s">
        <v>12</v>
      </c>
      <c r="D116" s="105" t="s">
        <v>307</v>
      </c>
      <c r="E116" s="105" t="s">
        <v>336</v>
      </c>
      <c r="F116" s="105" t="s">
        <v>346</v>
      </c>
      <c r="G116" s="105" t="s">
        <v>302</v>
      </c>
      <c r="H116" s="106">
        <f t="shared" si="8"/>
        <v>0</v>
      </c>
      <c r="I116" s="106">
        <f t="shared" si="8"/>
        <v>0</v>
      </c>
      <c r="J116" s="106">
        <f t="shared" si="8"/>
        <v>0</v>
      </c>
      <c r="K116" s="104"/>
    </row>
    <row r="117" spans="1:11" ht="20.25" customHeight="1" hidden="1">
      <c r="A117" s="100"/>
      <c r="B117" s="108" t="s">
        <v>303</v>
      </c>
      <c r="C117" s="105" t="s">
        <v>12</v>
      </c>
      <c r="D117" s="105" t="s">
        <v>307</v>
      </c>
      <c r="E117" s="105" t="s">
        <v>336</v>
      </c>
      <c r="F117" s="105" t="s">
        <v>346</v>
      </c>
      <c r="G117" s="105" t="s">
        <v>304</v>
      </c>
      <c r="H117" s="106">
        <v>0</v>
      </c>
      <c r="I117" s="106"/>
      <c r="J117" s="106"/>
      <c r="K117" s="104"/>
    </row>
    <row r="118" spans="1:11" ht="21" customHeight="1" hidden="1">
      <c r="A118" s="100"/>
      <c r="B118" s="101" t="s">
        <v>347</v>
      </c>
      <c r="C118" s="102" t="s">
        <v>12</v>
      </c>
      <c r="D118" s="102" t="s">
        <v>307</v>
      </c>
      <c r="E118" s="102" t="s">
        <v>336</v>
      </c>
      <c r="F118" s="102" t="s">
        <v>348</v>
      </c>
      <c r="G118" s="102"/>
      <c r="H118" s="103">
        <f aca="true" t="shared" si="9" ref="H118:J119">H119</f>
        <v>0</v>
      </c>
      <c r="I118" s="103">
        <f t="shared" si="9"/>
        <v>0</v>
      </c>
      <c r="J118" s="103">
        <f t="shared" si="9"/>
        <v>0</v>
      </c>
      <c r="K118" s="104"/>
    </row>
    <row r="119" spans="1:11" ht="25.5" hidden="1">
      <c r="A119" s="100"/>
      <c r="B119" s="111" t="s">
        <v>311</v>
      </c>
      <c r="C119" s="105" t="s">
        <v>12</v>
      </c>
      <c r="D119" s="105" t="s">
        <v>307</v>
      </c>
      <c r="E119" s="105" t="s">
        <v>336</v>
      </c>
      <c r="F119" s="105" t="s">
        <v>348</v>
      </c>
      <c r="G119" s="105" t="s">
        <v>312</v>
      </c>
      <c r="H119" s="106">
        <f t="shared" si="9"/>
        <v>0</v>
      </c>
      <c r="I119" s="106">
        <f t="shared" si="9"/>
        <v>0</v>
      </c>
      <c r="J119" s="106">
        <f t="shared" si="9"/>
        <v>0</v>
      </c>
      <c r="K119" s="104"/>
    </row>
    <row r="120" spans="1:11" ht="18" customHeight="1" hidden="1">
      <c r="A120" s="100"/>
      <c r="B120" s="116" t="s">
        <v>313</v>
      </c>
      <c r="C120" s="105" t="s">
        <v>12</v>
      </c>
      <c r="D120" s="105" t="s">
        <v>307</v>
      </c>
      <c r="E120" s="105" t="s">
        <v>336</v>
      </c>
      <c r="F120" s="105" t="s">
        <v>348</v>
      </c>
      <c r="G120" s="105" t="s">
        <v>314</v>
      </c>
      <c r="H120" s="106"/>
      <c r="I120" s="106"/>
      <c r="J120" s="106"/>
      <c r="K120" s="104"/>
    </row>
    <row r="121" spans="1:11" ht="28.5" customHeight="1" hidden="1">
      <c r="A121" s="100"/>
      <c r="B121" s="101" t="s">
        <v>349</v>
      </c>
      <c r="C121" s="102" t="s">
        <v>12</v>
      </c>
      <c r="D121" s="102" t="s">
        <v>307</v>
      </c>
      <c r="E121" s="102" t="s">
        <v>336</v>
      </c>
      <c r="F121" s="102" t="s">
        <v>350</v>
      </c>
      <c r="G121" s="102"/>
      <c r="H121" s="103">
        <f aca="true" t="shared" si="10" ref="H121:J122">H122</f>
        <v>0</v>
      </c>
      <c r="I121" s="103">
        <f t="shared" si="10"/>
        <v>0</v>
      </c>
      <c r="J121" s="103">
        <f t="shared" si="10"/>
        <v>0</v>
      </c>
      <c r="K121" s="104"/>
    </row>
    <row r="122" spans="1:11" ht="42.75" customHeight="1" hidden="1">
      <c r="A122" s="100"/>
      <c r="B122" s="111" t="s">
        <v>311</v>
      </c>
      <c r="C122" s="105" t="s">
        <v>12</v>
      </c>
      <c r="D122" s="105" t="s">
        <v>307</v>
      </c>
      <c r="E122" s="105" t="s">
        <v>336</v>
      </c>
      <c r="F122" s="105" t="s">
        <v>350</v>
      </c>
      <c r="G122" s="105" t="s">
        <v>312</v>
      </c>
      <c r="H122" s="106">
        <f t="shared" si="10"/>
        <v>0</v>
      </c>
      <c r="I122" s="106">
        <f t="shared" si="10"/>
        <v>0</v>
      </c>
      <c r="J122" s="106">
        <f t="shared" si="10"/>
        <v>0</v>
      </c>
      <c r="K122" s="104"/>
    </row>
    <row r="123" spans="1:11" ht="18" customHeight="1" hidden="1">
      <c r="A123" s="100"/>
      <c r="B123" s="116" t="s">
        <v>313</v>
      </c>
      <c r="C123" s="105" t="s">
        <v>12</v>
      </c>
      <c r="D123" s="105" t="s">
        <v>307</v>
      </c>
      <c r="E123" s="105" t="s">
        <v>336</v>
      </c>
      <c r="F123" s="105" t="s">
        <v>350</v>
      </c>
      <c r="G123" s="105" t="s">
        <v>314</v>
      </c>
      <c r="H123" s="106"/>
      <c r="I123" s="106"/>
      <c r="J123" s="106"/>
      <c r="K123" s="104"/>
    </row>
    <row r="124" spans="1:11" ht="18" customHeight="1" hidden="1">
      <c r="A124" s="100"/>
      <c r="B124" s="101" t="s">
        <v>351</v>
      </c>
      <c r="C124" s="102" t="s">
        <v>12</v>
      </c>
      <c r="D124" s="102" t="s">
        <v>307</v>
      </c>
      <c r="E124" s="102" t="s">
        <v>336</v>
      </c>
      <c r="F124" s="102" t="s">
        <v>352</v>
      </c>
      <c r="G124" s="102"/>
      <c r="H124" s="103">
        <f aca="true" t="shared" si="11" ref="H124:J125">H125</f>
        <v>0</v>
      </c>
      <c r="I124" s="103">
        <f t="shared" si="11"/>
        <v>0</v>
      </c>
      <c r="J124" s="103">
        <f t="shared" si="11"/>
        <v>0</v>
      </c>
      <c r="K124" s="104"/>
    </row>
    <row r="125" spans="1:11" ht="47.25" customHeight="1" hidden="1">
      <c r="A125" s="100"/>
      <c r="B125" s="111" t="s">
        <v>311</v>
      </c>
      <c r="C125" s="105" t="s">
        <v>12</v>
      </c>
      <c r="D125" s="105" t="s">
        <v>307</v>
      </c>
      <c r="E125" s="105" t="s">
        <v>336</v>
      </c>
      <c r="F125" s="105" t="s">
        <v>352</v>
      </c>
      <c r="G125" s="105" t="s">
        <v>312</v>
      </c>
      <c r="H125" s="106">
        <f t="shared" si="11"/>
        <v>0</v>
      </c>
      <c r="I125" s="106">
        <f t="shared" si="11"/>
        <v>0</v>
      </c>
      <c r="J125" s="106">
        <f t="shared" si="11"/>
        <v>0</v>
      </c>
      <c r="K125" s="104"/>
    </row>
    <row r="126" spans="1:11" ht="21" customHeight="1" hidden="1">
      <c r="A126" s="100"/>
      <c r="B126" s="116" t="s">
        <v>313</v>
      </c>
      <c r="C126" s="105" t="s">
        <v>12</v>
      </c>
      <c r="D126" s="105" t="s">
        <v>307</v>
      </c>
      <c r="E126" s="105" t="s">
        <v>336</v>
      </c>
      <c r="F126" s="105" t="s">
        <v>352</v>
      </c>
      <c r="G126" s="105" t="s">
        <v>314</v>
      </c>
      <c r="H126" s="106"/>
      <c r="I126" s="106"/>
      <c r="J126" s="106"/>
      <c r="K126" s="104"/>
    </row>
    <row r="127" spans="1:11" ht="38.25" hidden="1">
      <c r="A127" s="100"/>
      <c r="B127" s="117" t="s">
        <v>353</v>
      </c>
      <c r="C127" s="102" t="s">
        <v>12</v>
      </c>
      <c r="D127" s="102" t="s">
        <v>307</v>
      </c>
      <c r="E127" s="102" t="s">
        <v>336</v>
      </c>
      <c r="F127" s="102" t="s">
        <v>354</v>
      </c>
      <c r="G127" s="102"/>
      <c r="H127" s="103">
        <f aca="true" t="shared" si="12" ref="H127:J128">H128</f>
        <v>0</v>
      </c>
      <c r="I127" s="103">
        <f t="shared" si="12"/>
        <v>0</v>
      </c>
      <c r="J127" s="103">
        <f t="shared" si="12"/>
        <v>0</v>
      </c>
      <c r="K127" s="104"/>
    </row>
    <row r="128" spans="1:11" ht="25.5" hidden="1">
      <c r="A128" s="100"/>
      <c r="B128" s="111" t="s">
        <v>311</v>
      </c>
      <c r="C128" s="105" t="s">
        <v>12</v>
      </c>
      <c r="D128" s="105" t="s">
        <v>307</v>
      </c>
      <c r="E128" s="105" t="s">
        <v>336</v>
      </c>
      <c r="F128" s="105" t="s">
        <v>354</v>
      </c>
      <c r="G128" s="105" t="s">
        <v>312</v>
      </c>
      <c r="H128" s="106">
        <f t="shared" si="12"/>
        <v>0</v>
      </c>
      <c r="I128" s="106">
        <f>I129</f>
        <v>0</v>
      </c>
      <c r="J128" s="106">
        <f t="shared" si="12"/>
        <v>0</v>
      </c>
      <c r="K128" s="104"/>
    </row>
    <row r="129" spans="1:11" ht="12.75" hidden="1">
      <c r="A129" s="100"/>
      <c r="B129" s="116" t="s">
        <v>313</v>
      </c>
      <c r="C129" s="105" t="s">
        <v>12</v>
      </c>
      <c r="D129" s="105" t="s">
        <v>307</v>
      </c>
      <c r="E129" s="105" t="s">
        <v>336</v>
      </c>
      <c r="F129" s="105" t="s">
        <v>354</v>
      </c>
      <c r="G129" s="105" t="s">
        <v>314</v>
      </c>
      <c r="H129" s="106"/>
      <c r="I129" s="106"/>
      <c r="J129" s="106"/>
      <c r="K129" s="104"/>
    </row>
    <row r="130" spans="1:11" ht="38.25" hidden="1">
      <c r="A130" s="100"/>
      <c r="B130" s="117" t="s">
        <v>355</v>
      </c>
      <c r="C130" s="102" t="s">
        <v>12</v>
      </c>
      <c r="D130" s="102" t="s">
        <v>307</v>
      </c>
      <c r="E130" s="102" t="s">
        <v>336</v>
      </c>
      <c r="F130" s="102" t="s">
        <v>356</v>
      </c>
      <c r="G130" s="102"/>
      <c r="H130" s="103">
        <f aca="true" t="shared" si="13" ref="H130:J131">H131</f>
        <v>0</v>
      </c>
      <c r="I130" s="103">
        <f t="shared" si="13"/>
        <v>0</v>
      </c>
      <c r="J130" s="103">
        <f t="shared" si="13"/>
        <v>0</v>
      </c>
      <c r="K130" s="104"/>
    </row>
    <row r="131" spans="1:11" ht="25.5" hidden="1">
      <c r="A131" s="100"/>
      <c r="B131" s="111" t="s">
        <v>311</v>
      </c>
      <c r="C131" s="105" t="s">
        <v>12</v>
      </c>
      <c r="D131" s="105" t="s">
        <v>307</v>
      </c>
      <c r="E131" s="105" t="s">
        <v>336</v>
      </c>
      <c r="F131" s="105" t="s">
        <v>356</v>
      </c>
      <c r="G131" s="105" t="s">
        <v>312</v>
      </c>
      <c r="H131" s="106">
        <f t="shared" si="13"/>
        <v>0</v>
      </c>
      <c r="I131" s="106">
        <f t="shared" si="13"/>
        <v>0</v>
      </c>
      <c r="J131" s="106">
        <f t="shared" si="13"/>
        <v>0</v>
      </c>
      <c r="K131" s="104"/>
    </row>
    <row r="132" spans="1:11" ht="12.75" hidden="1">
      <c r="A132" s="100"/>
      <c r="B132" s="116" t="s">
        <v>313</v>
      </c>
      <c r="C132" s="105" t="s">
        <v>12</v>
      </c>
      <c r="D132" s="105" t="s">
        <v>307</v>
      </c>
      <c r="E132" s="105" t="s">
        <v>336</v>
      </c>
      <c r="F132" s="105" t="s">
        <v>356</v>
      </c>
      <c r="G132" s="105" t="s">
        <v>314</v>
      </c>
      <c r="H132" s="106"/>
      <c r="I132" s="106"/>
      <c r="J132" s="106"/>
      <c r="K132" s="104"/>
    </row>
    <row r="133" spans="1:11" ht="34.5" customHeight="1">
      <c r="A133" s="100"/>
      <c r="B133" s="260" t="s">
        <v>845</v>
      </c>
      <c r="C133" s="261" t="s">
        <v>12</v>
      </c>
      <c r="D133" s="261" t="s">
        <v>307</v>
      </c>
      <c r="E133" s="261" t="s">
        <v>336</v>
      </c>
      <c r="F133" s="261" t="s">
        <v>846</v>
      </c>
      <c r="G133" s="261"/>
      <c r="H133" s="262">
        <f>H135</f>
        <v>19530</v>
      </c>
      <c r="I133" s="262"/>
      <c r="J133" s="262"/>
      <c r="K133" s="104"/>
    </row>
    <row r="134" spans="1:11" ht="63.75">
      <c r="A134" s="100"/>
      <c r="B134" s="263" t="s">
        <v>291</v>
      </c>
      <c r="C134" s="264" t="s">
        <v>12</v>
      </c>
      <c r="D134" s="264" t="s">
        <v>307</v>
      </c>
      <c r="E134" s="264" t="s">
        <v>336</v>
      </c>
      <c r="F134" s="264" t="s">
        <v>846</v>
      </c>
      <c r="G134" s="264" t="s">
        <v>23</v>
      </c>
      <c r="H134" s="265">
        <f>H135</f>
        <v>19530</v>
      </c>
      <c r="I134" s="265"/>
      <c r="J134" s="265"/>
      <c r="K134" s="104"/>
    </row>
    <row r="135" spans="1:11" ht="12.75">
      <c r="A135" s="100"/>
      <c r="B135" s="266" t="s">
        <v>450</v>
      </c>
      <c r="C135" s="264" t="s">
        <v>12</v>
      </c>
      <c r="D135" s="264" t="s">
        <v>307</v>
      </c>
      <c r="E135" s="264" t="s">
        <v>336</v>
      </c>
      <c r="F135" s="264" t="s">
        <v>846</v>
      </c>
      <c r="G135" s="264" t="s">
        <v>292</v>
      </c>
      <c r="H135" s="265">
        <v>19530</v>
      </c>
      <c r="I135" s="265"/>
      <c r="J135" s="265"/>
      <c r="K135" s="104"/>
    </row>
    <row r="136" spans="1:11" ht="12.75">
      <c r="A136" s="100"/>
      <c r="B136" s="101" t="s">
        <v>357</v>
      </c>
      <c r="C136" s="102" t="s">
        <v>12</v>
      </c>
      <c r="D136" s="102" t="s">
        <v>358</v>
      </c>
      <c r="E136" s="102"/>
      <c r="F136" s="102"/>
      <c r="G136" s="102"/>
      <c r="H136" s="103">
        <f>H137</f>
        <v>-807694</v>
      </c>
      <c r="I136" s="103">
        <f>I137</f>
        <v>0</v>
      </c>
      <c r="J136" s="103">
        <f>J137</f>
        <v>0</v>
      </c>
      <c r="K136" s="104"/>
    </row>
    <row r="137" spans="1:11" ht="12.75">
      <c r="A137" s="100"/>
      <c r="B137" s="101" t="s">
        <v>359</v>
      </c>
      <c r="C137" s="102" t="s">
        <v>12</v>
      </c>
      <c r="D137" s="102" t="s">
        <v>358</v>
      </c>
      <c r="E137" s="102" t="s">
        <v>360</v>
      </c>
      <c r="F137" s="102"/>
      <c r="G137" s="102"/>
      <c r="H137" s="103">
        <f aca="true" t="shared" si="14" ref="H137:I139">H138</f>
        <v>-807694</v>
      </c>
      <c r="I137" s="103">
        <f t="shared" si="14"/>
        <v>0</v>
      </c>
      <c r="J137" s="103">
        <f>J138</f>
        <v>0</v>
      </c>
      <c r="K137" s="104"/>
    </row>
    <row r="138" spans="1:11" ht="59.25" customHeight="1">
      <c r="A138" s="100"/>
      <c r="B138" s="101" t="s">
        <v>361</v>
      </c>
      <c r="C138" s="102" t="s">
        <v>12</v>
      </c>
      <c r="D138" s="102" t="s">
        <v>358</v>
      </c>
      <c r="E138" s="102" t="s">
        <v>360</v>
      </c>
      <c r="F138" s="102" t="s">
        <v>362</v>
      </c>
      <c r="G138" s="102"/>
      <c r="H138" s="103">
        <f t="shared" si="14"/>
        <v>-807694</v>
      </c>
      <c r="I138" s="103">
        <f t="shared" si="14"/>
        <v>0</v>
      </c>
      <c r="J138" s="103">
        <f>J139</f>
        <v>0</v>
      </c>
      <c r="K138" s="104"/>
    </row>
    <row r="139" spans="1:11" ht="12.75">
      <c r="A139" s="100"/>
      <c r="B139" s="111" t="s">
        <v>363</v>
      </c>
      <c r="C139" s="105" t="s">
        <v>12</v>
      </c>
      <c r="D139" s="105" t="s">
        <v>358</v>
      </c>
      <c r="E139" s="105" t="s">
        <v>360</v>
      </c>
      <c r="F139" s="105" t="s">
        <v>362</v>
      </c>
      <c r="G139" s="105" t="s">
        <v>364</v>
      </c>
      <c r="H139" s="106">
        <f t="shared" si="14"/>
        <v>-807694</v>
      </c>
      <c r="I139" s="106">
        <f t="shared" si="14"/>
        <v>0</v>
      </c>
      <c r="J139" s="106">
        <f>J140</f>
        <v>0</v>
      </c>
      <c r="K139" s="104"/>
    </row>
    <row r="140" spans="1:11" ht="25.5">
      <c r="A140" s="100"/>
      <c r="B140" s="111" t="s">
        <v>365</v>
      </c>
      <c r="C140" s="105" t="s">
        <v>12</v>
      </c>
      <c r="D140" s="105" t="s">
        <v>358</v>
      </c>
      <c r="E140" s="105" t="s">
        <v>360</v>
      </c>
      <c r="F140" s="105" t="s">
        <v>362</v>
      </c>
      <c r="G140" s="105" t="s">
        <v>366</v>
      </c>
      <c r="H140" s="106">
        <v>-807694</v>
      </c>
      <c r="I140" s="106"/>
      <c r="J140" s="106"/>
      <c r="K140" s="104"/>
    </row>
    <row r="141" spans="1:11" ht="54" customHeight="1">
      <c r="A141" s="100"/>
      <c r="B141" s="101" t="s">
        <v>367</v>
      </c>
      <c r="C141" s="102" t="s">
        <v>5</v>
      </c>
      <c r="D141" s="102"/>
      <c r="E141" s="102"/>
      <c r="F141" s="102"/>
      <c r="G141" s="102"/>
      <c r="H141" s="103">
        <f>H142+H164</f>
        <v>29946</v>
      </c>
      <c r="I141" s="103">
        <f>I142+I164</f>
        <v>0</v>
      </c>
      <c r="J141" s="103">
        <f>J142+J164</f>
        <v>0</v>
      </c>
      <c r="K141" s="104"/>
    </row>
    <row r="142" spans="1:11" ht="24.75" customHeight="1">
      <c r="A142" s="100"/>
      <c r="B142" s="101" t="s">
        <v>284</v>
      </c>
      <c r="C142" s="102" t="s">
        <v>5</v>
      </c>
      <c r="D142" s="102" t="s">
        <v>285</v>
      </c>
      <c r="E142" s="102"/>
      <c r="F142" s="102"/>
      <c r="G142" s="102"/>
      <c r="H142" s="103">
        <f>H143</f>
        <v>29946</v>
      </c>
      <c r="I142" s="103">
        <f>I143</f>
        <v>0</v>
      </c>
      <c r="J142" s="103">
        <f>J143</f>
        <v>0</v>
      </c>
      <c r="K142" s="104"/>
    </row>
    <row r="143" spans="1:11" ht="21.75" customHeight="1">
      <c r="A143" s="100"/>
      <c r="B143" s="101" t="s">
        <v>368</v>
      </c>
      <c r="C143" s="102" t="s">
        <v>5</v>
      </c>
      <c r="D143" s="102" t="s">
        <v>285</v>
      </c>
      <c r="E143" s="102" t="s">
        <v>369</v>
      </c>
      <c r="F143" s="102"/>
      <c r="G143" s="102"/>
      <c r="H143" s="103">
        <f>H144+H152+H155+H158+H161</f>
        <v>29946</v>
      </c>
      <c r="I143" s="103">
        <f>I144+I152+I155+I158</f>
        <v>0</v>
      </c>
      <c r="J143" s="103">
        <f>J144+J152+J155+J158</f>
        <v>0</v>
      </c>
      <c r="K143" s="104"/>
    </row>
    <row r="144" spans="1:11" ht="51.75" customHeight="1">
      <c r="A144" s="100"/>
      <c r="B144" s="101" t="s">
        <v>339</v>
      </c>
      <c r="C144" s="102" t="s">
        <v>5</v>
      </c>
      <c r="D144" s="102" t="s">
        <v>285</v>
      </c>
      <c r="E144" s="102" t="s">
        <v>369</v>
      </c>
      <c r="F144" s="102" t="s">
        <v>370</v>
      </c>
      <c r="G144" s="102"/>
      <c r="H144" s="103">
        <f>H145+H147+H149</f>
        <v>0</v>
      </c>
      <c r="I144" s="103">
        <f>I145+I147+I150</f>
        <v>0</v>
      </c>
      <c r="J144" s="103">
        <f>J145+J147+J150</f>
        <v>0</v>
      </c>
      <c r="K144" s="104"/>
    </row>
    <row r="145" spans="2:11" ht="78.75" customHeight="1">
      <c r="B145" s="107" t="s">
        <v>291</v>
      </c>
      <c r="C145" s="105" t="s">
        <v>5</v>
      </c>
      <c r="D145" s="105" t="s">
        <v>285</v>
      </c>
      <c r="E145" s="105" t="s">
        <v>369</v>
      </c>
      <c r="F145" s="105" t="s">
        <v>370</v>
      </c>
      <c r="G145" s="105" t="s">
        <v>23</v>
      </c>
      <c r="H145" s="106">
        <f>H146</f>
        <v>-20000</v>
      </c>
      <c r="I145" s="106">
        <f>I146</f>
        <v>0</v>
      </c>
      <c r="J145" s="106">
        <f>J146</f>
        <v>0</v>
      </c>
      <c r="K145" s="104"/>
    </row>
    <row r="146" spans="2:11" ht="39" customHeight="1">
      <c r="B146" s="107" t="s">
        <v>296</v>
      </c>
      <c r="C146" s="105" t="s">
        <v>5</v>
      </c>
      <c r="D146" s="105" t="s">
        <v>285</v>
      </c>
      <c r="E146" s="105" t="s">
        <v>369</v>
      </c>
      <c r="F146" s="105" t="s">
        <v>370</v>
      </c>
      <c r="G146" s="105" t="s">
        <v>292</v>
      </c>
      <c r="H146" s="106">
        <v>-20000</v>
      </c>
      <c r="I146" s="106"/>
      <c r="J146" s="106"/>
      <c r="K146" s="104"/>
    </row>
    <row r="147" spans="2:11" ht="39.75" customHeight="1">
      <c r="B147" s="107" t="s">
        <v>297</v>
      </c>
      <c r="C147" s="105" t="s">
        <v>5</v>
      </c>
      <c r="D147" s="105" t="s">
        <v>285</v>
      </c>
      <c r="E147" s="105" t="s">
        <v>369</v>
      </c>
      <c r="F147" s="105" t="s">
        <v>370</v>
      </c>
      <c r="G147" s="105" t="s">
        <v>298</v>
      </c>
      <c r="H147" s="106">
        <f>H148</f>
        <v>20000</v>
      </c>
      <c r="I147" s="106">
        <f>I148</f>
        <v>0</v>
      </c>
      <c r="J147" s="106">
        <f>J148</f>
        <v>0</v>
      </c>
      <c r="K147" s="104"/>
    </row>
    <row r="148" spans="2:11" ht="45" customHeight="1">
      <c r="B148" s="107" t="s">
        <v>299</v>
      </c>
      <c r="C148" s="105" t="s">
        <v>5</v>
      </c>
      <c r="D148" s="105" t="s">
        <v>285</v>
      </c>
      <c r="E148" s="105" t="s">
        <v>369</v>
      </c>
      <c r="F148" s="105" t="s">
        <v>370</v>
      </c>
      <c r="G148" s="105" t="s">
        <v>300</v>
      </c>
      <c r="H148" s="106">
        <v>20000</v>
      </c>
      <c r="I148" s="106"/>
      <c r="J148" s="106"/>
      <c r="K148" s="104"/>
    </row>
    <row r="149" spans="2:11" ht="12.75" hidden="1">
      <c r="B149" s="107" t="s">
        <v>345</v>
      </c>
      <c r="C149" s="105" t="s">
        <v>5</v>
      </c>
      <c r="D149" s="105" t="s">
        <v>285</v>
      </c>
      <c r="E149" s="105" t="s">
        <v>369</v>
      </c>
      <c r="F149" s="105" t="s">
        <v>371</v>
      </c>
      <c r="G149" s="105"/>
      <c r="H149" s="106">
        <f aca="true" t="shared" si="15" ref="H149:J150">H150</f>
        <v>0</v>
      </c>
      <c r="I149" s="106">
        <f t="shared" si="15"/>
        <v>0</v>
      </c>
      <c r="J149" s="106">
        <f t="shared" si="15"/>
        <v>0</v>
      </c>
      <c r="K149" s="104"/>
    </row>
    <row r="150" spans="2:11" ht="12.75" hidden="1">
      <c r="B150" s="111" t="s">
        <v>318</v>
      </c>
      <c r="C150" s="105" t="s">
        <v>5</v>
      </c>
      <c r="D150" s="105" t="s">
        <v>285</v>
      </c>
      <c r="E150" s="105" t="s">
        <v>369</v>
      </c>
      <c r="F150" s="105" t="s">
        <v>371</v>
      </c>
      <c r="G150" s="105" t="s">
        <v>302</v>
      </c>
      <c r="H150" s="106">
        <f t="shared" si="15"/>
        <v>0</v>
      </c>
      <c r="I150" s="106">
        <f t="shared" si="15"/>
        <v>0</v>
      </c>
      <c r="J150" s="106">
        <f t="shared" si="15"/>
        <v>0</v>
      </c>
      <c r="K150" s="104"/>
    </row>
    <row r="151" spans="2:11" ht="12.75" hidden="1">
      <c r="B151" s="108" t="s">
        <v>303</v>
      </c>
      <c r="C151" s="105" t="s">
        <v>5</v>
      </c>
      <c r="D151" s="105" t="s">
        <v>285</v>
      </c>
      <c r="E151" s="105" t="s">
        <v>369</v>
      </c>
      <c r="F151" s="105" t="s">
        <v>371</v>
      </c>
      <c r="G151" s="105" t="s">
        <v>304</v>
      </c>
      <c r="H151" s="106"/>
      <c r="I151" s="106"/>
      <c r="J151" s="106"/>
      <c r="K151" s="104"/>
    </row>
    <row r="152" spans="2:11" ht="33" customHeight="1" hidden="1">
      <c r="B152" s="101" t="s">
        <v>372</v>
      </c>
      <c r="C152" s="102" t="s">
        <v>5</v>
      </c>
      <c r="D152" s="102" t="s">
        <v>285</v>
      </c>
      <c r="E152" s="102" t="s">
        <v>369</v>
      </c>
      <c r="F152" s="102" t="s">
        <v>373</v>
      </c>
      <c r="G152" s="102"/>
      <c r="H152" s="103">
        <f aca="true" t="shared" si="16" ref="H152:J153">H153</f>
        <v>0</v>
      </c>
      <c r="I152" s="103">
        <f t="shared" si="16"/>
        <v>0</v>
      </c>
      <c r="J152" s="103">
        <f t="shared" si="16"/>
        <v>0</v>
      </c>
      <c r="K152" s="104"/>
    </row>
    <row r="153" spans="2:11" ht="36" customHeight="1" hidden="1">
      <c r="B153" s="107" t="s">
        <v>297</v>
      </c>
      <c r="C153" s="105" t="s">
        <v>5</v>
      </c>
      <c r="D153" s="105" t="s">
        <v>285</v>
      </c>
      <c r="E153" s="105" t="s">
        <v>369</v>
      </c>
      <c r="F153" s="105" t="s">
        <v>373</v>
      </c>
      <c r="G153" s="105" t="s">
        <v>298</v>
      </c>
      <c r="H153" s="106">
        <f t="shared" si="16"/>
        <v>0</v>
      </c>
      <c r="I153" s="106">
        <f t="shared" si="16"/>
        <v>0</v>
      </c>
      <c r="J153" s="106">
        <f t="shared" si="16"/>
        <v>0</v>
      </c>
      <c r="K153" s="104"/>
    </row>
    <row r="154" spans="2:11" ht="46.5" customHeight="1" hidden="1">
      <c r="B154" s="107" t="s">
        <v>299</v>
      </c>
      <c r="C154" s="105" t="s">
        <v>5</v>
      </c>
      <c r="D154" s="105" t="s">
        <v>285</v>
      </c>
      <c r="E154" s="105" t="s">
        <v>369</v>
      </c>
      <c r="F154" s="105" t="s">
        <v>373</v>
      </c>
      <c r="G154" s="105" t="s">
        <v>300</v>
      </c>
      <c r="H154" s="106"/>
      <c r="I154" s="106"/>
      <c r="J154" s="106"/>
      <c r="K154" s="104"/>
    </row>
    <row r="155" spans="2:11" ht="45" customHeight="1" hidden="1">
      <c r="B155" s="117" t="s">
        <v>374</v>
      </c>
      <c r="C155" s="102" t="s">
        <v>5</v>
      </c>
      <c r="D155" s="102" t="s">
        <v>285</v>
      </c>
      <c r="E155" s="102" t="s">
        <v>369</v>
      </c>
      <c r="F155" s="102" t="s">
        <v>375</v>
      </c>
      <c r="G155" s="105"/>
      <c r="H155" s="103">
        <f aca="true" t="shared" si="17" ref="H155:J156">H156</f>
        <v>0</v>
      </c>
      <c r="I155" s="103">
        <f t="shared" si="17"/>
        <v>0</v>
      </c>
      <c r="J155" s="103">
        <f t="shared" si="17"/>
        <v>0</v>
      </c>
      <c r="K155" s="104"/>
    </row>
    <row r="156" spans="2:11" ht="33" customHeight="1" hidden="1">
      <c r="B156" s="107" t="s">
        <v>297</v>
      </c>
      <c r="C156" s="105" t="s">
        <v>5</v>
      </c>
      <c r="D156" s="105" t="s">
        <v>285</v>
      </c>
      <c r="E156" s="105" t="s">
        <v>369</v>
      </c>
      <c r="F156" s="105" t="s">
        <v>375</v>
      </c>
      <c r="G156" s="105" t="s">
        <v>298</v>
      </c>
      <c r="H156" s="106">
        <f t="shared" si="17"/>
        <v>0</v>
      </c>
      <c r="I156" s="106">
        <f t="shared" si="17"/>
        <v>0</v>
      </c>
      <c r="J156" s="106">
        <f t="shared" si="17"/>
        <v>0</v>
      </c>
      <c r="K156" s="104"/>
    </row>
    <row r="157" spans="2:11" ht="33.75" customHeight="1" hidden="1">
      <c r="B157" s="107" t="s">
        <v>299</v>
      </c>
      <c r="C157" s="105" t="s">
        <v>5</v>
      </c>
      <c r="D157" s="105" t="s">
        <v>285</v>
      </c>
      <c r="E157" s="105" t="s">
        <v>369</v>
      </c>
      <c r="F157" s="105" t="s">
        <v>375</v>
      </c>
      <c r="G157" s="105" t="s">
        <v>300</v>
      </c>
      <c r="H157" s="106"/>
      <c r="I157" s="106"/>
      <c r="J157" s="106"/>
      <c r="K157" s="104"/>
    </row>
    <row r="158" spans="2:11" ht="38.25" hidden="1">
      <c r="B158" s="118" t="s">
        <v>376</v>
      </c>
      <c r="C158" s="102" t="s">
        <v>5</v>
      </c>
      <c r="D158" s="102" t="s">
        <v>285</v>
      </c>
      <c r="E158" s="102" t="s">
        <v>369</v>
      </c>
      <c r="F158" s="102" t="s">
        <v>377</v>
      </c>
      <c r="G158" s="102"/>
      <c r="H158" s="103">
        <f aca="true" t="shared" si="18" ref="H158:J159">H159</f>
        <v>0</v>
      </c>
      <c r="I158" s="103">
        <f t="shared" si="18"/>
        <v>0</v>
      </c>
      <c r="J158" s="103">
        <f t="shared" si="18"/>
        <v>0</v>
      </c>
      <c r="K158" s="104"/>
    </row>
    <row r="159" spans="2:11" ht="25.5" hidden="1">
      <c r="B159" s="107" t="s">
        <v>297</v>
      </c>
      <c r="C159" s="105" t="s">
        <v>5</v>
      </c>
      <c r="D159" s="105" t="s">
        <v>285</v>
      </c>
      <c r="E159" s="105" t="s">
        <v>369</v>
      </c>
      <c r="F159" s="105" t="s">
        <v>377</v>
      </c>
      <c r="G159" s="105" t="s">
        <v>298</v>
      </c>
      <c r="H159" s="106">
        <f t="shared" si="18"/>
        <v>0</v>
      </c>
      <c r="I159" s="106">
        <f t="shared" si="18"/>
        <v>0</v>
      </c>
      <c r="J159" s="106">
        <f t="shared" si="18"/>
        <v>0</v>
      </c>
      <c r="K159" s="104"/>
    </row>
    <row r="160" spans="2:11" ht="25.5" hidden="1">
      <c r="B160" s="107" t="s">
        <v>299</v>
      </c>
      <c r="C160" s="105" t="s">
        <v>5</v>
      </c>
      <c r="D160" s="105" t="s">
        <v>285</v>
      </c>
      <c r="E160" s="105" t="s">
        <v>369</v>
      </c>
      <c r="F160" s="105" t="s">
        <v>377</v>
      </c>
      <c r="G160" s="105" t="s">
        <v>300</v>
      </c>
      <c r="H160" s="106">
        <v>0</v>
      </c>
      <c r="I160" s="106"/>
      <c r="J160" s="106"/>
      <c r="K160" s="104"/>
    </row>
    <row r="161" spans="2:11" ht="25.5">
      <c r="B161" s="260" t="s">
        <v>845</v>
      </c>
      <c r="C161" s="261" t="s">
        <v>5</v>
      </c>
      <c r="D161" s="261" t="s">
        <v>285</v>
      </c>
      <c r="E161" s="261" t="s">
        <v>369</v>
      </c>
      <c r="F161" s="261" t="s">
        <v>846</v>
      </c>
      <c r="G161" s="261"/>
      <c r="H161" s="103">
        <f>H162</f>
        <v>29946</v>
      </c>
      <c r="I161" s="103"/>
      <c r="J161" s="103"/>
      <c r="K161" s="104"/>
    </row>
    <row r="162" spans="2:11" ht="63.75">
      <c r="B162" s="263" t="s">
        <v>291</v>
      </c>
      <c r="C162" s="264" t="s">
        <v>5</v>
      </c>
      <c r="D162" s="264" t="s">
        <v>285</v>
      </c>
      <c r="E162" s="264" t="s">
        <v>369</v>
      </c>
      <c r="F162" s="264" t="s">
        <v>846</v>
      </c>
      <c r="G162" s="264" t="s">
        <v>23</v>
      </c>
      <c r="H162" s="106">
        <f>H163</f>
        <v>29946</v>
      </c>
      <c r="I162" s="106"/>
      <c r="J162" s="106"/>
      <c r="K162" s="104"/>
    </row>
    <row r="163" spans="2:11" ht="12.75">
      <c r="B163" s="266" t="s">
        <v>450</v>
      </c>
      <c r="C163" s="264" t="s">
        <v>5</v>
      </c>
      <c r="D163" s="264" t="s">
        <v>285</v>
      </c>
      <c r="E163" s="264" t="s">
        <v>369</v>
      </c>
      <c r="F163" s="264" t="s">
        <v>846</v>
      </c>
      <c r="G163" s="264" t="s">
        <v>292</v>
      </c>
      <c r="H163" s="106">
        <v>29946</v>
      </c>
      <c r="I163" s="106"/>
      <c r="J163" s="106"/>
      <c r="K163" s="104"/>
    </row>
    <row r="164" spans="2:11" ht="18" customHeight="1">
      <c r="B164" s="101" t="s">
        <v>378</v>
      </c>
      <c r="C164" s="102" t="s">
        <v>5</v>
      </c>
      <c r="D164" s="102" t="s">
        <v>360</v>
      </c>
      <c r="E164" s="105"/>
      <c r="F164" s="105"/>
      <c r="G164" s="105"/>
      <c r="H164" s="103">
        <f>H165</f>
        <v>0</v>
      </c>
      <c r="I164" s="103">
        <f>I165</f>
        <v>0</v>
      </c>
      <c r="J164" s="103">
        <f>J165</f>
        <v>0</v>
      </c>
      <c r="K164" s="104"/>
    </row>
    <row r="165" spans="2:11" ht="31.5" customHeight="1">
      <c r="B165" s="101" t="s">
        <v>379</v>
      </c>
      <c r="C165" s="102" t="s">
        <v>5</v>
      </c>
      <c r="D165" s="102" t="s">
        <v>360</v>
      </c>
      <c r="E165" s="102" t="s">
        <v>380</v>
      </c>
      <c r="F165" s="102"/>
      <c r="G165" s="102"/>
      <c r="H165" s="103">
        <f>H169+H166+H172</f>
        <v>0</v>
      </c>
      <c r="I165" s="103">
        <f>I169</f>
        <v>0</v>
      </c>
      <c r="J165" s="103">
        <f>J169</f>
        <v>0</v>
      </c>
      <c r="K165" s="104"/>
    </row>
    <row r="166" spans="2:11" ht="45" customHeight="1">
      <c r="B166" s="117" t="s">
        <v>374</v>
      </c>
      <c r="C166" s="102" t="s">
        <v>5</v>
      </c>
      <c r="D166" s="102" t="s">
        <v>360</v>
      </c>
      <c r="E166" s="102" t="s">
        <v>380</v>
      </c>
      <c r="F166" s="102" t="s">
        <v>375</v>
      </c>
      <c r="G166" s="105"/>
      <c r="H166" s="103">
        <f aca="true" t="shared" si="19" ref="H166:J167">H167</f>
        <v>-130000</v>
      </c>
      <c r="I166" s="103">
        <f t="shared" si="19"/>
        <v>0</v>
      </c>
      <c r="J166" s="103">
        <f t="shared" si="19"/>
        <v>0</v>
      </c>
      <c r="K166" s="104"/>
    </row>
    <row r="167" spans="2:11" ht="36" customHeight="1">
      <c r="B167" s="107" t="s">
        <v>297</v>
      </c>
      <c r="C167" s="105" t="s">
        <v>5</v>
      </c>
      <c r="D167" s="105" t="s">
        <v>360</v>
      </c>
      <c r="E167" s="105" t="s">
        <v>380</v>
      </c>
      <c r="F167" s="105" t="s">
        <v>375</v>
      </c>
      <c r="G167" s="105" t="s">
        <v>298</v>
      </c>
      <c r="H167" s="106">
        <f t="shared" si="19"/>
        <v>-130000</v>
      </c>
      <c r="I167" s="106">
        <f t="shared" si="19"/>
        <v>0</v>
      </c>
      <c r="J167" s="106">
        <f t="shared" si="19"/>
        <v>0</v>
      </c>
      <c r="K167" s="104"/>
    </row>
    <row r="168" spans="2:11" ht="30.75" customHeight="1">
      <c r="B168" s="107" t="s">
        <v>299</v>
      </c>
      <c r="C168" s="105" t="s">
        <v>5</v>
      </c>
      <c r="D168" s="105" t="s">
        <v>360</v>
      </c>
      <c r="E168" s="105" t="s">
        <v>380</v>
      </c>
      <c r="F168" s="105" t="s">
        <v>375</v>
      </c>
      <c r="G168" s="105" t="s">
        <v>300</v>
      </c>
      <c r="H168" s="106">
        <v>-130000</v>
      </c>
      <c r="I168" s="106"/>
      <c r="J168" s="106"/>
      <c r="K168" s="104"/>
    </row>
    <row r="169" spans="2:11" ht="34.5" customHeight="1">
      <c r="B169" s="117" t="s">
        <v>381</v>
      </c>
      <c r="C169" s="102" t="s">
        <v>5</v>
      </c>
      <c r="D169" s="102" t="s">
        <v>360</v>
      </c>
      <c r="E169" s="102" t="s">
        <v>380</v>
      </c>
      <c r="F169" s="102" t="s">
        <v>382</v>
      </c>
      <c r="G169" s="102"/>
      <c r="H169" s="103">
        <f aca="true" t="shared" si="20" ref="H169:J170">H170</f>
        <v>130000</v>
      </c>
      <c r="I169" s="103">
        <f t="shared" si="20"/>
        <v>0</v>
      </c>
      <c r="J169" s="103">
        <f t="shared" si="20"/>
        <v>0</v>
      </c>
      <c r="K169" s="104"/>
    </row>
    <row r="170" spans="2:11" ht="32.25" customHeight="1">
      <c r="B170" s="107" t="s">
        <v>297</v>
      </c>
      <c r="C170" s="105" t="s">
        <v>5</v>
      </c>
      <c r="D170" s="105" t="s">
        <v>360</v>
      </c>
      <c r="E170" s="105" t="s">
        <v>380</v>
      </c>
      <c r="F170" s="105" t="s">
        <v>382</v>
      </c>
      <c r="G170" s="105" t="s">
        <v>298</v>
      </c>
      <c r="H170" s="106">
        <f t="shared" si="20"/>
        <v>130000</v>
      </c>
      <c r="I170" s="106">
        <f t="shared" si="20"/>
        <v>0</v>
      </c>
      <c r="J170" s="106">
        <f t="shared" si="20"/>
        <v>0</v>
      </c>
      <c r="K170" s="104"/>
    </row>
    <row r="171" spans="2:11" ht="31.5" customHeight="1">
      <c r="B171" s="107" t="s">
        <v>299</v>
      </c>
      <c r="C171" s="105" t="s">
        <v>5</v>
      </c>
      <c r="D171" s="105" t="s">
        <v>360</v>
      </c>
      <c r="E171" s="105" t="s">
        <v>380</v>
      </c>
      <c r="F171" s="105" t="s">
        <v>382</v>
      </c>
      <c r="G171" s="105" t="s">
        <v>300</v>
      </c>
      <c r="H171" s="106">
        <v>130000</v>
      </c>
      <c r="I171" s="106"/>
      <c r="J171" s="106"/>
      <c r="K171" s="104"/>
    </row>
    <row r="172" spans="2:11" ht="38.25" hidden="1">
      <c r="B172" s="118" t="s">
        <v>376</v>
      </c>
      <c r="C172" s="102" t="s">
        <v>5</v>
      </c>
      <c r="D172" s="102" t="s">
        <v>360</v>
      </c>
      <c r="E172" s="102" t="s">
        <v>380</v>
      </c>
      <c r="F172" s="102" t="s">
        <v>377</v>
      </c>
      <c r="G172" s="102"/>
      <c r="H172" s="103">
        <f>H173</f>
        <v>0</v>
      </c>
      <c r="I172" s="106"/>
      <c r="J172" s="106"/>
      <c r="K172" s="104"/>
    </row>
    <row r="173" spans="2:11" ht="25.5" hidden="1">
      <c r="B173" s="107" t="s">
        <v>297</v>
      </c>
      <c r="C173" s="105" t="s">
        <v>5</v>
      </c>
      <c r="D173" s="105" t="s">
        <v>360</v>
      </c>
      <c r="E173" s="105" t="s">
        <v>380</v>
      </c>
      <c r="F173" s="105" t="s">
        <v>377</v>
      </c>
      <c r="G173" s="105" t="s">
        <v>298</v>
      </c>
      <c r="H173" s="106">
        <f>H174</f>
        <v>0</v>
      </c>
      <c r="I173" s="106"/>
      <c r="J173" s="106"/>
      <c r="K173" s="104"/>
    </row>
    <row r="174" spans="2:11" ht="25.5" hidden="1">
      <c r="B174" s="107" t="s">
        <v>299</v>
      </c>
      <c r="C174" s="105" t="s">
        <v>5</v>
      </c>
      <c r="D174" s="105" t="s">
        <v>360</v>
      </c>
      <c r="E174" s="105" t="s">
        <v>380</v>
      </c>
      <c r="F174" s="105" t="s">
        <v>377</v>
      </c>
      <c r="G174" s="105" t="s">
        <v>300</v>
      </c>
      <c r="H174" s="106"/>
      <c r="I174" s="106"/>
      <c r="J174" s="106"/>
      <c r="K174" s="104"/>
    </row>
    <row r="175" spans="2:11" ht="42" customHeight="1">
      <c r="B175" s="117" t="s">
        <v>383</v>
      </c>
      <c r="C175" s="102" t="s">
        <v>16</v>
      </c>
      <c r="D175" s="105"/>
      <c r="E175" s="105"/>
      <c r="F175" s="105"/>
      <c r="G175" s="105"/>
      <c r="H175" s="103">
        <f>H176+H198+H207+H193</f>
        <v>490147.15</v>
      </c>
      <c r="I175" s="103">
        <f>I176+I198+I207</f>
        <v>0</v>
      </c>
      <c r="J175" s="103">
        <f>J176+J198+J207</f>
        <v>0</v>
      </c>
      <c r="K175" s="104"/>
    </row>
    <row r="176" spans="2:11" ht="24" customHeight="1">
      <c r="B176" s="101" t="s">
        <v>284</v>
      </c>
      <c r="C176" s="102" t="s">
        <v>16</v>
      </c>
      <c r="D176" s="102" t="s">
        <v>285</v>
      </c>
      <c r="E176" s="102"/>
      <c r="F176" s="102"/>
      <c r="G176" s="102"/>
      <c r="H176" s="103">
        <f>H177+H189</f>
        <v>-107044.01999999996</v>
      </c>
      <c r="I176" s="103">
        <f>I177+I189</f>
        <v>0</v>
      </c>
      <c r="J176" s="103">
        <f>J177+J189</f>
        <v>0</v>
      </c>
      <c r="K176" s="104"/>
    </row>
    <row r="177" spans="2:11" ht="54" customHeight="1">
      <c r="B177" s="101" t="s">
        <v>384</v>
      </c>
      <c r="C177" s="102" t="s">
        <v>16</v>
      </c>
      <c r="D177" s="102" t="s">
        <v>285</v>
      </c>
      <c r="E177" s="102" t="s">
        <v>385</v>
      </c>
      <c r="F177" s="102"/>
      <c r="G177" s="102"/>
      <c r="H177" s="103">
        <f>H178+H186</f>
        <v>195717</v>
      </c>
      <c r="I177" s="103">
        <f>I178</f>
        <v>0</v>
      </c>
      <c r="J177" s="103">
        <f>J178</f>
        <v>0</v>
      </c>
      <c r="K177" s="104"/>
    </row>
    <row r="178" spans="2:11" ht="33" customHeight="1">
      <c r="B178" s="101" t="s">
        <v>339</v>
      </c>
      <c r="C178" s="102" t="s">
        <v>16</v>
      </c>
      <c r="D178" s="102" t="s">
        <v>285</v>
      </c>
      <c r="E178" s="102" t="s">
        <v>385</v>
      </c>
      <c r="F178" s="102" t="s">
        <v>386</v>
      </c>
      <c r="G178" s="102"/>
      <c r="H178" s="103">
        <f>H179+H181+H183</f>
        <v>0</v>
      </c>
      <c r="I178" s="103">
        <f>I179+I181+I183</f>
        <v>0</v>
      </c>
      <c r="J178" s="103">
        <f>J179+J181+J183</f>
        <v>0</v>
      </c>
      <c r="K178" s="104"/>
    </row>
    <row r="179" spans="2:11" ht="71.25" customHeight="1">
      <c r="B179" s="107" t="s">
        <v>291</v>
      </c>
      <c r="C179" s="105" t="s">
        <v>16</v>
      </c>
      <c r="D179" s="105" t="s">
        <v>285</v>
      </c>
      <c r="E179" s="105" t="s">
        <v>385</v>
      </c>
      <c r="F179" s="105" t="s">
        <v>386</v>
      </c>
      <c r="G179" s="105" t="s">
        <v>23</v>
      </c>
      <c r="H179" s="106">
        <f>H180</f>
        <v>188041</v>
      </c>
      <c r="I179" s="106">
        <f>I180</f>
        <v>0</v>
      </c>
      <c r="J179" s="106">
        <f>J180</f>
        <v>0</v>
      </c>
      <c r="K179" s="104"/>
    </row>
    <row r="180" spans="2:11" ht="30.75" customHeight="1">
      <c r="B180" s="107" t="s">
        <v>296</v>
      </c>
      <c r="C180" s="105" t="s">
        <v>16</v>
      </c>
      <c r="D180" s="105" t="s">
        <v>285</v>
      </c>
      <c r="E180" s="105" t="s">
        <v>385</v>
      </c>
      <c r="F180" s="105" t="s">
        <v>386</v>
      </c>
      <c r="G180" s="105" t="s">
        <v>292</v>
      </c>
      <c r="H180" s="106">
        <v>188041</v>
      </c>
      <c r="I180" s="106"/>
      <c r="J180" s="106"/>
      <c r="K180" s="104"/>
    </row>
    <row r="181" spans="2:11" ht="25.5">
      <c r="B181" s="107" t="s">
        <v>297</v>
      </c>
      <c r="C181" s="105" t="s">
        <v>16</v>
      </c>
      <c r="D181" s="105" t="s">
        <v>285</v>
      </c>
      <c r="E181" s="105" t="s">
        <v>385</v>
      </c>
      <c r="F181" s="105" t="s">
        <v>386</v>
      </c>
      <c r="G181" s="105" t="s">
        <v>298</v>
      </c>
      <c r="H181" s="106">
        <f>H182</f>
        <v>-188041</v>
      </c>
      <c r="I181" s="106">
        <f>I182</f>
        <v>0</v>
      </c>
      <c r="J181" s="106">
        <f>J182</f>
        <v>0</v>
      </c>
      <c r="K181" s="104"/>
    </row>
    <row r="182" spans="2:11" ht="25.5">
      <c r="B182" s="107" t="s">
        <v>299</v>
      </c>
      <c r="C182" s="105" t="s">
        <v>16</v>
      </c>
      <c r="D182" s="105" t="s">
        <v>285</v>
      </c>
      <c r="E182" s="105" t="s">
        <v>385</v>
      </c>
      <c r="F182" s="105" t="s">
        <v>386</v>
      </c>
      <c r="G182" s="105" t="s">
        <v>300</v>
      </c>
      <c r="H182" s="106">
        <v>-188041</v>
      </c>
      <c r="I182" s="106"/>
      <c r="J182" s="106"/>
      <c r="K182" s="104"/>
    </row>
    <row r="183" spans="2:11" ht="12.75" hidden="1">
      <c r="B183" s="107" t="s">
        <v>345</v>
      </c>
      <c r="C183" s="105" t="s">
        <v>16</v>
      </c>
      <c r="D183" s="105" t="s">
        <v>285</v>
      </c>
      <c r="E183" s="105" t="s">
        <v>385</v>
      </c>
      <c r="F183" s="105" t="s">
        <v>387</v>
      </c>
      <c r="G183" s="105"/>
      <c r="H183" s="106">
        <f aca="true" t="shared" si="21" ref="H183:J184">H184</f>
        <v>0</v>
      </c>
      <c r="I183" s="106">
        <f t="shared" si="21"/>
        <v>0</v>
      </c>
      <c r="J183" s="106">
        <f t="shared" si="21"/>
        <v>0</v>
      </c>
      <c r="K183" s="104"/>
    </row>
    <row r="184" spans="2:11" ht="12.75" hidden="1">
      <c r="B184" s="111" t="s">
        <v>318</v>
      </c>
      <c r="C184" s="105" t="s">
        <v>16</v>
      </c>
      <c r="D184" s="105" t="s">
        <v>285</v>
      </c>
      <c r="E184" s="105" t="s">
        <v>385</v>
      </c>
      <c r="F184" s="105" t="s">
        <v>387</v>
      </c>
      <c r="G184" s="105" t="s">
        <v>302</v>
      </c>
      <c r="H184" s="106">
        <f t="shared" si="21"/>
        <v>0</v>
      </c>
      <c r="I184" s="106">
        <f t="shared" si="21"/>
        <v>0</v>
      </c>
      <c r="J184" s="106">
        <f t="shared" si="21"/>
        <v>0</v>
      </c>
      <c r="K184" s="104"/>
    </row>
    <row r="185" spans="2:11" ht="12.75" hidden="1">
      <c r="B185" s="108" t="s">
        <v>303</v>
      </c>
      <c r="C185" s="105" t="s">
        <v>16</v>
      </c>
      <c r="D185" s="105" t="s">
        <v>285</v>
      </c>
      <c r="E185" s="105" t="s">
        <v>385</v>
      </c>
      <c r="F185" s="105" t="s">
        <v>387</v>
      </c>
      <c r="G185" s="105" t="s">
        <v>304</v>
      </c>
      <c r="H185" s="106"/>
      <c r="I185" s="106"/>
      <c r="J185" s="106"/>
      <c r="K185" s="104"/>
    </row>
    <row r="186" spans="2:11" ht="25.5">
      <c r="B186" s="260" t="s">
        <v>845</v>
      </c>
      <c r="C186" s="261" t="s">
        <v>16</v>
      </c>
      <c r="D186" s="261" t="s">
        <v>285</v>
      </c>
      <c r="E186" s="261" t="s">
        <v>385</v>
      </c>
      <c r="F186" s="261" t="s">
        <v>846</v>
      </c>
      <c r="G186" s="261"/>
      <c r="H186" s="262">
        <f>H187</f>
        <v>195717</v>
      </c>
      <c r="I186" s="262"/>
      <c r="J186" s="262"/>
      <c r="K186" s="104"/>
    </row>
    <row r="187" spans="2:11" ht="69.75" customHeight="1">
      <c r="B187" s="263" t="s">
        <v>291</v>
      </c>
      <c r="C187" s="264" t="s">
        <v>16</v>
      </c>
      <c r="D187" s="264" t="s">
        <v>285</v>
      </c>
      <c r="E187" s="264" t="s">
        <v>385</v>
      </c>
      <c r="F187" s="264" t="s">
        <v>846</v>
      </c>
      <c r="G187" s="264" t="s">
        <v>23</v>
      </c>
      <c r="H187" s="265">
        <f>H188</f>
        <v>195717</v>
      </c>
      <c r="I187" s="265"/>
      <c r="J187" s="265"/>
      <c r="K187" s="104"/>
    </row>
    <row r="188" spans="2:11" ht="25.5">
      <c r="B188" s="263" t="s">
        <v>296</v>
      </c>
      <c r="C188" s="264" t="s">
        <v>16</v>
      </c>
      <c r="D188" s="264" t="s">
        <v>285</v>
      </c>
      <c r="E188" s="264" t="s">
        <v>385</v>
      </c>
      <c r="F188" s="264" t="s">
        <v>846</v>
      </c>
      <c r="G188" s="264" t="s">
        <v>292</v>
      </c>
      <c r="H188" s="265">
        <v>195717</v>
      </c>
      <c r="I188" s="265"/>
      <c r="J188" s="265"/>
      <c r="K188" s="104"/>
    </row>
    <row r="189" spans="2:11" ht="21" customHeight="1">
      <c r="B189" s="101" t="s">
        <v>388</v>
      </c>
      <c r="C189" s="102" t="s">
        <v>16</v>
      </c>
      <c r="D189" s="102" t="s">
        <v>285</v>
      </c>
      <c r="E189" s="102" t="s">
        <v>389</v>
      </c>
      <c r="F189" s="102"/>
      <c r="G189" s="102"/>
      <c r="H189" s="103">
        <f>H190</f>
        <v>-302761.01999999996</v>
      </c>
      <c r="I189" s="103">
        <f aca="true" t="shared" si="22" ref="I189:J191">I190</f>
        <v>0</v>
      </c>
      <c r="J189" s="103">
        <f t="shared" si="22"/>
        <v>0</v>
      </c>
      <c r="K189" s="104"/>
    </row>
    <row r="190" spans="2:11" ht="30" customHeight="1">
      <c r="B190" s="101" t="s">
        <v>390</v>
      </c>
      <c r="C190" s="102" t="s">
        <v>16</v>
      </c>
      <c r="D190" s="102" t="s">
        <v>285</v>
      </c>
      <c r="E190" s="102" t="s">
        <v>389</v>
      </c>
      <c r="F190" s="102" t="s">
        <v>391</v>
      </c>
      <c r="G190" s="102"/>
      <c r="H190" s="103">
        <f>H191</f>
        <v>-302761.01999999996</v>
      </c>
      <c r="I190" s="103">
        <f t="shared" si="22"/>
        <v>0</v>
      </c>
      <c r="J190" s="103">
        <f t="shared" si="22"/>
        <v>0</v>
      </c>
      <c r="K190" s="104"/>
    </row>
    <row r="191" spans="2:11" ht="24.75" customHeight="1">
      <c r="B191" s="111" t="s">
        <v>392</v>
      </c>
      <c r="C191" s="105" t="s">
        <v>16</v>
      </c>
      <c r="D191" s="105" t="s">
        <v>285</v>
      </c>
      <c r="E191" s="105" t="s">
        <v>389</v>
      </c>
      <c r="F191" s="105" t="s">
        <v>391</v>
      </c>
      <c r="G191" s="105" t="s">
        <v>302</v>
      </c>
      <c r="H191" s="106">
        <f>H192</f>
        <v>-302761.01999999996</v>
      </c>
      <c r="I191" s="106">
        <f t="shared" si="22"/>
        <v>0</v>
      </c>
      <c r="J191" s="106">
        <f t="shared" si="22"/>
        <v>0</v>
      </c>
      <c r="K191" s="104"/>
    </row>
    <row r="192" spans="2:11" ht="27.75" customHeight="1">
      <c r="B192" s="111" t="s">
        <v>393</v>
      </c>
      <c r="C192" s="105" t="s">
        <v>16</v>
      </c>
      <c r="D192" s="105" t="s">
        <v>285</v>
      </c>
      <c r="E192" s="105" t="s">
        <v>389</v>
      </c>
      <c r="F192" s="105" t="s">
        <v>391</v>
      </c>
      <c r="G192" s="105" t="s">
        <v>394</v>
      </c>
      <c r="H192" s="106">
        <f>90000-303569.85-89191.17</f>
        <v>-302761.01999999996</v>
      </c>
      <c r="I192" s="106"/>
      <c r="J192" s="106"/>
      <c r="K192" s="104"/>
    </row>
    <row r="193" spans="2:11" ht="27.75" customHeight="1">
      <c r="B193" s="101" t="s">
        <v>446</v>
      </c>
      <c r="C193" s="102" t="s">
        <v>16</v>
      </c>
      <c r="D193" s="102" t="s">
        <v>294</v>
      </c>
      <c r="E193" s="102" t="s">
        <v>579</v>
      </c>
      <c r="F193" s="102"/>
      <c r="G193" s="102"/>
      <c r="H193" s="103">
        <f>H194</f>
        <v>89191.17</v>
      </c>
      <c r="I193" s="103"/>
      <c r="J193" s="103"/>
      <c r="K193" s="104"/>
    </row>
    <row r="194" spans="2:11" ht="15" customHeight="1">
      <c r="B194" s="101" t="s">
        <v>796</v>
      </c>
      <c r="C194" s="102" t="s">
        <v>16</v>
      </c>
      <c r="D194" s="102" t="s">
        <v>294</v>
      </c>
      <c r="E194" s="102" t="s">
        <v>358</v>
      </c>
      <c r="F194" s="102"/>
      <c r="G194" s="102"/>
      <c r="H194" s="103">
        <f>H195</f>
        <v>89191.17</v>
      </c>
      <c r="I194" s="103"/>
      <c r="J194" s="103"/>
      <c r="K194" s="104"/>
    </row>
    <row r="195" spans="2:11" ht="15" customHeight="1">
      <c r="B195" s="101" t="s">
        <v>390</v>
      </c>
      <c r="C195" s="102" t="s">
        <v>16</v>
      </c>
      <c r="D195" s="102" t="s">
        <v>294</v>
      </c>
      <c r="E195" s="102" t="s">
        <v>358</v>
      </c>
      <c r="F195" s="102" t="s">
        <v>391</v>
      </c>
      <c r="G195" s="102"/>
      <c r="H195" s="103">
        <f>H196</f>
        <v>89191.17</v>
      </c>
      <c r="I195" s="103"/>
      <c r="J195" s="103"/>
      <c r="K195" s="104"/>
    </row>
    <row r="196" spans="2:11" ht="15" customHeight="1">
      <c r="B196" s="111" t="s">
        <v>407</v>
      </c>
      <c r="C196" s="105" t="s">
        <v>16</v>
      </c>
      <c r="D196" s="105" t="s">
        <v>294</v>
      </c>
      <c r="E196" s="105" t="s">
        <v>358</v>
      </c>
      <c r="F196" s="105" t="s">
        <v>391</v>
      </c>
      <c r="G196" s="105" t="s">
        <v>401</v>
      </c>
      <c r="H196" s="106">
        <f>H197</f>
        <v>89191.17</v>
      </c>
      <c r="I196" s="106"/>
      <c r="J196" s="106"/>
      <c r="K196" s="104"/>
    </row>
    <row r="197" spans="2:11" ht="15" customHeight="1">
      <c r="B197" s="267" t="s">
        <v>265</v>
      </c>
      <c r="C197" s="264" t="s">
        <v>16</v>
      </c>
      <c r="D197" s="264" t="s">
        <v>294</v>
      </c>
      <c r="E197" s="264" t="s">
        <v>358</v>
      </c>
      <c r="F197" s="264" t="s">
        <v>391</v>
      </c>
      <c r="G197" s="264" t="s">
        <v>432</v>
      </c>
      <c r="H197" s="265">
        <v>89191.17</v>
      </c>
      <c r="I197" s="265"/>
      <c r="J197" s="265"/>
      <c r="K197" s="104"/>
    </row>
    <row r="198" spans="2:11" ht="38.25">
      <c r="B198" s="101" t="s">
        <v>395</v>
      </c>
      <c r="C198" s="102" t="s">
        <v>16</v>
      </c>
      <c r="D198" s="102" t="s">
        <v>396</v>
      </c>
      <c r="E198" s="102"/>
      <c r="F198" s="102"/>
      <c r="G198" s="102"/>
      <c r="H198" s="103">
        <f>H199+H203</f>
        <v>508000</v>
      </c>
      <c r="I198" s="103">
        <f>I199+I203</f>
        <v>0</v>
      </c>
      <c r="J198" s="103">
        <f>J199+J203</f>
        <v>0</v>
      </c>
      <c r="K198" s="104"/>
    </row>
    <row r="199" spans="2:11" ht="38.25" hidden="1">
      <c r="B199" s="101" t="s">
        <v>397</v>
      </c>
      <c r="C199" s="102" t="s">
        <v>16</v>
      </c>
      <c r="D199" s="102" t="s">
        <v>396</v>
      </c>
      <c r="E199" s="102" t="s">
        <v>285</v>
      </c>
      <c r="F199" s="102"/>
      <c r="G199" s="102"/>
      <c r="H199" s="103">
        <f aca="true" t="shared" si="23" ref="H199:I201">H200</f>
        <v>0</v>
      </c>
      <c r="I199" s="103">
        <f t="shared" si="23"/>
        <v>0</v>
      </c>
      <c r="J199" s="103">
        <f>J200</f>
        <v>0</v>
      </c>
      <c r="K199" s="104"/>
    </row>
    <row r="200" spans="2:11" ht="63" customHeight="1" hidden="1">
      <c r="B200" s="101" t="s">
        <v>398</v>
      </c>
      <c r="C200" s="102" t="s">
        <v>16</v>
      </c>
      <c r="D200" s="102" t="s">
        <v>396</v>
      </c>
      <c r="E200" s="102" t="s">
        <v>285</v>
      </c>
      <c r="F200" s="102" t="s">
        <v>399</v>
      </c>
      <c r="G200" s="102"/>
      <c r="H200" s="103">
        <f t="shared" si="23"/>
        <v>0</v>
      </c>
      <c r="I200" s="103">
        <f t="shared" si="23"/>
        <v>0</v>
      </c>
      <c r="J200" s="103">
        <f>J201</f>
        <v>0</v>
      </c>
      <c r="K200" s="104"/>
    </row>
    <row r="201" spans="2:11" ht="12.75" hidden="1">
      <c r="B201" s="111" t="s">
        <v>400</v>
      </c>
      <c r="C201" s="105" t="s">
        <v>16</v>
      </c>
      <c r="D201" s="105" t="s">
        <v>396</v>
      </c>
      <c r="E201" s="105" t="s">
        <v>285</v>
      </c>
      <c r="F201" s="105" t="s">
        <v>399</v>
      </c>
      <c r="G201" s="105" t="s">
        <v>401</v>
      </c>
      <c r="H201" s="106">
        <f t="shared" si="23"/>
        <v>0</v>
      </c>
      <c r="I201" s="106">
        <f t="shared" si="23"/>
        <v>0</v>
      </c>
      <c r="J201" s="106">
        <f>J202</f>
        <v>0</v>
      </c>
      <c r="K201" s="104"/>
    </row>
    <row r="202" spans="2:11" ht="12.75" hidden="1">
      <c r="B202" s="111" t="s">
        <v>402</v>
      </c>
      <c r="C202" s="105" t="s">
        <v>16</v>
      </c>
      <c r="D202" s="105" t="s">
        <v>396</v>
      </c>
      <c r="E202" s="105" t="s">
        <v>285</v>
      </c>
      <c r="F202" s="105" t="s">
        <v>399</v>
      </c>
      <c r="G202" s="105" t="s">
        <v>403</v>
      </c>
      <c r="H202" s="106"/>
      <c r="I202" s="106"/>
      <c r="J202" s="106"/>
      <c r="K202" s="104"/>
    </row>
    <row r="203" spans="2:11" ht="12.75">
      <c r="B203" s="101" t="s">
        <v>404</v>
      </c>
      <c r="C203" s="102" t="s">
        <v>16</v>
      </c>
      <c r="D203" s="102" t="s">
        <v>396</v>
      </c>
      <c r="E203" s="102" t="s">
        <v>287</v>
      </c>
      <c r="F203" s="102"/>
      <c r="G203" s="102"/>
      <c r="H203" s="103">
        <f>H204</f>
        <v>508000</v>
      </c>
      <c r="I203" s="103">
        <f aca="true" t="shared" si="24" ref="I203:J205">I204</f>
        <v>0</v>
      </c>
      <c r="J203" s="103">
        <f t="shared" si="24"/>
        <v>0</v>
      </c>
      <c r="K203" s="104"/>
    </row>
    <row r="204" spans="2:11" ht="25.5">
      <c r="B204" s="101" t="s">
        <v>405</v>
      </c>
      <c r="C204" s="102" t="s">
        <v>16</v>
      </c>
      <c r="D204" s="102" t="s">
        <v>396</v>
      </c>
      <c r="E204" s="102" t="s">
        <v>287</v>
      </c>
      <c r="F204" s="102" t="s">
        <v>406</v>
      </c>
      <c r="G204" s="102"/>
      <c r="H204" s="103">
        <f>H205</f>
        <v>508000</v>
      </c>
      <c r="I204" s="103">
        <f t="shared" si="24"/>
        <v>0</v>
      </c>
      <c r="J204" s="103">
        <f t="shared" si="24"/>
        <v>0</v>
      </c>
      <c r="K204" s="104"/>
    </row>
    <row r="205" spans="2:11" ht="12.75">
      <c r="B205" s="111" t="s">
        <v>407</v>
      </c>
      <c r="C205" s="105" t="s">
        <v>16</v>
      </c>
      <c r="D205" s="105" t="s">
        <v>396</v>
      </c>
      <c r="E205" s="105" t="s">
        <v>287</v>
      </c>
      <c r="F205" s="105" t="s">
        <v>406</v>
      </c>
      <c r="G205" s="105" t="s">
        <v>401</v>
      </c>
      <c r="H205" s="106">
        <f>H206</f>
        <v>508000</v>
      </c>
      <c r="I205" s="106">
        <f t="shared" si="24"/>
        <v>0</v>
      </c>
      <c r="J205" s="106">
        <f t="shared" si="24"/>
        <v>0</v>
      </c>
      <c r="K205" s="104"/>
    </row>
    <row r="206" spans="2:11" ht="12.75">
      <c r="B206" s="111" t="s">
        <v>408</v>
      </c>
      <c r="C206" s="105" t="s">
        <v>16</v>
      </c>
      <c r="D206" s="105" t="s">
        <v>396</v>
      </c>
      <c r="E206" s="105" t="s">
        <v>287</v>
      </c>
      <c r="F206" s="105" t="s">
        <v>406</v>
      </c>
      <c r="G206" s="105" t="s">
        <v>403</v>
      </c>
      <c r="H206" s="106">
        <v>508000</v>
      </c>
      <c r="I206" s="106"/>
      <c r="J206" s="106"/>
      <c r="K206" s="104"/>
    </row>
    <row r="207" spans="2:11" ht="12.75" hidden="1">
      <c r="B207" s="119" t="s">
        <v>409</v>
      </c>
      <c r="C207" s="102" t="s">
        <v>16</v>
      </c>
      <c r="D207" s="120" t="s">
        <v>410</v>
      </c>
      <c r="E207" s="120" t="s">
        <v>411</v>
      </c>
      <c r="F207" s="120" t="s">
        <v>411</v>
      </c>
      <c r="G207" s="120" t="s">
        <v>411</v>
      </c>
      <c r="H207" s="103"/>
      <c r="I207" s="103">
        <f>I208</f>
        <v>0</v>
      </c>
      <c r="J207" s="103">
        <f>J208</f>
        <v>0</v>
      </c>
      <c r="K207" s="104"/>
    </row>
    <row r="208" spans="2:11" ht="12.75" hidden="1">
      <c r="B208" s="121" t="s">
        <v>409</v>
      </c>
      <c r="C208" s="105" t="s">
        <v>16</v>
      </c>
      <c r="D208" s="122" t="s">
        <v>410</v>
      </c>
      <c r="E208" s="122" t="s">
        <v>410</v>
      </c>
      <c r="F208" s="105" t="s">
        <v>412</v>
      </c>
      <c r="G208" s="122">
        <v>900</v>
      </c>
      <c r="H208" s="106"/>
      <c r="I208" s="106">
        <f>I209</f>
        <v>0</v>
      </c>
      <c r="J208" s="106">
        <f>J209</f>
        <v>0</v>
      </c>
      <c r="K208" s="104"/>
    </row>
    <row r="209" spans="2:11" ht="12.75" hidden="1">
      <c r="B209" s="123" t="s">
        <v>409</v>
      </c>
      <c r="C209" s="105" t="s">
        <v>16</v>
      </c>
      <c r="D209" s="122" t="s">
        <v>410</v>
      </c>
      <c r="E209" s="122" t="s">
        <v>410</v>
      </c>
      <c r="F209" s="105" t="s">
        <v>412</v>
      </c>
      <c r="G209" s="122">
        <v>990</v>
      </c>
      <c r="H209" s="106"/>
      <c r="I209" s="106"/>
      <c r="J209" s="106"/>
      <c r="K209" s="104"/>
    </row>
    <row r="210" spans="2:11" ht="30.75" customHeight="1" hidden="1">
      <c r="B210" s="123"/>
      <c r="C210" s="105"/>
      <c r="D210" s="122"/>
      <c r="E210" s="122"/>
      <c r="F210" s="122"/>
      <c r="G210" s="122"/>
      <c r="H210" s="106"/>
      <c r="I210" s="106"/>
      <c r="J210" s="106"/>
      <c r="K210" s="104"/>
    </row>
    <row r="211" spans="2:11" ht="12.75" hidden="1">
      <c r="B211" s="111"/>
      <c r="C211" s="105"/>
      <c r="D211" s="105"/>
      <c r="E211" s="105"/>
      <c r="F211" s="105"/>
      <c r="G211" s="105"/>
      <c r="H211" s="106"/>
      <c r="I211" s="106"/>
      <c r="J211" s="106"/>
      <c r="K211" s="104"/>
    </row>
    <row r="212" spans="2:11" ht="33" customHeight="1">
      <c r="B212" s="101" t="s">
        <v>413</v>
      </c>
      <c r="C212" s="102" t="s">
        <v>17</v>
      </c>
      <c r="D212" s="102"/>
      <c r="E212" s="102"/>
      <c r="F212" s="102"/>
      <c r="G212" s="102"/>
      <c r="H212" s="103">
        <f>H213+H263+H283+H328+H379+H406+H447+H505+H255+H400</f>
        <v>2066963.4700000002</v>
      </c>
      <c r="I212" s="103">
        <f>I213+I263+I283+I328+I379+I406+I447+I505+I255</f>
        <v>0</v>
      </c>
      <c r="J212" s="103">
        <f>J213+J263+J283+J328+J379+J406+J447+J505+J255</f>
        <v>0</v>
      </c>
      <c r="K212" s="104"/>
    </row>
    <row r="213" spans="2:11" ht="24.75" customHeight="1">
      <c r="B213" s="101" t="s">
        <v>284</v>
      </c>
      <c r="C213" s="102" t="s">
        <v>17</v>
      </c>
      <c r="D213" s="102" t="s">
        <v>285</v>
      </c>
      <c r="E213" s="102"/>
      <c r="F213" s="102"/>
      <c r="G213" s="102"/>
      <c r="H213" s="103">
        <f>H214+H234+H226+H230</f>
        <v>626234</v>
      </c>
      <c r="I213" s="103">
        <f>I214+I234+I226+I230</f>
        <v>0</v>
      </c>
      <c r="J213" s="103">
        <f>J214+J234+J226+J230</f>
        <v>0</v>
      </c>
      <c r="K213" s="104"/>
    </row>
    <row r="214" spans="2:11" ht="65.25" customHeight="1">
      <c r="B214" s="101" t="s">
        <v>414</v>
      </c>
      <c r="C214" s="102" t="s">
        <v>17</v>
      </c>
      <c r="D214" s="102" t="s">
        <v>285</v>
      </c>
      <c r="E214" s="102" t="s">
        <v>360</v>
      </c>
      <c r="F214" s="102"/>
      <c r="G214" s="102"/>
      <c r="H214" s="103">
        <f>H218+H215+H223+H260</f>
        <v>626234</v>
      </c>
      <c r="I214" s="103">
        <f>I218+I215</f>
        <v>0</v>
      </c>
      <c r="J214" s="103">
        <f>J218+J215</f>
        <v>0</v>
      </c>
      <c r="K214" s="104"/>
    </row>
    <row r="215" spans="2:11" ht="55.5" customHeight="1" hidden="1">
      <c r="B215" s="56" t="s">
        <v>415</v>
      </c>
      <c r="C215" s="102" t="s">
        <v>17</v>
      </c>
      <c r="D215" s="102" t="s">
        <v>285</v>
      </c>
      <c r="E215" s="102" t="s">
        <v>360</v>
      </c>
      <c r="F215" s="102" t="s">
        <v>416</v>
      </c>
      <c r="G215" s="102"/>
      <c r="H215" s="103">
        <f aca="true" t="shared" si="25" ref="H215:J216">H216</f>
        <v>0</v>
      </c>
      <c r="I215" s="103">
        <f t="shared" si="25"/>
        <v>0</v>
      </c>
      <c r="J215" s="103">
        <f t="shared" si="25"/>
        <v>0</v>
      </c>
      <c r="K215" s="104"/>
    </row>
    <row r="216" spans="2:11" ht="70.5" customHeight="1" hidden="1">
      <c r="B216" s="107" t="s">
        <v>291</v>
      </c>
      <c r="C216" s="105" t="s">
        <v>17</v>
      </c>
      <c r="D216" s="105" t="s">
        <v>285</v>
      </c>
      <c r="E216" s="105" t="s">
        <v>360</v>
      </c>
      <c r="F216" s="105" t="s">
        <v>416</v>
      </c>
      <c r="G216" s="105" t="s">
        <v>23</v>
      </c>
      <c r="H216" s="106">
        <f t="shared" si="25"/>
        <v>0</v>
      </c>
      <c r="I216" s="106">
        <f t="shared" si="25"/>
        <v>0</v>
      </c>
      <c r="J216" s="106">
        <f t="shared" si="25"/>
        <v>0</v>
      </c>
      <c r="K216" s="104"/>
    </row>
    <row r="217" spans="2:11" ht="29.25" customHeight="1" hidden="1">
      <c r="B217" s="107" t="s">
        <v>296</v>
      </c>
      <c r="C217" s="105" t="s">
        <v>17</v>
      </c>
      <c r="D217" s="105" t="s">
        <v>285</v>
      </c>
      <c r="E217" s="105" t="s">
        <v>360</v>
      </c>
      <c r="F217" s="105" t="s">
        <v>416</v>
      </c>
      <c r="G217" s="105" t="s">
        <v>292</v>
      </c>
      <c r="H217" s="106"/>
      <c r="I217" s="106"/>
      <c r="J217" s="106"/>
      <c r="K217" s="104"/>
    </row>
    <row r="218" spans="2:11" ht="42.75" customHeight="1">
      <c r="B218" s="101" t="s">
        <v>339</v>
      </c>
      <c r="C218" s="102" t="s">
        <v>17</v>
      </c>
      <c r="D218" s="102" t="s">
        <v>285</v>
      </c>
      <c r="E218" s="102" t="s">
        <v>360</v>
      </c>
      <c r="F218" s="102" t="s">
        <v>417</v>
      </c>
      <c r="G218" s="102"/>
      <c r="H218" s="103">
        <f>H219+H221</f>
        <v>56680.9</v>
      </c>
      <c r="I218" s="103">
        <f>I219+I221+I223</f>
        <v>0</v>
      </c>
      <c r="J218" s="103">
        <f>J219+J221+J223</f>
        <v>0</v>
      </c>
      <c r="K218" s="104"/>
    </row>
    <row r="219" spans="2:11" ht="74.25" customHeight="1">
      <c r="B219" s="107" t="s">
        <v>291</v>
      </c>
      <c r="C219" s="105" t="s">
        <v>17</v>
      </c>
      <c r="D219" s="105" t="s">
        <v>285</v>
      </c>
      <c r="E219" s="105" t="s">
        <v>360</v>
      </c>
      <c r="F219" s="105" t="s">
        <v>417</v>
      </c>
      <c r="G219" s="105" t="s">
        <v>23</v>
      </c>
      <c r="H219" s="106">
        <f>H220</f>
        <v>1555.9</v>
      </c>
      <c r="I219" s="106">
        <f>I220</f>
        <v>0</v>
      </c>
      <c r="J219" s="106">
        <f>J220</f>
        <v>0</v>
      </c>
      <c r="K219" s="104"/>
    </row>
    <row r="220" spans="2:11" ht="36.75" customHeight="1">
      <c r="B220" s="107" t="s">
        <v>296</v>
      </c>
      <c r="C220" s="105" t="s">
        <v>17</v>
      </c>
      <c r="D220" s="105" t="s">
        <v>285</v>
      </c>
      <c r="E220" s="105" t="s">
        <v>360</v>
      </c>
      <c r="F220" s="105" t="s">
        <v>417</v>
      </c>
      <c r="G220" s="105" t="s">
        <v>292</v>
      </c>
      <c r="H220" s="106">
        <v>1555.9</v>
      </c>
      <c r="I220" s="106"/>
      <c r="J220" s="106"/>
      <c r="K220" s="104"/>
    </row>
    <row r="221" spans="2:11" ht="38.25" customHeight="1">
      <c r="B221" s="107" t="s">
        <v>297</v>
      </c>
      <c r="C221" s="105" t="s">
        <v>17</v>
      </c>
      <c r="D221" s="105" t="s">
        <v>285</v>
      </c>
      <c r="E221" s="105" t="s">
        <v>360</v>
      </c>
      <c r="F221" s="105" t="s">
        <v>417</v>
      </c>
      <c r="G221" s="105" t="s">
        <v>298</v>
      </c>
      <c r="H221" s="106">
        <f>H222</f>
        <v>55125</v>
      </c>
      <c r="I221" s="106">
        <f>I222</f>
        <v>0</v>
      </c>
      <c r="J221" s="106">
        <f>J222</f>
        <v>0</v>
      </c>
      <c r="K221" s="104"/>
    </row>
    <row r="222" spans="2:11" ht="27.75" customHeight="1">
      <c r="B222" s="107" t="s">
        <v>299</v>
      </c>
      <c r="C222" s="105" t="s">
        <v>17</v>
      </c>
      <c r="D222" s="105" t="s">
        <v>285</v>
      </c>
      <c r="E222" s="105" t="s">
        <v>360</v>
      </c>
      <c r="F222" s="105" t="s">
        <v>417</v>
      </c>
      <c r="G222" s="105" t="s">
        <v>300</v>
      </c>
      <c r="H222" s="106">
        <v>55125</v>
      </c>
      <c r="I222" s="106"/>
      <c r="J222" s="106"/>
      <c r="K222" s="104"/>
    </row>
    <row r="223" spans="2:11" ht="31.5" customHeight="1">
      <c r="B223" s="118" t="s">
        <v>345</v>
      </c>
      <c r="C223" s="102" t="s">
        <v>17</v>
      </c>
      <c r="D223" s="102" t="s">
        <v>285</v>
      </c>
      <c r="E223" s="102" t="s">
        <v>360</v>
      </c>
      <c r="F223" s="102" t="s">
        <v>418</v>
      </c>
      <c r="G223" s="102"/>
      <c r="H223" s="103">
        <f aca="true" t="shared" si="26" ref="H223:J224">H224</f>
        <v>-1555.9</v>
      </c>
      <c r="I223" s="103">
        <f t="shared" si="26"/>
        <v>0</v>
      </c>
      <c r="J223" s="103">
        <f t="shared" si="26"/>
        <v>0</v>
      </c>
      <c r="K223" s="104"/>
    </row>
    <row r="224" spans="2:11" ht="21" customHeight="1">
      <c r="B224" s="111" t="s">
        <v>318</v>
      </c>
      <c r="C224" s="105" t="s">
        <v>17</v>
      </c>
      <c r="D224" s="105" t="s">
        <v>285</v>
      </c>
      <c r="E224" s="105" t="s">
        <v>360</v>
      </c>
      <c r="F224" s="105" t="s">
        <v>418</v>
      </c>
      <c r="G224" s="105" t="s">
        <v>302</v>
      </c>
      <c r="H224" s="106">
        <f t="shared" si="26"/>
        <v>-1555.9</v>
      </c>
      <c r="I224" s="106">
        <f t="shared" si="26"/>
        <v>0</v>
      </c>
      <c r="J224" s="106">
        <f t="shared" si="26"/>
        <v>0</v>
      </c>
      <c r="K224" s="104"/>
    </row>
    <row r="225" spans="2:11" ht="19.5" customHeight="1">
      <c r="B225" s="108" t="s">
        <v>303</v>
      </c>
      <c r="C225" s="105" t="s">
        <v>17</v>
      </c>
      <c r="D225" s="105" t="s">
        <v>285</v>
      </c>
      <c r="E225" s="105" t="s">
        <v>360</v>
      </c>
      <c r="F225" s="105" t="s">
        <v>418</v>
      </c>
      <c r="G225" s="105" t="s">
        <v>304</v>
      </c>
      <c r="H225" s="106">
        <v>-1555.9</v>
      </c>
      <c r="I225" s="106"/>
      <c r="J225" s="106"/>
      <c r="K225" s="104"/>
    </row>
    <row r="226" spans="2:11" ht="12.75" hidden="1">
      <c r="B226" s="101" t="s">
        <v>419</v>
      </c>
      <c r="C226" s="102" t="s">
        <v>17</v>
      </c>
      <c r="D226" s="102" t="s">
        <v>285</v>
      </c>
      <c r="E226" s="102" t="s">
        <v>420</v>
      </c>
      <c r="F226" s="102"/>
      <c r="G226" s="102"/>
      <c r="H226" s="103">
        <f aca="true" t="shared" si="27" ref="H226:J228">H227</f>
        <v>0</v>
      </c>
      <c r="I226" s="103">
        <f t="shared" si="27"/>
        <v>0</v>
      </c>
      <c r="J226" s="103">
        <f t="shared" si="27"/>
        <v>0</v>
      </c>
      <c r="K226" s="104"/>
    </row>
    <row r="227" spans="2:11" ht="38.25" hidden="1">
      <c r="B227" s="101" t="s">
        <v>421</v>
      </c>
      <c r="C227" s="102" t="s">
        <v>17</v>
      </c>
      <c r="D227" s="102" t="s">
        <v>285</v>
      </c>
      <c r="E227" s="102" t="s">
        <v>420</v>
      </c>
      <c r="F227" s="102" t="s">
        <v>422</v>
      </c>
      <c r="G227" s="102"/>
      <c r="H227" s="103">
        <f t="shared" si="27"/>
        <v>0</v>
      </c>
      <c r="I227" s="103">
        <f t="shared" si="27"/>
        <v>0</v>
      </c>
      <c r="J227" s="103">
        <f t="shared" si="27"/>
        <v>0</v>
      </c>
      <c r="K227" s="104"/>
    </row>
    <row r="228" spans="2:11" ht="25.5" hidden="1">
      <c r="B228" s="107" t="s">
        <v>297</v>
      </c>
      <c r="C228" s="105" t="s">
        <v>17</v>
      </c>
      <c r="D228" s="105" t="s">
        <v>285</v>
      </c>
      <c r="E228" s="105" t="s">
        <v>420</v>
      </c>
      <c r="F228" s="105" t="s">
        <v>422</v>
      </c>
      <c r="G228" s="105" t="s">
        <v>298</v>
      </c>
      <c r="H228" s="106">
        <f t="shared" si="27"/>
        <v>0</v>
      </c>
      <c r="I228" s="106">
        <f t="shared" si="27"/>
        <v>0</v>
      </c>
      <c r="J228" s="106">
        <f t="shared" si="27"/>
        <v>0</v>
      </c>
      <c r="K228" s="104"/>
    </row>
    <row r="229" spans="2:11" ht="33.75" customHeight="1" hidden="1">
      <c r="B229" s="107" t="s">
        <v>299</v>
      </c>
      <c r="C229" s="105" t="s">
        <v>17</v>
      </c>
      <c r="D229" s="105" t="s">
        <v>285</v>
      </c>
      <c r="E229" s="105" t="s">
        <v>420</v>
      </c>
      <c r="F229" s="105" t="s">
        <v>422</v>
      </c>
      <c r="G229" s="105" t="s">
        <v>300</v>
      </c>
      <c r="H229" s="106"/>
      <c r="I229" s="106"/>
      <c r="J229" s="106"/>
      <c r="K229" s="104"/>
    </row>
    <row r="230" spans="2:11" ht="21" customHeight="1" hidden="1">
      <c r="B230" s="124" t="s">
        <v>423</v>
      </c>
      <c r="C230" s="125" t="s">
        <v>17</v>
      </c>
      <c r="D230" s="125" t="s">
        <v>285</v>
      </c>
      <c r="E230" s="125" t="s">
        <v>307</v>
      </c>
      <c r="F230" s="125"/>
      <c r="G230" s="125"/>
      <c r="H230" s="103">
        <f>H231</f>
        <v>0</v>
      </c>
      <c r="I230" s="103">
        <f aca="true" t="shared" si="28" ref="I230:J232">I231</f>
        <v>0</v>
      </c>
      <c r="J230" s="103">
        <f t="shared" si="28"/>
        <v>0</v>
      </c>
      <c r="K230" s="104"/>
    </row>
    <row r="231" spans="2:11" ht="21" customHeight="1" hidden="1">
      <c r="B231" s="124" t="s">
        <v>424</v>
      </c>
      <c r="C231" s="125" t="s">
        <v>17</v>
      </c>
      <c r="D231" s="125" t="s">
        <v>285</v>
      </c>
      <c r="E231" s="125" t="s">
        <v>307</v>
      </c>
      <c r="F231" s="125" t="s">
        <v>425</v>
      </c>
      <c r="G231" s="125"/>
      <c r="H231" s="103">
        <f>H232</f>
        <v>0</v>
      </c>
      <c r="I231" s="103">
        <f t="shared" si="28"/>
        <v>0</v>
      </c>
      <c r="J231" s="103">
        <f t="shared" si="28"/>
        <v>0</v>
      </c>
      <c r="K231" s="104"/>
    </row>
    <row r="232" spans="2:11" ht="18.75" customHeight="1" hidden="1">
      <c r="B232" s="126" t="s">
        <v>318</v>
      </c>
      <c r="C232" s="127" t="s">
        <v>17</v>
      </c>
      <c r="D232" s="127" t="s">
        <v>285</v>
      </c>
      <c r="E232" s="127" t="s">
        <v>307</v>
      </c>
      <c r="F232" s="127" t="s">
        <v>425</v>
      </c>
      <c r="G232" s="127" t="s">
        <v>302</v>
      </c>
      <c r="H232" s="106">
        <f>H233</f>
        <v>0</v>
      </c>
      <c r="I232" s="106">
        <f t="shared" si="28"/>
        <v>0</v>
      </c>
      <c r="J232" s="106">
        <f t="shared" si="28"/>
        <v>0</v>
      </c>
      <c r="K232" s="104"/>
    </row>
    <row r="233" spans="2:11" ht="21" customHeight="1" hidden="1">
      <c r="B233" s="126" t="s">
        <v>426</v>
      </c>
      <c r="C233" s="127" t="s">
        <v>17</v>
      </c>
      <c r="D233" s="127" t="s">
        <v>285</v>
      </c>
      <c r="E233" s="127" t="s">
        <v>307</v>
      </c>
      <c r="F233" s="127" t="s">
        <v>425</v>
      </c>
      <c r="G233" s="127" t="s">
        <v>427</v>
      </c>
      <c r="H233" s="106">
        <v>0</v>
      </c>
      <c r="I233" s="106"/>
      <c r="J233" s="106"/>
      <c r="K233" s="104"/>
    </row>
    <row r="234" spans="2:11" ht="17.25" customHeight="1" hidden="1">
      <c r="B234" s="101" t="s">
        <v>428</v>
      </c>
      <c r="C234" s="102" t="s">
        <v>17</v>
      </c>
      <c r="D234" s="102" t="s">
        <v>285</v>
      </c>
      <c r="E234" s="102" t="s">
        <v>369</v>
      </c>
      <c r="F234" s="102"/>
      <c r="G234" s="102"/>
      <c r="H234" s="103">
        <f>H235+H246+H243+H251</f>
        <v>0</v>
      </c>
      <c r="I234" s="103">
        <f>I235+I246+I243+I251</f>
        <v>0</v>
      </c>
      <c r="J234" s="103">
        <f>J235+J246+J243+J251</f>
        <v>0</v>
      </c>
      <c r="K234" s="104"/>
    </row>
    <row r="235" spans="2:11" ht="135.75" customHeight="1" hidden="1">
      <c r="B235" s="117" t="s">
        <v>429</v>
      </c>
      <c r="C235" s="102" t="s">
        <v>17</v>
      </c>
      <c r="D235" s="102" t="s">
        <v>285</v>
      </c>
      <c r="E235" s="102" t="s">
        <v>369</v>
      </c>
      <c r="F235" s="102" t="s">
        <v>430</v>
      </c>
      <c r="G235" s="102"/>
      <c r="H235" s="103">
        <f>H236+H238+H249+H240</f>
        <v>0</v>
      </c>
      <c r="I235" s="103">
        <f>I236+I238+I249+I240</f>
        <v>0</v>
      </c>
      <c r="J235" s="103">
        <f>J236+J238+J249+J240</f>
        <v>0</v>
      </c>
      <c r="K235" s="104"/>
    </row>
    <row r="236" spans="2:11" ht="84.75" customHeight="1" hidden="1">
      <c r="B236" s="107" t="s">
        <v>291</v>
      </c>
      <c r="C236" s="105" t="s">
        <v>17</v>
      </c>
      <c r="D236" s="105" t="s">
        <v>285</v>
      </c>
      <c r="E236" s="105" t="s">
        <v>369</v>
      </c>
      <c r="F236" s="105" t="s">
        <v>430</v>
      </c>
      <c r="G236" s="105" t="s">
        <v>23</v>
      </c>
      <c r="H236" s="106">
        <f>H237</f>
        <v>0</v>
      </c>
      <c r="I236" s="106">
        <f>I237</f>
        <v>0</v>
      </c>
      <c r="J236" s="106">
        <f>J237</f>
        <v>0</v>
      </c>
      <c r="K236" s="104"/>
    </row>
    <row r="237" spans="2:11" ht="33.75" customHeight="1" hidden="1">
      <c r="B237" s="107" t="s">
        <v>296</v>
      </c>
      <c r="C237" s="105" t="s">
        <v>17</v>
      </c>
      <c r="D237" s="105" t="s">
        <v>285</v>
      </c>
      <c r="E237" s="105" t="s">
        <v>369</v>
      </c>
      <c r="F237" s="105" t="s">
        <v>430</v>
      </c>
      <c r="G237" s="105" t="s">
        <v>292</v>
      </c>
      <c r="H237" s="106"/>
      <c r="I237" s="106"/>
      <c r="J237" s="106"/>
      <c r="K237" s="104"/>
    </row>
    <row r="238" spans="2:11" ht="39" customHeight="1" hidden="1">
      <c r="B238" s="107" t="s">
        <v>297</v>
      </c>
      <c r="C238" s="105" t="s">
        <v>17</v>
      </c>
      <c r="D238" s="105" t="s">
        <v>285</v>
      </c>
      <c r="E238" s="105" t="s">
        <v>369</v>
      </c>
      <c r="F238" s="105" t="s">
        <v>430</v>
      </c>
      <c r="G238" s="105" t="s">
        <v>298</v>
      </c>
      <c r="H238" s="106">
        <f>H239</f>
        <v>0</v>
      </c>
      <c r="I238" s="106">
        <f>I239</f>
        <v>0</v>
      </c>
      <c r="J238" s="106">
        <f>J239</f>
        <v>0</v>
      </c>
      <c r="K238" s="104"/>
    </row>
    <row r="239" spans="2:11" ht="45" customHeight="1" hidden="1">
      <c r="B239" s="107" t="s">
        <v>299</v>
      </c>
      <c r="C239" s="105" t="s">
        <v>17</v>
      </c>
      <c r="D239" s="105" t="s">
        <v>285</v>
      </c>
      <c r="E239" s="105" t="s">
        <v>369</v>
      </c>
      <c r="F239" s="105" t="s">
        <v>430</v>
      </c>
      <c r="G239" s="105" t="s">
        <v>300</v>
      </c>
      <c r="H239" s="106"/>
      <c r="I239" s="106"/>
      <c r="J239" s="106"/>
      <c r="K239" s="104"/>
    </row>
    <row r="240" spans="2:11" ht="12.75" hidden="1">
      <c r="B240" s="111" t="s">
        <v>431</v>
      </c>
      <c r="C240" s="105" t="s">
        <v>17</v>
      </c>
      <c r="D240" s="105" t="s">
        <v>285</v>
      </c>
      <c r="E240" s="105" t="s">
        <v>369</v>
      </c>
      <c r="F240" s="105" t="s">
        <v>430</v>
      </c>
      <c r="G240" s="105" t="s">
        <v>401</v>
      </c>
      <c r="H240" s="106">
        <f>H242+H241</f>
        <v>0</v>
      </c>
      <c r="I240" s="106">
        <f>I242</f>
        <v>0</v>
      </c>
      <c r="J240" s="106">
        <f>J242</f>
        <v>0</v>
      </c>
      <c r="K240" s="104"/>
    </row>
    <row r="241" spans="2:11" ht="18" customHeight="1" hidden="1">
      <c r="B241" s="111" t="s">
        <v>444</v>
      </c>
      <c r="C241" s="105" t="s">
        <v>17</v>
      </c>
      <c r="D241" s="105" t="s">
        <v>285</v>
      </c>
      <c r="E241" s="105" t="s">
        <v>369</v>
      </c>
      <c r="F241" s="105" t="s">
        <v>430</v>
      </c>
      <c r="G241" s="105" t="s">
        <v>445</v>
      </c>
      <c r="H241" s="106"/>
      <c r="I241" s="106"/>
      <c r="J241" s="106"/>
      <c r="K241" s="104"/>
    </row>
    <row r="242" spans="2:11" ht="17.25" customHeight="1" hidden="1">
      <c r="B242" s="111" t="s">
        <v>265</v>
      </c>
      <c r="C242" s="105" t="s">
        <v>17</v>
      </c>
      <c r="D242" s="105" t="s">
        <v>285</v>
      </c>
      <c r="E242" s="105" t="s">
        <v>369</v>
      </c>
      <c r="F242" s="105" t="s">
        <v>430</v>
      </c>
      <c r="G242" s="105" t="s">
        <v>432</v>
      </c>
      <c r="H242" s="106"/>
      <c r="I242" s="106"/>
      <c r="J242" s="106"/>
      <c r="K242" s="104"/>
    </row>
    <row r="243" spans="2:11" ht="28.5" customHeight="1" hidden="1">
      <c r="B243" s="101" t="s">
        <v>372</v>
      </c>
      <c r="C243" s="102" t="s">
        <v>17</v>
      </c>
      <c r="D243" s="102" t="s">
        <v>285</v>
      </c>
      <c r="E243" s="102" t="s">
        <v>369</v>
      </c>
      <c r="F243" s="102" t="s">
        <v>433</v>
      </c>
      <c r="G243" s="102"/>
      <c r="H243" s="103">
        <f aca="true" t="shared" si="29" ref="H243:J244">H244</f>
        <v>0</v>
      </c>
      <c r="I243" s="103">
        <f t="shared" si="29"/>
        <v>0</v>
      </c>
      <c r="J243" s="103">
        <f t="shared" si="29"/>
        <v>0</v>
      </c>
      <c r="K243" s="104"/>
    </row>
    <row r="244" spans="2:11" ht="25.5" hidden="1">
      <c r="B244" s="107" t="s">
        <v>297</v>
      </c>
      <c r="C244" s="105" t="s">
        <v>17</v>
      </c>
      <c r="D244" s="105" t="s">
        <v>285</v>
      </c>
      <c r="E244" s="105" t="s">
        <v>369</v>
      </c>
      <c r="F244" s="105" t="s">
        <v>433</v>
      </c>
      <c r="G244" s="105" t="s">
        <v>298</v>
      </c>
      <c r="H244" s="106">
        <f t="shared" si="29"/>
        <v>0</v>
      </c>
      <c r="I244" s="106">
        <f t="shared" si="29"/>
        <v>0</v>
      </c>
      <c r="J244" s="106">
        <f t="shared" si="29"/>
        <v>0</v>
      </c>
      <c r="K244" s="104"/>
    </row>
    <row r="245" spans="2:11" ht="25.5" hidden="1">
      <c r="B245" s="107" t="s">
        <v>299</v>
      </c>
      <c r="C245" s="105" t="s">
        <v>17</v>
      </c>
      <c r="D245" s="105" t="s">
        <v>285</v>
      </c>
      <c r="E245" s="105" t="s">
        <v>369</v>
      </c>
      <c r="F245" s="105" t="s">
        <v>433</v>
      </c>
      <c r="G245" s="105" t="s">
        <v>300</v>
      </c>
      <c r="H245" s="106"/>
      <c r="I245" s="106"/>
      <c r="J245" s="106">
        <v>0</v>
      </c>
      <c r="K245" s="104"/>
    </row>
    <row r="246" spans="2:11" ht="25.5" hidden="1">
      <c r="B246" s="101" t="s">
        <v>434</v>
      </c>
      <c r="C246" s="102" t="s">
        <v>17</v>
      </c>
      <c r="D246" s="102" t="s">
        <v>285</v>
      </c>
      <c r="E246" s="102" t="s">
        <v>369</v>
      </c>
      <c r="F246" s="102" t="s">
        <v>435</v>
      </c>
      <c r="G246" s="102"/>
      <c r="H246" s="103">
        <f aca="true" t="shared" si="30" ref="H246:J247">H247</f>
        <v>0</v>
      </c>
      <c r="I246" s="103">
        <f t="shared" si="30"/>
        <v>0</v>
      </c>
      <c r="J246" s="103">
        <f t="shared" si="30"/>
        <v>0</v>
      </c>
      <c r="K246" s="104"/>
    </row>
    <row r="247" spans="2:11" ht="25.5" hidden="1">
      <c r="B247" s="111" t="s">
        <v>311</v>
      </c>
      <c r="C247" s="105" t="s">
        <v>17</v>
      </c>
      <c r="D247" s="105" t="s">
        <v>285</v>
      </c>
      <c r="E247" s="105" t="s">
        <v>369</v>
      </c>
      <c r="F247" s="105" t="s">
        <v>435</v>
      </c>
      <c r="G247" s="105" t="s">
        <v>312</v>
      </c>
      <c r="H247" s="106">
        <f t="shared" si="30"/>
        <v>0</v>
      </c>
      <c r="I247" s="106">
        <f t="shared" si="30"/>
        <v>0</v>
      </c>
      <c r="J247" s="106">
        <f t="shared" si="30"/>
        <v>0</v>
      </c>
      <c r="K247" s="104"/>
    </row>
    <row r="248" spans="2:11" ht="12.75" hidden="1">
      <c r="B248" s="116" t="s">
        <v>313</v>
      </c>
      <c r="C248" s="105" t="s">
        <v>17</v>
      </c>
      <c r="D248" s="105" t="s">
        <v>285</v>
      </c>
      <c r="E248" s="105" t="s">
        <v>369</v>
      </c>
      <c r="F248" s="105" t="s">
        <v>435</v>
      </c>
      <c r="G248" s="105" t="s">
        <v>314</v>
      </c>
      <c r="H248" s="106">
        <v>0</v>
      </c>
      <c r="I248" s="106"/>
      <c r="J248" s="106"/>
      <c r="K248" s="104"/>
    </row>
    <row r="249" spans="2:11" ht="12.75" hidden="1">
      <c r="B249" s="111" t="s">
        <v>318</v>
      </c>
      <c r="C249" s="105" t="s">
        <v>17</v>
      </c>
      <c r="D249" s="105" t="s">
        <v>285</v>
      </c>
      <c r="E249" s="105" t="s">
        <v>369</v>
      </c>
      <c r="F249" s="105" t="s">
        <v>430</v>
      </c>
      <c r="G249" s="105" t="s">
        <v>302</v>
      </c>
      <c r="H249" s="106"/>
      <c r="I249" s="106"/>
      <c r="J249" s="106"/>
      <c r="K249" s="104"/>
    </row>
    <row r="250" spans="2:11" ht="25.5" hidden="1">
      <c r="B250" s="111" t="s">
        <v>436</v>
      </c>
      <c r="C250" s="105" t="s">
        <v>17</v>
      </c>
      <c r="D250" s="105" t="s">
        <v>285</v>
      </c>
      <c r="E250" s="105" t="s">
        <v>369</v>
      </c>
      <c r="F250" s="105" t="s">
        <v>430</v>
      </c>
      <c r="G250" s="105" t="s">
        <v>437</v>
      </c>
      <c r="H250" s="106"/>
      <c r="I250" s="106"/>
      <c r="J250" s="106"/>
      <c r="K250" s="104"/>
    </row>
    <row r="251" spans="2:11" ht="12.75" hidden="1">
      <c r="B251" s="101" t="s">
        <v>438</v>
      </c>
      <c r="C251" s="105" t="s">
        <v>17</v>
      </c>
      <c r="D251" s="105" t="s">
        <v>285</v>
      </c>
      <c r="E251" s="105" t="s">
        <v>369</v>
      </c>
      <c r="F251" s="105" t="s">
        <v>439</v>
      </c>
      <c r="G251" s="105"/>
      <c r="H251" s="103">
        <f aca="true" t="shared" si="31" ref="H251:J252">H252</f>
        <v>0</v>
      </c>
      <c r="I251" s="103">
        <f t="shared" si="31"/>
        <v>0</v>
      </c>
      <c r="J251" s="103">
        <f t="shared" si="31"/>
        <v>0</v>
      </c>
      <c r="K251" s="104"/>
    </row>
    <row r="252" spans="2:11" ht="12.75" hidden="1">
      <c r="B252" s="111" t="s">
        <v>318</v>
      </c>
      <c r="C252" s="105" t="s">
        <v>17</v>
      </c>
      <c r="D252" s="105" t="s">
        <v>285</v>
      </c>
      <c r="E252" s="105" t="s">
        <v>369</v>
      </c>
      <c r="F252" s="105" t="s">
        <v>439</v>
      </c>
      <c r="G252" s="105" t="s">
        <v>302</v>
      </c>
      <c r="H252" s="106">
        <f t="shared" si="31"/>
        <v>0</v>
      </c>
      <c r="I252" s="106">
        <f t="shared" si="31"/>
        <v>0</v>
      </c>
      <c r="J252" s="106">
        <f t="shared" si="31"/>
        <v>0</v>
      </c>
      <c r="K252" s="104"/>
    </row>
    <row r="253" spans="2:11" ht="12.75" hidden="1">
      <c r="B253" s="108" t="s">
        <v>303</v>
      </c>
      <c r="C253" s="105" t="s">
        <v>17</v>
      </c>
      <c r="D253" s="105" t="s">
        <v>285</v>
      </c>
      <c r="E253" s="105" t="s">
        <v>369</v>
      </c>
      <c r="F253" s="105" t="s">
        <v>439</v>
      </c>
      <c r="G253" s="105" t="s">
        <v>304</v>
      </c>
      <c r="H253" s="106"/>
      <c r="I253" s="106"/>
      <c r="J253" s="106"/>
      <c r="K253" s="104"/>
    </row>
    <row r="254" spans="2:11" ht="12.75" hidden="1">
      <c r="B254" s="111"/>
      <c r="C254" s="105"/>
      <c r="D254" s="105"/>
      <c r="E254" s="105"/>
      <c r="F254" s="105"/>
      <c r="G254" s="105"/>
      <c r="H254" s="106"/>
      <c r="I254" s="106"/>
      <c r="J254" s="106"/>
      <c r="K254" s="104"/>
    </row>
    <row r="255" spans="2:11" ht="12.75" hidden="1">
      <c r="B255" s="124" t="s">
        <v>440</v>
      </c>
      <c r="C255" s="125" t="s">
        <v>17</v>
      </c>
      <c r="D255" s="125" t="s">
        <v>287</v>
      </c>
      <c r="E255" s="125"/>
      <c r="F255" s="125"/>
      <c r="G255" s="125"/>
      <c r="H255" s="103">
        <f>H256</f>
        <v>0</v>
      </c>
      <c r="I255" s="103">
        <f aca="true" t="shared" si="32" ref="I255:J258">I256</f>
        <v>0</v>
      </c>
      <c r="J255" s="103">
        <f t="shared" si="32"/>
        <v>0</v>
      </c>
      <c r="K255" s="104"/>
    </row>
    <row r="256" spans="2:11" ht="12.75" hidden="1">
      <c r="B256" s="124" t="s">
        <v>441</v>
      </c>
      <c r="C256" s="125" t="s">
        <v>17</v>
      </c>
      <c r="D256" s="125" t="s">
        <v>287</v>
      </c>
      <c r="E256" s="125" t="s">
        <v>294</v>
      </c>
      <c r="F256" s="125"/>
      <c r="G256" s="125"/>
      <c r="H256" s="103">
        <f>H257</f>
        <v>0</v>
      </c>
      <c r="I256" s="103">
        <f t="shared" si="32"/>
        <v>0</v>
      </c>
      <c r="J256" s="103">
        <f t="shared" si="32"/>
        <v>0</v>
      </c>
      <c r="K256" s="104"/>
    </row>
    <row r="257" spans="2:11" ht="38.25" hidden="1">
      <c r="B257" s="124" t="s">
        <v>442</v>
      </c>
      <c r="C257" s="125" t="s">
        <v>17</v>
      </c>
      <c r="D257" s="125" t="s">
        <v>287</v>
      </c>
      <c r="E257" s="125" t="s">
        <v>294</v>
      </c>
      <c r="F257" s="125" t="s">
        <v>443</v>
      </c>
      <c r="G257" s="125"/>
      <c r="H257" s="103">
        <f>H258</f>
        <v>0</v>
      </c>
      <c r="I257" s="103">
        <f t="shared" si="32"/>
        <v>0</v>
      </c>
      <c r="J257" s="103">
        <f t="shared" si="32"/>
        <v>0</v>
      </c>
      <c r="K257" s="104"/>
    </row>
    <row r="258" spans="2:11" ht="12.75" hidden="1">
      <c r="B258" s="128" t="s">
        <v>407</v>
      </c>
      <c r="C258" s="127" t="s">
        <v>17</v>
      </c>
      <c r="D258" s="127" t="s">
        <v>287</v>
      </c>
      <c r="E258" s="127" t="s">
        <v>294</v>
      </c>
      <c r="F258" s="127" t="s">
        <v>443</v>
      </c>
      <c r="G258" s="127" t="s">
        <v>401</v>
      </c>
      <c r="H258" s="106">
        <f>H259</f>
        <v>0</v>
      </c>
      <c r="I258" s="106">
        <f t="shared" si="32"/>
        <v>0</v>
      </c>
      <c r="J258" s="106">
        <f t="shared" si="32"/>
        <v>0</v>
      </c>
      <c r="K258" s="104"/>
    </row>
    <row r="259" spans="2:11" ht="12.75" hidden="1">
      <c r="B259" s="128" t="s">
        <v>444</v>
      </c>
      <c r="C259" s="127" t="s">
        <v>17</v>
      </c>
      <c r="D259" s="127" t="s">
        <v>287</v>
      </c>
      <c r="E259" s="127" t="s">
        <v>294</v>
      </c>
      <c r="F259" s="127" t="s">
        <v>443</v>
      </c>
      <c r="G259" s="127" t="s">
        <v>445</v>
      </c>
      <c r="H259" s="106"/>
      <c r="I259" s="106"/>
      <c r="J259" s="106"/>
      <c r="K259" s="104"/>
    </row>
    <row r="260" spans="2:11" ht="25.5">
      <c r="B260" s="260" t="s">
        <v>845</v>
      </c>
      <c r="C260" s="261" t="s">
        <v>17</v>
      </c>
      <c r="D260" s="261" t="s">
        <v>285</v>
      </c>
      <c r="E260" s="261" t="s">
        <v>360</v>
      </c>
      <c r="F260" s="261" t="s">
        <v>846</v>
      </c>
      <c r="G260" s="261"/>
      <c r="H260" s="262">
        <f>H262</f>
        <v>571109</v>
      </c>
      <c r="I260" s="106"/>
      <c r="J260" s="106"/>
      <c r="K260" s="104"/>
    </row>
    <row r="261" spans="2:11" ht="63.75">
      <c r="B261" s="107" t="s">
        <v>291</v>
      </c>
      <c r="C261" s="264" t="s">
        <v>17</v>
      </c>
      <c r="D261" s="264" t="s">
        <v>285</v>
      </c>
      <c r="E261" s="264" t="s">
        <v>360</v>
      </c>
      <c r="F261" s="264" t="s">
        <v>846</v>
      </c>
      <c r="G261" s="127" t="s">
        <v>23</v>
      </c>
      <c r="H261" s="106">
        <f>H262</f>
        <v>571109</v>
      </c>
      <c r="I261" s="106"/>
      <c r="J261" s="106"/>
      <c r="K261" s="104"/>
    </row>
    <row r="262" spans="2:11" ht="25.5">
      <c r="B262" s="107" t="s">
        <v>296</v>
      </c>
      <c r="C262" s="264" t="s">
        <v>17</v>
      </c>
      <c r="D262" s="264" t="s">
        <v>285</v>
      </c>
      <c r="E262" s="264" t="s">
        <v>360</v>
      </c>
      <c r="F262" s="264" t="s">
        <v>846</v>
      </c>
      <c r="G262" s="127" t="s">
        <v>292</v>
      </c>
      <c r="H262" s="106">
        <f>438640+132469</f>
        <v>571109</v>
      </c>
      <c r="I262" s="106"/>
      <c r="J262" s="106"/>
      <c r="K262" s="104"/>
    </row>
    <row r="263" spans="2:11" ht="28.5" customHeight="1">
      <c r="B263" s="101" t="s">
        <v>446</v>
      </c>
      <c r="C263" s="102" t="s">
        <v>17</v>
      </c>
      <c r="D263" s="102" t="s">
        <v>294</v>
      </c>
      <c r="E263" s="102"/>
      <c r="F263" s="102"/>
      <c r="G263" s="102"/>
      <c r="H263" s="103">
        <f>H264+H276+H272</f>
        <v>395142.85</v>
      </c>
      <c r="I263" s="103">
        <f>I264+I276</f>
        <v>0</v>
      </c>
      <c r="J263" s="103">
        <f>J264+J276</f>
        <v>0</v>
      </c>
      <c r="K263" s="104"/>
    </row>
    <row r="264" spans="2:11" ht="40.5" customHeight="1">
      <c r="B264" s="101" t="s">
        <v>447</v>
      </c>
      <c r="C264" s="102" t="s">
        <v>17</v>
      </c>
      <c r="D264" s="102" t="s">
        <v>294</v>
      </c>
      <c r="E264" s="102" t="s">
        <v>336</v>
      </c>
      <c r="F264" s="102"/>
      <c r="G264" s="102"/>
      <c r="H264" s="103">
        <f>H265</f>
        <v>99573</v>
      </c>
      <c r="I264" s="103">
        <f>I265</f>
        <v>0</v>
      </c>
      <c r="J264" s="103">
        <f>J265</f>
        <v>0</v>
      </c>
      <c r="K264" s="104"/>
    </row>
    <row r="265" spans="2:11" ht="18" customHeight="1">
      <c r="B265" s="101" t="s">
        <v>448</v>
      </c>
      <c r="C265" s="102" t="s">
        <v>17</v>
      </c>
      <c r="D265" s="102" t="s">
        <v>294</v>
      </c>
      <c r="E265" s="102" t="s">
        <v>336</v>
      </c>
      <c r="F265" s="102" t="s">
        <v>449</v>
      </c>
      <c r="G265" s="102"/>
      <c r="H265" s="103">
        <f>H266+H268+H270</f>
        <v>99573</v>
      </c>
      <c r="I265" s="103">
        <f>I266+I268+I270</f>
        <v>0</v>
      </c>
      <c r="J265" s="103">
        <f>J266+J268+J270</f>
        <v>0</v>
      </c>
      <c r="K265" s="104"/>
    </row>
    <row r="266" spans="2:11" ht="70.5" customHeight="1" hidden="1">
      <c r="B266" s="107" t="s">
        <v>291</v>
      </c>
      <c r="C266" s="105" t="s">
        <v>17</v>
      </c>
      <c r="D266" s="105" t="s">
        <v>294</v>
      </c>
      <c r="E266" s="105" t="s">
        <v>336</v>
      </c>
      <c r="F266" s="105" t="s">
        <v>449</v>
      </c>
      <c r="G266" s="105" t="s">
        <v>23</v>
      </c>
      <c r="H266" s="106">
        <f>H267</f>
        <v>0</v>
      </c>
      <c r="I266" s="106">
        <f>I267</f>
        <v>0</v>
      </c>
      <c r="J266" s="106">
        <f>J267</f>
        <v>0</v>
      </c>
      <c r="K266" s="104"/>
    </row>
    <row r="267" spans="2:11" ht="26.25" customHeight="1" hidden="1">
      <c r="B267" s="136" t="s">
        <v>450</v>
      </c>
      <c r="C267" s="105" t="s">
        <v>17</v>
      </c>
      <c r="D267" s="105" t="s">
        <v>294</v>
      </c>
      <c r="E267" s="105" t="s">
        <v>336</v>
      </c>
      <c r="F267" s="105" t="s">
        <v>449</v>
      </c>
      <c r="G267" s="105" t="s">
        <v>451</v>
      </c>
      <c r="H267" s="106"/>
      <c r="I267" s="106"/>
      <c r="J267" s="106"/>
      <c r="K267" s="104"/>
    </row>
    <row r="268" spans="2:11" ht="34.5" customHeight="1">
      <c r="B268" s="107" t="s">
        <v>297</v>
      </c>
      <c r="C268" s="105" t="s">
        <v>17</v>
      </c>
      <c r="D268" s="105" t="s">
        <v>294</v>
      </c>
      <c r="E268" s="105" t="s">
        <v>336</v>
      </c>
      <c r="F268" s="105" t="s">
        <v>449</v>
      </c>
      <c r="G268" s="105" t="s">
        <v>298</v>
      </c>
      <c r="H268" s="106">
        <f>H269</f>
        <v>99573</v>
      </c>
      <c r="I268" s="106">
        <f>I269</f>
        <v>0</v>
      </c>
      <c r="J268" s="106">
        <f>J269</f>
        <v>0</v>
      </c>
      <c r="K268" s="104"/>
    </row>
    <row r="269" spans="2:11" ht="25.5">
      <c r="B269" s="107" t="s">
        <v>299</v>
      </c>
      <c r="C269" s="105" t="s">
        <v>17</v>
      </c>
      <c r="D269" s="105" t="s">
        <v>294</v>
      </c>
      <c r="E269" s="105" t="s">
        <v>336</v>
      </c>
      <c r="F269" s="105" t="s">
        <v>449</v>
      </c>
      <c r="G269" s="105" t="s">
        <v>300</v>
      </c>
      <c r="H269" s="106">
        <v>99573</v>
      </c>
      <c r="I269" s="106"/>
      <c r="J269" s="106"/>
      <c r="K269" s="104"/>
    </row>
    <row r="270" spans="2:11" ht="22.5" customHeight="1" hidden="1">
      <c r="B270" s="111" t="s">
        <v>318</v>
      </c>
      <c r="C270" s="105" t="s">
        <v>17</v>
      </c>
      <c r="D270" s="105" t="s">
        <v>294</v>
      </c>
      <c r="E270" s="105" t="s">
        <v>336</v>
      </c>
      <c r="F270" s="105" t="s">
        <v>449</v>
      </c>
      <c r="G270" s="105" t="s">
        <v>302</v>
      </c>
      <c r="H270" s="106">
        <f>H271</f>
        <v>0</v>
      </c>
      <c r="I270" s="106">
        <f>I271</f>
        <v>0</v>
      </c>
      <c r="J270" s="106">
        <f>J271</f>
        <v>0</v>
      </c>
      <c r="K270" s="104"/>
    </row>
    <row r="271" spans="2:11" ht="19.5" customHeight="1" hidden="1">
      <c r="B271" s="108" t="s">
        <v>303</v>
      </c>
      <c r="C271" s="105" t="s">
        <v>17</v>
      </c>
      <c r="D271" s="105" t="s">
        <v>294</v>
      </c>
      <c r="E271" s="105" t="s">
        <v>336</v>
      </c>
      <c r="F271" s="105" t="s">
        <v>449</v>
      </c>
      <c r="G271" s="105" t="s">
        <v>304</v>
      </c>
      <c r="H271" s="106"/>
      <c r="I271" s="106"/>
      <c r="J271" s="106"/>
      <c r="K271" s="104"/>
    </row>
    <row r="272" spans="2:11" ht="19.5" customHeight="1">
      <c r="B272" s="117" t="s">
        <v>796</v>
      </c>
      <c r="C272" s="102" t="s">
        <v>17</v>
      </c>
      <c r="D272" s="102" t="s">
        <v>294</v>
      </c>
      <c r="E272" s="102" t="s">
        <v>358</v>
      </c>
      <c r="F272" s="102"/>
      <c r="G272" s="102"/>
      <c r="H272" s="103">
        <f>H273</f>
        <v>295569.85</v>
      </c>
      <c r="I272" s="103"/>
      <c r="J272" s="103"/>
      <c r="K272" s="104"/>
    </row>
    <row r="273" spans="2:11" ht="19.5" customHeight="1">
      <c r="B273" s="108" t="s">
        <v>390</v>
      </c>
      <c r="C273" s="105" t="s">
        <v>17</v>
      </c>
      <c r="D273" s="105" t="s">
        <v>294</v>
      </c>
      <c r="E273" s="105" t="s">
        <v>358</v>
      </c>
      <c r="F273" s="105" t="s">
        <v>391</v>
      </c>
      <c r="G273" s="105"/>
      <c r="H273" s="106">
        <f>H274</f>
        <v>295569.85</v>
      </c>
      <c r="I273" s="106"/>
      <c r="J273" s="106"/>
      <c r="K273" s="104"/>
    </row>
    <row r="274" spans="2:11" ht="28.5" customHeight="1">
      <c r="B274" s="107" t="s">
        <v>297</v>
      </c>
      <c r="C274" s="105" t="s">
        <v>17</v>
      </c>
      <c r="D274" s="105" t="s">
        <v>294</v>
      </c>
      <c r="E274" s="105" t="s">
        <v>358</v>
      </c>
      <c r="F274" s="105" t="s">
        <v>391</v>
      </c>
      <c r="G274" s="105" t="s">
        <v>298</v>
      </c>
      <c r="H274" s="106">
        <f>H275</f>
        <v>295569.85</v>
      </c>
      <c r="I274" s="106"/>
      <c r="J274" s="106"/>
      <c r="K274" s="104"/>
    </row>
    <row r="275" spans="2:11" ht="33" customHeight="1">
      <c r="B275" s="107" t="s">
        <v>299</v>
      </c>
      <c r="C275" s="105" t="s">
        <v>17</v>
      </c>
      <c r="D275" s="105" t="s">
        <v>294</v>
      </c>
      <c r="E275" s="105" t="s">
        <v>358</v>
      </c>
      <c r="F275" s="105" t="s">
        <v>391</v>
      </c>
      <c r="G275" s="105" t="s">
        <v>300</v>
      </c>
      <c r="H275" s="106">
        <f>187486+32886+75197.85</f>
        <v>295569.85</v>
      </c>
      <c r="I275" s="106"/>
      <c r="J275" s="106"/>
      <c r="K275" s="104"/>
    </row>
    <row r="276" spans="2:11" ht="25.5" hidden="1">
      <c r="B276" s="101" t="s">
        <v>452</v>
      </c>
      <c r="C276" s="102" t="s">
        <v>17</v>
      </c>
      <c r="D276" s="102" t="s">
        <v>294</v>
      </c>
      <c r="E276" s="102" t="s">
        <v>396</v>
      </c>
      <c r="F276" s="102"/>
      <c r="G276" s="102"/>
      <c r="H276" s="103">
        <f>H277+H280</f>
        <v>0</v>
      </c>
      <c r="I276" s="103">
        <f>I277+I280</f>
        <v>0</v>
      </c>
      <c r="J276" s="103">
        <f>J277+J280</f>
        <v>0</v>
      </c>
      <c r="K276" s="104"/>
    </row>
    <row r="277" spans="2:11" ht="25.5" hidden="1">
      <c r="B277" s="101" t="s">
        <v>453</v>
      </c>
      <c r="C277" s="102" t="s">
        <v>17</v>
      </c>
      <c r="D277" s="102" t="s">
        <v>294</v>
      </c>
      <c r="E277" s="102" t="s">
        <v>396</v>
      </c>
      <c r="F277" s="102" t="s">
        <v>454</v>
      </c>
      <c r="G277" s="102"/>
      <c r="H277" s="103">
        <f aca="true" t="shared" si="33" ref="H277:J278">H278</f>
        <v>0</v>
      </c>
      <c r="I277" s="103">
        <f t="shared" si="33"/>
        <v>0</v>
      </c>
      <c r="J277" s="103">
        <f t="shared" si="33"/>
        <v>0</v>
      </c>
      <c r="K277" s="104"/>
    </row>
    <row r="278" spans="2:11" ht="25.5" hidden="1">
      <c r="B278" s="107" t="s">
        <v>297</v>
      </c>
      <c r="C278" s="105" t="s">
        <v>17</v>
      </c>
      <c r="D278" s="105" t="s">
        <v>294</v>
      </c>
      <c r="E278" s="105" t="s">
        <v>396</v>
      </c>
      <c r="F278" s="105" t="s">
        <v>454</v>
      </c>
      <c r="G278" s="105" t="s">
        <v>298</v>
      </c>
      <c r="H278" s="106">
        <f t="shared" si="33"/>
        <v>0</v>
      </c>
      <c r="I278" s="106">
        <f t="shared" si="33"/>
        <v>0</v>
      </c>
      <c r="J278" s="106">
        <f t="shared" si="33"/>
        <v>0</v>
      </c>
      <c r="K278" s="104"/>
    </row>
    <row r="279" spans="2:11" ht="25.5" hidden="1">
      <c r="B279" s="107" t="s">
        <v>299</v>
      </c>
      <c r="C279" s="105" t="s">
        <v>17</v>
      </c>
      <c r="D279" s="105" t="s">
        <v>294</v>
      </c>
      <c r="E279" s="105" t="s">
        <v>396</v>
      </c>
      <c r="F279" s="105" t="s">
        <v>454</v>
      </c>
      <c r="G279" s="105" t="s">
        <v>300</v>
      </c>
      <c r="H279" s="106"/>
      <c r="I279" s="106"/>
      <c r="J279" s="106"/>
      <c r="K279" s="104"/>
    </row>
    <row r="280" spans="2:11" ht="63.75" hidden="1">
      <c r="B280" s="101" t="s">
        <v>455</v>
      </c>
      <c r="C280" s="102" t="s">
        <v>17</v>
      </c>
      <c r="D280" s="102" t="s">
        <v>294</v>
      </c>
      <c r="E280" s="102" t="s">
        <v>396</v>
      </c>
      <c r="F280" s="102" t="s">
        <v>456</v>
      </c>
      <c r="G280" s="102"/>
      <c r="H280" s="103">
        <f aca="true" t="shared" si="34" ref="H280:J281">H281</f>
        <v>0</v>
      </c>
      <c r="I280" s="103">
        <f t="shared" si="34"/>
        <v>0</v>
      </c>
      <c r="J280" s="103">
        <f t="shared" si="34"/>
        <v>0</v>
      </c>
      <c r="K280" s="104"/>
    </row>
    <row r="281" spans="2:11" ht="25.5" hidden="1">
      <c r="B281" s="107" t="s">
        <v>297</v>
      </c>
      <c r="C281" s="105" t="s">
        <v>17</v>
      </c>
      <c r="D281" s="105" t="s">
        <v>294</v>
      </c>
      <c r="E281" s="105" t="s">
        <v>396</v>
      </c>
      <c r="F281" s="105" t="s">
        <v>456</v>
      </c>
      <c r="G281" s="105" t="s">
        <v>298</v>
      </c>
      <c r="H281" s="106">
        <f t="shared" si="34"/>
        <v>0</v>
      </c>
      <c r="I281" s="106">
        <f t="shared" si="34"/>
        <v>0</v>
      </c>
      <c r="J281" s="106">
        <f t="shared" si="34"/>
        <v>0</v>
      </c>
      <c r="K281" s="104"/>
    </row>
    <row r="282" spans="2:11" ht="25.5" hidden="1">
      <c r="B282" s="107" t="s">
        <v>299</v>
      </c>
      <c r="C282" s="105" t="s">
        <v>17</v>
      </c>
      <c r="D282" s="105" t="s">
        <v>294</v>
      </c>
      <c r="E282" s="105" t="s">
        <v>396</v>
      </c>
      <c r="F282" s="105" t="s">
        <v>456</v>
      </c>
      <c r="G282" s="105" t="s">
        <v>300</v>
      </c>
      <c r="H282" s="106"/>
      <c r="I282" s="106"/>
      <c r="J282" s="106"/>
      <c r="K282" s="104"/>
    </row>
    <row r="283" spans="2:11" ht="20.25" customHeight="1">
      <c r="B283" s="101" t="s">
        <v>378</v>
      </c>
      <c r="C283" s="102" t="s">
        <v>17</v>
      </c>
      <c r="D283" s="102" t="s">
        <v>360</v>
      </c>
      <c r="E283" s="102"/>
      <c r="F283" s="102"/>
      <c r="G283" s="102"/>
      <c r="H283" s="103">
        <f>H284+H311+H294+H298</f>
        <v>3000</v>
      </c>
      <c r="I283" s="103">
        <f>I284+I311+I294+I298</f>
        <v>0</v>
      </c>
      <c r="J283" s="103">
        <f>J284+J311+J294+J298</f>
        <v>0</v>
      </c>
      <c r="K283" s="104"/>
    </row>
    <row r="284" spans="2:11" ht="22.5" customHeight="1" hidden="1">
      <c r="B284" s="101" t="s">
        <v>457</v>
      </c>
      <c r="C284" s="102" t="s">
        <v>17</v>
      </c>
      <c r="D284" s="102" t="s">
        <v>360</v>
      </c>
      <c r="E284" s="102" t="s">
        <v>420</v>
      </c>
      <c r="F284" s="102"/>
      <c r="G284" s="102"/>
      <c r="H284" s="103">
        <f>H288+H285+H291</f>
        <v>0</v>
      </c>
      <c r="I284" s="103">
        <f>I288+I285+I291</f>
        <v>0</v>
      </c>
      <c r="J284" s="103">
        <f>J288+J285+J291</f>
        <v>0</v>
      </c>
      <c r="K284" s="104"/>
    </row>
    <row r="285" spans="2:11" ht="24" customHeight="1" hidden="1">
      <c r="B285" s="101" t="s">
        <v>458</v>
      </c>
      <c r="C285" s="102" t="s">
        <v>17</v>
      </c>
      <c r="D285" s="102" t="s">
        <v>360</v>
      </c>
      <c r="E285" s="102" t="s">
        <v>420</v>
      </c>
      <c r="F285" s="102" t="s">
        <v>459</v>
      </c>
      <c r="G285" s="102"/>
      <c r="H285" s="103">
        <f aca="true" t="shared" si="35" ref="H285:J286">H286</f>
        <v>0</v>
      </c>
      <c r="I285" s="103">
        <f t="shared" si="35"/>
        <v>0</v>
      </c>
      <c r="J285" s="103">
        <f t="shared" si="35"/>
        <v>0</v>
      </c>
      <c r="K285" s="104"/>
    </row>
    <row r="286" spans="2:11" ht="26.25" customHeight="1" hidden="1">
      <c r="B286" s="111" t="s">
        <v>301</v>
      </c>
      <c r="C286" s="105" t="s">
        <v>17</v>
      </c>
      <c r="D286" s="105" t="s">
        <v>360</v>
      </c>
      <c r="E286" s="105" t="s">
        <v>420</v>
      </c>
      <c r="F286" s="105" t="s">
        <v>459</v>
      </c>
      <c r="G286" s="105" t="s">
        <v>302</v>
      </c>
      <c r="H286" s="106">
        <f t="shared" si="35"/>
        <v>0</v>
      </c>
      <c r="I286" s="106">
        <f t="shared" si="35"/>
        <v>0</v>
      </c>
      <c r="J286" s="106">
        <f t="shared" si="35"/>
        <v>0</v>
      </c>
      <c r="K286" s="104"/>
    </row>
    <row r="287" spans="2:11" ht="64.5" customHeight="1" hidden="1">
      <c r="B287" s="111" t="s">
        <v>460</v>
      </c>
      <c r="C287" s="105" t="s">
        <v>17</v>
      </c>
      <c r="D287" s="105" t="s">
        <v>360</v>
      </c>
      <c r="E287" s="105" t="s">
        <v>420</v>
      </c>
      <c r="F287" s="105" t="s">
        <v>459</v>
      </c>
      <c r="G287" s="105" t="s">
        <v>25</v>
      </c>
      <c r="H287" s="106"/>
      <c r="I287" s="106">
        <v>0</v>
      </c>
      <c r="J287" s="106">
        <v>0</v>
      </c>
      <c r="K287" s="104"/>
    </row>
    <row r="288" spans="2:11" ht="89.25" hidden="1">
      <c r="B288" s="101" t="s">
        <v>461</v>
      </c>
      <c r="C288" s="102" t="s">
        <v>17</v>
      </c>
      <c r="D288" s="102" t="s">
        <v>360</v>
      </c>
      <c r="E288" s="102" t="s">
        <v>420</v>
      </c>
      <c r="F288" s="102" t="s">
        <v>462</v>
      </c>
      <c r="G288" s="102"/>
      <c r="H288" s="103">
        <f aca="true" t="shared" si="36" ref="H288:J289">H289</f>
        <v>0</v>
      </c>
      <c r="I288" s="103">
        <f t="shared" si="36"/>
        <v>0</v>
      </c>
      <c r="J288" s="103">
        <f t="shared" si="36"/>
        <v>0</v>
      </c>
      <c r="K288" s="104"/>
    </row>
    <row r="289" spans="2:11" ht="25.5" hidden="1">
      <c r="B289" s="107" t="s">
        <v>297</v>
      </c>
      <c r="C289" s="105" t="s">
        <v>17</v>
      </c>
      <c r="D289" s="105" t="s">
        <v>360</v>
      </c>
      <c r="E289" s="105" t="s">
        <v>420</v>
      </c>
      <c r="F289" s="105" t="s">
        <v>462</v>
      </c>
      <c r="G289" s="105" t="s">
        <v>298</v>
      </c>
      <c r="H289" s="106">
        <f t="shared" si="36"/>
        <v>0</v>
      </c>
      <c r="I289" s="106">
        <f t="shared" si="36"/>
        <v>0</v>
      </c>
      <c r="J289" s="106">
        <f t="shared" si="36"/>
        <v>0</v>
      </c>
      <c r="K289" s="104"/>
    </row>
    <row r="290" spans="2:11" ht="25.5" hidden="1">
      <c r="B290" s="107" t="s">
        <v>299</v>
      </c>
      <c r="C290" s="105" t="s">
        <v>17</v>
      </c>
      <c r="D290" s="105" t="s">
        <v>360</v>
      </c>
      <c r="E290" s="105" t="s">
        <v>420</v>
      </c>
      <c r="F290" s="105" t="s">
        <v>462</v>
      </c>
      <c r="G290" s="105" t="s">
        <v>300</v>
      </c>
      <c r="H290" s="106"/>
      <c r="I290" s="106"/>
      <c r="J290" s="106"/>
      <c r="K290" s="104"/>
    </row>
    <row r="291" spans="2:11" ht="12.75" hidden="1">
      <c r="B291" s="101" t="s">
        <v>458</v>
      </c>
      <c r="C291" s="102" t="s">
        <v>17</v>
      </c>
      <c r="D291" s="102" t="s">
        <v>360</v>
      </c>
      <c r="E291" s="102" t="s">
        <v>420</v>
      </c>
      <c r="F291" s="102" t="s">
        <v>459</v>
      </c>
      <c r="G291" s="102"/>
      <c r="H291" s="103">
        <f aca="true" t="shared" si="37" ref="H291:J292">H292</f>
        <v>0</v>
      </c>
      <c r="I291" s="103">
        <f t="shared" si="37"/>
        <v>0</v>
      </c>
      <c r="J291" s="103">
        <f t="shared" si="37"/>
        <v>0</v>
      </c>
      <c r="K291" s="104"/>
    </row>
    <row r="292" spans="2:11" ht="12.75" hidden="1">
      <c r="B292" s="111" t="s">
        <v>301</v>
      </c>
      <c r="C292" s="105" t="s">
        <v>17</v>
      </c>
      <c r="D292" s="105" t="s">
        <v>360</v>
      </c>
      <c r="E292" s="105" t="s">
        <v>420</v>
      </c>
      <c r="F292" s="105" t="s">
        <v>459</v>
      </c>
      <c r="G292" s="105" t="s">
        <v>302</v>
      </c>
      <c r="H292" s="106">
        <f t="shared" si="37"/>
        <v>0</v>
      </c>
      <c r="I292" s="106">
        <f t="shared" si="37"/>
        <v>0</v>
      </c>
      <c r="J292" s="106">
        <f t="shared" si="37"/>
        <v>0</v>
      </c>
      <c r="K292" s="104"/>
    </row>
    <row r="293" spans="2:11" ht="51" hidden="1">
      <c r="B293" s="111" t="s">
        <v>460</v>
      </c>
      <c r="C293" s="105" t="s">
        <v>17</v>
      </c>
      <c r="D293" s="105" t="s">
        <v>360</v>
      </c>
      <c r="E293" s="105" t="s">
        <v>420</v>
      </c>
      <c r="F293" s="105" t="s">
        <v>459</v>
      </c>
      <c r="G293" s="105" t="s">
        <v>25</v>
      </c>
      <c r="H293" s="106">
        <v>0</v>
      </c>
      <c r="I293" s="106"/>
      <c r="J293" s="106"/>
      <c r="K293" s="104"/>
    </row>
    <row r="294" spans="2:11" ht="12.75" hidden="1">
      <c r="B294" s="101" t="s">
        <v>463</v>
      </c>
      <c r="C294" s="102" t="s">
        <v>17</v>
      </c>
      <c r="D294" s="102" t="s">
        <v>360</v>
      </c>
      <c r="E294" s="102" t="s">
        <v>464</v>
      </c>
      <c r="F294" s="102"/>
      <c r="G294" s="102"/>
      <c r="H294" s="103">
        <f>H295</f>
        <v>0</v>
      </c>
      <c r="I294" s="103">
        <f aca="true" t="shared" si="38" ref="I294:J296">I295</f>
        <v>0</v>
      </c>
      <c r="J294" s="103">
        <f t="shared" si="38"/>
        <v>0</v>
      </c>
      <c r="K294" s="104"/>
    </row>
    <row r="295" spans="2:11" ht="71.25" customHeight="1" hidden="1">
      <c r="B295" s="101" t="s">
        <v>465</v>
      </c>
      <c r="C295" s="102" t="s">
        <v>17</v>
      </c>
      <c r="D295" s="102" t="s">
        <v>360</v>
      </c>
      <c r="E295" s="102" t="s">
        <v>464</v>
      </c>
      <c r="F295" s="102" t="s">
        <v>466</v>
      </c>
      <c r="G295" s="102"/>
      <c r="H295" s="103">
        <f>H296</f>
        <v>0</v>
      </c>
      <c r="I295" s="103">
        <f t="shared" si="38"/>
        <v>0</v>
      </c>
      <c r="J295" s="103">
        <f t="shared" si="38"/>
        <v>0</v>
      </c>
      <c r="K295" s="104"/>
    </row>
    <row r="296" spans="2:11" ht="17.25" customHeight="1" hidden="1">
      <c r="B296" s="111" t="s">
        <v>301</v>
      </c>
      <c r="C296" s="105" t="s">
        <v>17</v>
      </c>
      <c r="D296" s="105" t="s">
        <v>360</v>
      </c>
      <c r="E296" s="105" t="s">
        <v>464</v>
      </c>
      <c r="F296" s="105" t="s">
        <v>466</v>
      </c>
      <c r="G296" s="105" t="s">
        <v>302</v>
      </c>
      <c r="H296" s="106">
        <f>H297</f>
        <v>0</v>
      </c>
      <c r="I296" s="106">
        <f t="shared" si="38"/>
        <v>0</v>
      </c>
      <c r="J296" s="106">
        <f t="shared" si="38"/>
        <v>0</v>
      </c>
      <c r="K296" s="104"/>
    </row>
    <row r="297" spans="2:11" ht="57" customHeight="1" hidden="1">
      <c r="B297" s="111" t="s">
        <v>460</v>
      </c>
      <c r="C297" s="105" t="s">
        <v>17</v>
      </c>
      <c r="D297" s="105" t="s">
        <v>360</v>
      </c>
      <c r="E297" s="105" t="s">
        <v>464</v>
      </c>
      <c r="F297" s="105" t="s">
        <v>466</v>
      </c>
      <c r="G297" s="105" t="s">
        <v>25</v>
      </c>
      <c r="H297" s="106"/>
      <c r="I297" s="106"/>
      <c r="J297" s="106"/>
      <c r="K297" s="104"/>
    </row>
    <row r="298" spans="2:11" ht="21.75" customHeight="1" hidden="1">
      <c r="B298" s="101" t="s">
        <v>467</v>
      </c>
      <c r="C298" s="102" t="s">
        <v>17</v>
      </c>
      <c r="D298" s="102" t="s">
        <v>360</v>
      </c>
      <c r="E298" s="102" t="s">
        <v>336</v>
      </c>
      <c r="F298" s="102"/>
      <c r="G298" s="102"/>
      <c r="H298" s="103">
        <f>H299+H302+H307</f>
        <v>0</v>
      </c>
      <c r="I298" s="103">
        <f>I299+I302</f>
        <v>0</v>
      </c>
      <c r="J298" s="103">
        <f>J299+J302</f>
        <v>0</v>
      </c>
      <c r="K298" s="104"/>
    </row>
    <row r="299" spans="2:11" ht="38.25" hidden="1">
      <c r="B299" s="101" t="s">
        <v>468</v>
      </c>
      <c r="C299" s="102" t="s">
        <v>17</v>
      </c>
      <c r="D299" s="102" t="s">
        <v>360</v>
      </c>
      <c r="E299" s="102" t="s">
        <v>336</v>
      </c>
      <c r="F299" s="102" t="s">
        <v>469</v>
      </c>
      <c r="G299" s="102"/>
      <c r="H299" s="103">
        <f aca="true" t="shared" si="39" ref="H299:J300">H300</f>
        <v>0</v>
      </c>
      <c r="I299" s="103">
        <f t="shared" si="39"/>
        <v>0</v>
      </c>
      <c r="J299" s="103">
        <f t="shared" si="39"/>
        <v>0</v>
      </c>
      <c r="K299" s="104"/>
    </row>
    <row r="300" spans="2:11" ht="25.5" hidden="1">
      <c r="B300" s="107" t="s">
        <v>297</v>
      </c>
      <c r="C300" s="105" t="s">
        <v>17</v>
      </c>
      <c r="D300" s="105" t="s">
        <v>360</v>
      </c>
      <c r="E300" s="105" t="s">
        <v>336</v>
      </c>
      <c r="F300" s="105" t="s">
        <v>469</v>
      </c>
      <c r="G300" s="105" t="s">
        <v>298</v>
      </c>
      <c r="H300" s="106">
        <f t="shared" si="39"/>
        <v>0</v>
      </c>
      <c r="I300" s="106">
        <f t="shared" si="39"/>
        <v>0</v>
      </c>
      <c r="J300" s="106">
        <f t="shared" si="39"/>
        <v>0</v>
      </c>
      <c r="K300" s="104"/>
    </row>
    <row r="301" spans="2:11" ht="39" customHeight="1" hidden="1">
      <c r="B301" s="107" t="s">
        <v>299</v>
      </c>
      <c r="C301" s="105" t="s">
        <v>17</v>
      </c>
      <c r="D301" s="105" t="s">
        <v>360</v>
      </c>
      <c r="E301" s="105" t="s">
        <v>336</v>
      </c>
      <c r="F301" s="105" t="s">
        <v>469</v>
      </c>
      <c r="G301" s="105" t="s">
        <v>300</v>
      </c>
      <c r="H301" s="106"/>
      <c r="I301" s="106"/>
      <c r="J301" s="106"/>
      <c r="K301" s="104"/>
    </row>
    <row r="302" spans="2:11" ht="199.5" customHeight="1" hidden="1">
      <c r="B302" s="124" t="s">
        <v>470</v>
      </c>
      <c r="C302" s="125" t="s">
        <v>17</v>
      </c>
      <c r="D302" s="125" t="s">
        <v>360</v>
      </c>
      <c r="E302" s="125" t="s">
        <v>336</v>
      </c>
      <c r="F302" s="125" t="s">
        <v>471</v>
      </c>
      <c r="G302" s="125"/>
      <c r="H302" s="103">
        <f>H305+H303</f>
        <v>0</v>
      </c>
      <c r="I302" s="103">
        <f>I305+I303</f>
        <v>0</v>
      </c>
      <c r="J302" s="103">
        <f>J305+J303</f>
        <v>0</v>
      </c>
      <c r="K302" s="104"/>
    </row>
    <row r="303" spans="2:11" ht="25.5" hidden="1">
      <c r="B303" s="107" t="s">
        <v>297</v>
      </c>
      <c r="C303" s="127" t="s">
        <v>17</v>
      </c>
      <c r="D303" s="127" t="s">
        <v>360</v>
      </c>
      <c r="E303" s="127" t="s">
        <v>336</v>
      </c>
      <c r="F303" s="127" t="s">
        <v>471</v>
      </c>
      <c r="G303" s="127" t="s">
        <v>298</v>
      </c>
      <c r="H303" s="106"/>
      <c r="I303" s="106"/>
      <c r="J303" s="106"/>
      <c r="K303" s="104"/>
    </row>
    <row r="304" spans="2:11" ht="25.5" hidden="1">
      <c r="B304" s="107" t="s">
        <v>299</v>
      </c>
      <c r="C304" s="127" t="s">
        <v>17</v>
      </c>
      <c r="D304" s="127" t="s">
        <v>360</v>
      </c>
      <c r="E304" s="127" t="s">
        <v>336</v>
      </c>
      <c r="F304" s="127" t="s">
        <v>471</v>
      </c>
      <c r="G304" s="127" t="s">
        <v>300</v>
      </c>
      <c r="H304" s="106"/>
      <c r="I304" s="106"/>
      <c r="J304" s="106"/>
      <c r="K304" s="104"/>
    </row>
    <row r="305" spans="2:11" ht="21.75" customHeight="1" hidden="1">
      <c r="B305" s="128" t="s">
        <v>407</v>
      </c>
      <c r="C305" s="127" t="s">
        <v>17</v>
      </c>
      <c r="D305" s="127" t="s">
        <v>360</v>
      </c>
      <c r="E305" s="127" t="s">
        <v>336</v>
      </c>
      <c r="F305" s="127" t="s">
        <v>471</v>
      </c>
      <c r="G305" s="127" t="s">
        <v>401</v>
      </c>
      <c r="H305" s="106">
        <f>H306</f>
        <v>0</v>
      </c>
      <c r="I305" s="106">
        <f>I306</f>
        <v>0</v>
      </c>
      <c r="J305" s="106">
        <f>J306</f>
        <v>0</v>
      </c>
      <c r="K305" s="104"/>
    </row>
    <row r="306" spans="2:11" ht="21" customHeight="1" hidden="1">
      <c r="B306" s="128" t="s">
        <v>265</v>
      </c>
      <c r="C306" s="127" t="s">
        <v>17</v>
      </c>
      <c r="D306" s="127" t="s">
        <v>360</v>
      </c>
      <c r="E306" s="127" t="s">
        <v>336</v>
      </c>
      <c r="F306" s="127" t="s">
        <v>471</v>
      </c>
      <c r="G306" s="127" t="s">
        <v>432</v>
      </c>
      <c r="H306" s="106"/>
      <c r="I306" s="106"/>
      <c r="J306" s="106"/>
      <c r="K306" s="104"/>
    </row>
    <row r="307" spans="2:11" ht="98.25" customHeight="1" hidden="1">
      <c r="B307" s="124" t="s">
        <v>746</v>
      </c>
      <c r="C307" s="125" t="s">
        <v>17</v>
      </c>
      <c r="D307" s="125" t="s">
        <v>360</v>
      </c>
      <c r="E307" s="125" t="s">
        <v>336</v>
      </c>
      <c r="F307" s="125" t="s">
        <v>747</v>
      </c>
      <c r="G307" s="125"/>
      <c r="H307" s="103">
        <f>H308</f>
        <v>0</v>
      </c>
      <c r="I307" s="103"/>
      <c r="J307" s="103"/>
      <c r="K307" s="104"/>
    </row>
    <row r="308" spans="2:11" ht="21" customHeight="1" hidden="1">
      <c r="B308" s="111" t="s">
        <v>301</v>
      </c>
      <c r="C308" s="127" t="s">
        <v>17</v>
      </c>
      <c r="D308" s="127" t="s">
        <v>360</v>
      </c>
      <c r="E308" s="127" t="s">
        <v>336</v>
      </c>
      <c r="F308" s="127" t="s">
        <v>747</v>
      </c>
      <c r="G308" s="127" t="s">
        <v>302</v>
      </c>
      <c r="H308" s="106">
        <f>H309+H310</f>
        <v>0</v>
      </c>
      <c r="I308" s="106"/>
      <c r="J308" s="106"/>
      <c r="K308" s="104"/>
    </row>
    <row r="309" spans="2:11" ht="21" customHeight="1" hidden="1">
      <c r="B309" s="126" t="s">
        <v>319</v>
      </c>
      <c r="C309" s="127" t="s">
        <v>17</v>
      </c>
      <c r="D309" s="127" t="s">
        <v>360</v>
      </c>
      <c r="E309" s="127" t="s">
        <v>336</v>
      </c>
      <c r="F309" s="127" t="s">
        <v>747</v>
      </c>
      <c r="G309" s="127" t="s">
        <v>320</v>
      </c>
      <c r="H309" s="106"/>
      <c r="I309" s="106"/>
      <c r="J309" s="106"/>
      <c r="K309" s="104"/>
    </row>
    <row r="310" spans="2:11" ht="21" customHeight="1" hidden="1">
      <c r="B310" s="108" t="s">
        <v>303</v>
      </c>
      <c r="C310" s="127" t="s">
        <v>17</v>
      </c>
      <c r="D310" s="127" t="s">
        <v>360</v>
      </c>
      <c r="E310" s="127" t="s">
        <v>336</v>
      </c>
      <c r="F310" s="127" t="s">
        <v>747</v>
      </c>
      <c r="G310" s="127" t="s">
        <v>304</v>
      </c>
      <c r="H310" s="106"/>
      <c r="I310" s="106"/>
      <c r="J310" s="106"/>
      <c r="K310" s="104"/>
    </row>
    <row r="311" spans="2:11" ht="25.5" customHeight="1">
      <c r="B311" s="101" t="s">
        <v>379</v>
      </c>
      <c r="C311" s="102" t="s">
        <v>17</v>
      </c>
      <c r="D311" s="102" t="s">
        <v>360</v>
      </c>
      <c r="E311" s="102" t="s">
        <v>380</v>
      </c>
      <c r="F311" s="102"/>
      <c r="G311" s="102"/>
      <c r="H311" s="103">
        <f>H312+H321+H317+H324</f>
        <v>3000</v>
      </c>
      <c r="I311" s="103">
        <f>I312+I321+I317</f>
        <v>0</v>
      </c>
      <c r="J311" s="103">
        <f>J312+J321+J317</f>
        <v>0</v>
      </c>
      <c r="K311" s="104"/>
    </row>
    <row r="312" spans="2:11" ht="74.25" customHeight="1" hidden="1">
      <c r="B312" s="101" t="s">
        <v>472</v>
      </c>
      <c r="C312" s="102" t="s">
        <v>17</v>
      </c>
      <c r="D312" s="102" t="s">
        <v>360</v>
      </c>
      <c r="E312" s="102" t="s">
        <v>380</v>
      </c>
      <c r="F312" s="102" t="s">
        <v>473</v>
      </c>
      <c r="G312" s="102"/>
      <c r="H312" s="103">
        <f>H313+H315</f>
        <v>0</v>
      </c>
      <c r="I312" s="103">
        <f>I313+I315</f>
        <v>0</v>
      </c>
      <c r="J312" s="103">
        <f>J313+J315</f>
        <v>0</v>
      </c>
      <c r="K312" s="104"/>
    </row>
    <row r="313" spans="2:11" ht="73.5" customHeight="1" hidden="1">
      <c r="B313" s="107" t="s">
        <v>291</v>
      </c>
      <c r="C313" s="105" t="s">
        <v>474</v>
      </c>
      <c r="D313" s="105" t="s">
        <v>360</v>
      </c>
      <c r="E313" s="105" t="s">
        <v>380</v>
      </c>
      <c r="F313" s="105" t="s">
        <v>473</v>
      </c>
      <c r="G313" s="105" t="s">
        <v>23</v>
      </c>
      <c r="H313" s="106">
        <f>H314</f>
        <v>0</v>
      </c>
      <c r="I313" s="106">
        <f>I314</f>
        <v>0</v>
      </c>
      <c r="J313" s="106">
        <f>J314</f>
        <v>0</v>
      </c>
      <c r="K313" s="104"/>
    </row>
    <row r="314" spans="2:11" ht="30.75" customHeight="1" hidden="1">
      <c r="B314" s="107" t="s">
        <v>296</v>
      </c>
      <c r="C314" s="105" t="s">
        <v>17</v>
      </c>
      <c r="D314" s="105" t="s">
        <v>360</v>
      </c>
      <c r="E314" s="105" t="s">
        <v>380</v>
      </c>
      <c r="F314" s="105" t="s">
        <v>473</v>
      </c>
      <c r="G314" s="105" t="s">
        <v>292</v>
      </c>
      <c r="H314" s="106"/>
      <c r="I314" s="106"/>
      <c r="J314" s="106"/>
      <c r="K314" s="104"/>
    </row>
    <row r="315" spans="2:11" ht="33" customHeight="1" hidden="1">
      <c r="B315" s="126" t="s">
        <v>297</v>
      </c>
      <c r="C315" s="105" t="s">
        <v>474</v>
      </c>
      <c r="D315" s="105" t="s">
        <v>360</v>
      </c>
      <c r="E315" s="105" t="s">
        <v>380</v>
      </c>
      <c r="F315" s="105" t="s">
        <v>473</v>
      </c>
      <c r="G315" s="105" t="s">
        <v>298</v>
      </c>
      <c r="H315" s="106">
        <f>H316</f>
        <v>0</v>
      </c>
      <c r="I315" s="106">
        <f>I316</f>
        <v>0</v>
      </c>
      <c r="J315" s="106">
        <f>J316</f>
        <v>0</v>
      </c>
      <c r="K315" s="104"/>
    </row>
    <row r="316" spans="2:11" ht="45.75" customHeight="1" hidden="1">
      <c r="B316" s="126" t="s">
        <v>299</v>
      </c>
      <c r="C316" s="105" t="s">
        <v>17</v>
      </c>
      <c r="D316" s="105" t="s">
        <v>360</v>
      </c>
      <c r="E316" s="105" t="s">
        <v>380</v>
      </c>
      <c r="F316" s="105" t="s">
        <v>473</v>
      </c>
      <c r="G316" s="105" t="s">
        <v>300</v>
      </c>
      <c r="H316" s="106"/>
      <c r="I316" s="106"/>
      <c r="J316" s="106">
        <f>J317</f>
        <v>0</v>
      </c>
      <c r="K316" s="104"/>
    </row>
    <row r="317" spans="2:11" ht="25.5" hidden="1">
      <c r="B317" s="117" t="s">
        <v>381</v>
      </c>
      <c r="C317" s="102" t="s">
        <v>17</v>
      </c>
      <c r="D317" s="102" t="s">
        <v>360</v>
      </c>
      <c r="E317" s="102" t="s">
        <v>380</v>
      </c>
      <c r="F317" s="102" t="s">
        <v>475</v>
      </c>
      <c r="G317" s="102"/>
      <c r="H317" s="103">
        <f>H318</f>
        <v>0</v>
      </c>
      <c r="I317" s="103">
        <f>I318</f>
        <v>0</v>
      </c>
      <c r="J317" s="103">
        <f>J318</f>
        <v>0</v>
      </c>
      <c r="K317" s="104"/>
    </row>
    <row r="318" spans="2:11" ht="25.5" hidden="1">
      <c r="B318" s="107" t="s">
        <v>297</v>
      </c>
      <c r="C318" s="105" t="s">
        <v>17</v>
      </c>
      <c r="D318" s="105" t="s">
        <v>360</v>
      </c>
      <c r="E318" s="105" t="s">
        <v>380</v>
      </c>
      <c r="F318" s="105" t="s">
        <v>475</v>
      </c>
      <c r="G318" s="105" t="s">
        <v>298</v>
      </c>
      <c r="H318" s="106">
        <f>H319</f>
        <v>0</v>
      </c>
      <c r="I318" s="106">
        <f>I319</f>
        <v>0</v>
      </c>
      <c r="J318" s="106">
        <f>J319</f>
        <v>0</v>
      </c>
      <c r="K318" s="104"/>
    </row>
    <row r="319" spans="2:11" ht="25.5" hidden="1">
      <c r="B319" s="107" t="s">
        <v>299</v>
      </c>
      <c r="C319" s="105" t="s">
        <v>17</v>
      </c>
      <c r="D319" s="105" t="s">
        <v>360</v>
      </c>
      <c r="E319" s="105" t="s">
        <v>380</v>
      </c>
      <c r="F319" s="105" t="s">
        <v>475</v>
      </c>
      <c r="G319" s="105" t="s">
        <v>300</v>
      </c>
      <c r="H319" s="106">
        <v>0</v>
      </c>
      <c r="I319" s="103"/>
      <c r="J319" s="106">
        <f>J320</f>
        <v>0</v>
      </c>
      <c r="K319" s="104"/>
    </row>
    <row r="320" spans="2:11" ht="12.75" hidden="1">
      <c r="B320" s="107"/>
      <c r="C320" s="105"/>
      <c r="D320" s="105"/>
      <c r="E320" s="105"/>
      <c r="F320" s="105"/>
      <c r="G320" s="105"/>
      <c r="H320" s="103"/>
      <c r="I320" s="103"/>
      <c r="J320" s="103"/>
      <c r="K320" s="104"/>
    </row>
    <row r="321" spans="2:11" ht="24.75" customHeight="1" hidden="1">
      <c r="B321" s="117" t="s">
        <v>476</v>
      </c>
      <c r="C321" s="102" t="s">
        <v>17</v>
      </c>
      <c r="D321" s="102" t="s">
        <v>360</v>
      </c>
      <c r="E321" s="102" t="s">
        <v>380</v>
      </c>
      <c r="F321" s="102" t="s">
        <v>477</v>
      </c>
      <c r="G321" s="102"/>
      <c r="H321" s="103">
        <f aca="true" t="shared" si="40" ref="H321:J322">H322</f>
        <v>0</v>
      </c>
      <c r="I321" s="103">
        <f t="shared" si="40"/>
        <v>0</v>
      </c>
      <c r="J321" s="103">
        <f t="shared" si="40"/>
        <v>0</v>
      </c>
      <c r="K321" s="104"/>
    </row>
    <row r="322" spans="2:11" ht="12.75" hidden="1">
      <c r="B322" s="111" t="s">
        <v>301</v>
      </c>
      <c r="C322" s="105" t="s">
        <v>17</v>
      </c>
      <c r="D322" s="105" t="s">
        <v>360</v>
      </c>
      <c r="E322" s="105" t="s">
        <v>380</v>
      </c>
      <c r="F322" s="105" t="s">
        <v>477</v>
      </c>
      <c r="G322" s="105" t="s">
        <v>302</v>
      </c>
      <c r="H322" s="106">
        <f t="shared" si="40"/>
        <v>0</v>
      </c>
      <c r="I322" s="106">
        <f t="shared" si="40"/>
        <v>0</v>
      </c>
      <c r="J322" s="106">
        <f t="shared" si="40"/>
        <v>0</v>
      </c>
      <c r="K322" s="104"/>
    </row>
    <row r="323" spans="2:11" ht="59.25" customHeight="1" hidden="1">
      <c r="B323" s="111" t="s">
        <v>460</v>
      </c>
      <c r="C323" s="105" t="s">
        <v>17</v>
      </c>
      <c r="D323" s="105" t="s">
        <v>360</v>
      </c>
      <c r="E323" s="105" t="s">
        <v>380</v>
      </c>
      <c r="F323" s="105" t="s">
        <v>477</v>
      </c>
      <c r="G323" s="105" t="s">
        <v>25</v>
      </c>
      <c r="H323" s="106">
        <v>0</v>
      </c>
      <c r="I323" s="106"/>
      <c r="J323" s="106"/>
      <c r="K323" s="104"/>
    </row>
    <row r="324" spans="2:11" ht="22.5" customHeight="1">
      <c r="B324" s="117" t="s">
        <v>390</v>
      </c>
      <c r="C324" s="102" t="s">
        <v>17</v>
      </c>
      <c r="D324" s="102" t="s">
        <v>360</v>
      </c>
      <c r="E324" s="102" t="s">
        <v>380</v>
      </c>
      <c r="F324" s="102" t="s">
        <v>391</v>
      </c>
      <c r="G324" s="102"/>
      <c r="H324" s="103">
        <f>H325</f>
        <v>3000</v>
      </c>
      <c r="I324" s="103"/>
      <c r="J324" s="103"/>
      <c r="K324" s="104"/>
    </row>
    <row r="325" spans="2:11" ht="19.5" customHeight="1">
      <c r="B325" s="111" t="s">
        <v>318</v>
      </c>
      <c r="C325" s="105" t="s">
        <v>17</v>
      </c>
      <c r="D325" s="105" t="s">
        <v>360</v>
      </c>
      <c r="E325" s="105" t="s">
        <v>380</v>
      </c>
      <c r="F325" s="105" t="s">
        <v>391</v>
      </c>
      <c r="G325" s="105" t="s">
        <v>302</v>
      </c>
      <c r="H325" s="106">
        <f>H326</f>
        <v>3000</v>
      </c>
      <c r="I325" s="106"/>
      <c r="J325" s="106"/>
      <c r="K325" s="104"/>
    </row>
    <row r="326" spans="2:11" ht="18.75" customHeight="1">
      <c r="B326" s="108" t="s">
        <v>303</v>
      </c>
      <c r="C326" s="105" t="s">
        <v>17</v>
      </c>
      <c r="D326" s="105" t="s">
        <v>360</v>
      </c>
      <c r="E326" s="105" t="s">
        <v>380</v>
      </c>
      <c r="F326" s="105" t="s">
        <v>391</v>
      </c>
      <c r="G326" s="105" t="s">
        <v>304</v>
      </c>
      <c r="H326" s="106">
        <v>3000</v>
      </c>
      <c r="I326" s="106"/>
      <c r="J326" s="106"/>
      <c r="K326" s="104"/>
    </row>
    <row r="327" spans="2:11" ht="23.25" customHeight="1" hidden="1">
      <c r="B327" s="111"/>
      <c r="C327" s="105"/>
      <c r="D327" s="105"/>
      <c r="E327" s="105"/>
      <c r="F327" s="105"/>
      <c r="G327" s="105"/>
      <c r="H327" s="106"/>
      <c r="I327" s="106"/>
      <c r="J327" s="106"/>
      <c r="K327" s="104"/>
    </row>
    <row r="328" spans="2:11" ht="24" customHeight="1">
      <c r="B328" s="101" t="s">
        <v>478</v>
      </c>
      <c r="C328" s="102" t="s">
        <v>17</v>
      </c>
      <c r="D328" s="102" t="s">
        <v>420</v>
      </c>
      <c r="E328" s="102"/>
      <c r="F328" s="102"/>
      <c r="G328" s="102"/>
      <c r="H328" s="103">
        <f>H329+H344</f>
        <v>130000</v>
      </c>
      <c r="I328" s="103">
        <f>I329+I344</f>
        <v>0</v>
      </c>
      <c r="J328" s="103">
        <f>J329+J344+J375</f>
        <v>0</v>
      </c>
      <c r="K328" s="104"/>
    </row>
    <row r="329" spans="2:11" ht="19.5" customHeight="1" hidden="1">
      <c r="B329" s="101" t="s">
        <v>479</v>
      </c>
      <c r="C329" s="102" t="s">
        <v>17</v>
      </c>
      <c r="D329" s="102" t="s">
        <v>420</v>
      </c>
      <c r="E329" s="102" t="s">
        <v>285</v>
      </c>
      <c r="F329" s="102"/>
      <c r="G329" s="102"/>
      <c r="H329" s="103">
        <f>H336+H330+H333+H341</f>
        <v>0</v>
      </c>
      <c r="I329" s="103">
        <f>I336+I330+I333</f>
        <v>0</v>
      </c>
      <c r="J329" s="103">
        <f>J336+J330+J333</f>
        <v>0</v>
      </c>
      <c r="K329" s="104"/>
    </row>
    <row r="330" spans="2:11" ht="70.5" customHeight="1" hidden="1">
      <c r="B330" s="124" t="s">
        <v>480</v>
      </c>
      <c r="C330" s="125" t="s">
        <v>17</v>
      </c>
      <c r="D330" s="125" t="s">
        <v>420</v>
      </c>
      <c r="E330" s="125" t="s">
        <v>285</v>
      </c>
      <c r="F330" s="125" t="s">
        <v>481</v>
      </c>
      <c r="G330" s="125"/>
      <c r="H330" s="103">
        <f>H331+H339</f>
        <v>0</v>
      </c>
      <c r="I330" s="103">
        <f>I331+I339</f>
        <v>0</v>
      </c>
      <c r="J330" s="103">
        <f>J331+J339</f>
        <v>0</v>
      </c>
      <c r="K330" s="104"/>
    </row>
    <row r="331" spans="2:11" ht="40.5" customHeight="1" hidden="1">
      <c r="B331" s="126" t="s">
        <v>297</v>
      </c>
      <c r="C331" s="127" t="s">
        <v>17</v>
      </c>
      <c r="D331" s="127" t="s">
        <v>420</v>
      </c>
      <c r="E331" s="127" t="s">
        <v>285</v>
      </c>
      <c r="F331" s="127" t="s">
        <v>481</v>
      </c>
      <c r="G331" s="127" t="s">
        <v>298</v>
      </c>
      <c r="H331" s="106">
        <f>H332</f>
        <v>0</v>
      </c>
      <c r="I331" s="106">
        <f>I332</f>
        <v>0</v>
      </c>
      <c r="J331" s="106">
        <f>J332</f>
        <v>0</v>
      </c>
      <c r="K331" s="104"/>
    </row>
    <row r="332" spans="2:11" ht="48" customHeight="1" hidden="1">
      <c r="B332" s="126" t="s">
        <v>299</v>
      </c>
      <c r="C332" s="127" t="s">
        <v>17</v>
      </c>
      <c r="D332" s="127" t="s">
        <v>420</v>
      </c>
      <c r="E332" s="127" t="s">
        <v>285</v>
      </c>
      <c r="F332" s="127" t="s">
        <v>481</v>
      </c>
      <c r="G332" s="127" t="s">
        <v>300</v>
      </c>
      <c r="H332" s="106"/>
      <c r="I332" s="106"/>
      <c r="J332" s="106"/>
      <c r="K332" s="104"/>
    </row>
    <row r="333" spans="2:11" ht="38.25" hidden="1">
      <c r="B333" s="129" t="s">
        <v>482</v>
      </c>
      <c r="C333" s="125" t="s">
        <v>17</v>
      </c>
      <c r="D333" s="125" t="s">
        <v>420</v>
      </c>
      <c r="E333" s="125" t="s">
        <v>285</v>
      </c>
      <c r="F333" s="125" t="s">
        <v>483</v>
      </c>
      <c r="G333" s="125"/>
      <c r="H333" s="103">
        <f aca="true" t="shared" si="41" ref="H333:J334">H334</f>
        <v>0</v>
      </c>
      <c r="I333" s="103">
        <f t="shared" si="41"/>
        <v>0</v>
      </c>
      <c r="J333" s="103">
        <f t="shared" si="41"/>
        <v>0</v>
      </c>
      <c r="K333" s="104"/>
    </row>
    <row r="334" spans="2:11" ht="25.5" hidden="1">
      <c r="B334" s="111" t="s">
        <v>311</v>
      </c>
      <c r="C334" s="127" t="s">
        <v>17</v>
      </c>
      <c r="D334" s="127" t="s">
        <v>420</v>
      </c>
      <c r="E334" s="127" t="s">
        <v>285</v>
      </c>
      <c r="F334" s="127" t="s">
        <v>483</v>
      </c>
      <c r="G334" s="127" t="s">
        <v>312</v>
      </c>
      <c r="H334" s="106">
        <f t="shared" si="41"/>
        <v>0</v>
      </c>
      <c r="I334" s="106">
        <f t="shared" si="41"/>
        <v>0</v>
      </c>
      <c r="J334" s="106">
        <f t="shared" si="41"/>
        <v>0</v>
      </c>
      <c r="K334" s="104"/>
    </row>
    <row r="335" spans="2:11" ht="38.25" hidden="1">
      <c r="B335" s="111" t="s">
        <v>484</v>
      </c>
      <c r="C335" s="127" t="s">
        <v>17</v>
      </c>
      <c r="D335" s="127" t="s">
        <v>420</v>
      </c>
      <c r="E335" s="127" t="s">
        <v>285</v>
      </c>
      <c r="F335" s="127" t="s">
        <v>483</v>
      </c>
      <c r="G335" s="127" t="s">
        <v>485</v>
      </c>
      <c r="H335" s="106"/>
      <c r="I335" s="106"/>
      <c r="J335" s="106"/>
      <c r="K335" s="104"/>
    </row>
    <row r="336" spans="2:11" ht="25.5" hidden="1">
      <c r="B336" s="101" t="s">
        <v>486</v>
      </c>
      <c r="C336" s="102" t="s">
        <v>17</v>
      </c>
      <c r="D336" s="102" t="s">
        <v>420</v>
      </c>
      <c r="E336" s="102" t="s">
        <v>285</v>
      </c>
      <c r="F336" s="102" t="s">
        <v>487</v>
      </c>
      <c r="G336" s="102"/>
      <c r="H336" s="103">
        <f aca="true" t="shared" si="42" ref="H336:J337">H337</f>
        <v>0</v>
      </c>
      <c r="I336" s="103">
        <f t="shared" si="42"/>
        <v>0</v>
      </c>
      <c r="J336" s="103">
        <f t="shared" si="42"/>
        <v>0</v>
      </c>
      <c r="K336" s="104"/>
    </row>
    <row r="337" spans="2:11" ht="25.5" hidden="1">
      <c r="B337" s="107" t="s">
        <v>297</v>
      </c>
      <c r="C337" s="105" t="s">
        <v>17</v>
      </c>
      <c r="D337" s="105" t="s">
        <v>420</v>
      </c>
      <c r="E337" s="105" t="s">
        <v>285</v>
      </c>
      <c r="F337" s="105" t="s">
        <v>487</v>
      </c>
      <c r="G337" s="105" t="s">
        <v>298</v>
      </c>
      <c r="H337" s="106">
        <f t="shared" si="42"/>
        <v>0</v>
      </c>
      <c r="I337" s="106">
        <f t="shared" si="42"/>
        <v>0</v>
      </c>
      <c r="J337" s="106">
        <f t="shared" si="42"/>
        <v>0</v>
      </c>
      <c r="K337" s="104"/>
    </row>
    <row r="338" spans="2:11" ht="25.5" hidden="1">
      <c r="B338" s="107" t="s">
        <v>299</v>
      </c>
      <c r="C338" s="105" t="s">
        <v>17</v>
      </c>
      <c r="D338" s="105" t="s">
        <v>420</v>
      </c>
      <c r="E338" s="105" t="s">
        <v>285</v>
      </c>
      <c r="F338" s="105" t="s">
        <v>487</v>
      </c>
      <c r="G338" s="105" t="s">
        <v>300</v>
      </c>
      <c r="H338" s="106"/>
      <c r="I338" s="106"/>
      <c r="J338" s="106"/>
      <c r="K338" s="104"/>
    </row>
    <row r="339" spans="2:11" ht="25.5" hidden="1">
      <c r="B339" s="111" t="s">
        <v>311</v>
      </c>
      <c r="C339" s="127" t="s">
        <v>17</v>
      </c>
      <c r="D339" s="127" t="s">
        <v>420</v>
      </c>
      <c r="E339" s="127" t="s">
        <v>285</v>
      </c>
      <c r="F339" s="127" t="s">
        <v>481</v>
      </c>
      <c r="G339" s="127" t="s">
        <v>312</v>
      </c>
      <c r="H339" s="106"/>
      <c r="I339" s="106"/>
      <c r="J339" s="106"/>
      <c r="K339" s="104"/>
    </row>
    <row r="340" spans="2:11" ht="25.5" hidden="1">
      <c r="B340" s="126" t="s">
        <v>488</v>
      </c>
      <c r="C340" s="127" t="s">
        <v>17</v>
      </c>
      <c r="D340" s="127" t="s">
        <v>420</v>
      </c>
      <c r="E340" s="127" t="s">
        <v>285</v>
      </c>
      <c r="F340" s="127" t="s">
        <v>481</v>
      </c>
      <c r="G340" s="127" t="s">
        <v>485</v>
      </c>
      <c r="H340" s="106"/>
      <c r="I340" s="106"/>
      <c r="J340" s="106"/>
      <c r="K340" s="104"/>
    </row>
    <row r="341" spans="2:11" ht="18.75" customHeight="1" hidden="1">
      <c r="B341" s="101" t="s">
        <v>390</v>
      </c>
      <c r="C341" s="125" t="s">
        <v>17</v>
      </c>
      <c r="D341" s="102" t="s">
        <v>420</v>
      </c>
      <c r="E341" s="102" t="s">
        <v>285</v>
      </c>
      <c r="F341" s="125" t="s">
        <v>744</v>
      </c>
      <c r="G341" s="125"/>
      <c r="H341" s="103">
        <f>H342</f>
        <v>0</v>
      </c>
      <c r="I341" s="103"/>
      <c r="J341" s="103"/>
      <c r="K341" s="104"/>
    </row>
    <row r="342" spans="2:11" ht="20.25" customHeight="1" hidden="1">
      <c r="B342" s="111" t="s">
        <v>301</v>
      </c>
      <c r="C342" s="127" t="s">
        <v>17</v>
      </c>
      <c r="D342" s="105" t="s">
        <v>420</v>
      </c>
      <c r="E342" s="105" t="s">
        <v>285</v>
      </c>
      <c r="F342" s="127" t="s">
        <v>744</v>
      </c>
      <c r="G342" s="127" t="s">
        <v>302</v>
      </c>
      <c r="H342" s="106">
        <f>H343</f>
        <v>0</v>
      </c>
      <c r="I342" s="106"/>
      <c r="J342" s="106"/>
      <c r="K342" s="104"/>
    </row>
    <row r="343" spans="2:11" ht="21" customHeight="1" hidden="1">
      <c r="B343" s="126" t="s">
        <v>319</v>
      </c>
      <c r="C343" s="127" t="s">
        <v>17</v>
      </c>
      <c r="D343" s="105" t="s">
        <v>420</v>
      </c>
      <c r="E343" s="105" t="s">
        <v>285</v>
      </c>
      <c r="F343" s="127" t="s">
        <v>744</v>
      </c>
      <c r="G343" s="127" t="s">
        <v>320</v>
      </c>
      <c r="H343" s="106"/>
      <c r="I343" s="106"/>
      <c r="J343" s="106"/>
      <c r="K343" s="104"/>
    </row>
    <row r="344" spans="2:11" ht="21.75" customHeight="1">
      <c r="B344" s="101" t="s">
        <v>489</v>
      </c>
      <c r="C344" s="102" t="s">
        <v>17</v>
      </c>
      <c r="D344" s="102" t="s">
        <v>420</v>
      </c>
      <c r="E344" s="102" t="s">
        <v>287</v>
      </c>
      <c r="F344" s="102"/>
      <c r="G344" s="102"/>
      <c r="H344" s="103">
        <f>H353+H370+H364+H358+H361+H348+H345+H367</f>
        <v>130000</v>
      </c>
      <c r="I344" s="103">
        <f>I353+I370+I364+I358+I361+I348+I345+I367</f>
        <v>0</v>
      </c>
      <c r="J344" s="103">
        <f>J353+J370+J364+J358+J361+J348+J345+J367</f>
        <v>0</v>
      </c>
      <c r="K344" s="104"/>
    </row>
    <row r="345" spans="2:11" ht="21.75" customHeight="1" hidden="1">
      <c r="B345" s="101" t="s">
        <v>492</v>
      </c>
      <c r="C345" s="102" t="s">
        <v>17</v>
      </c>
      <c r="D345" s="102" t="s">
        <v>420</v>
      </c>
      <c r="E345" s="102" t="s">
        <v>287</v>
      </c>
      <c r="F345" s="102" t="s">
        <v>803</v>
      </c>
      <c r="G345" s="102"/>
      <c r="H345" s="103">
        <f>H346</f>
        <v>0</v>
      </c>
      <c r="I345" s="103"/>
      <c r="J345" s="103"/>
      <c r="K345" s="104"/>
    </row>
    <row r="346" spans="2:11" ht="28.5" customHeight="1" hidden="1">
      <c r="B346" s="107" t="s">
        <v>297</v>
      </c>
      <c r="C346" s="105" t="s">
        <v>17</v>
      </c>
      <c r="D346" s="105" t="s">
        <v>420</v>
      </c>
      <c r="E346" s="105" t="s">
        <v>287</v>
      </c>
      <c r="F346" s="105" t="s">
        <v>803</v>
      </c>
      <c r="G346" s="105" t="s">
        <v>298</v>
      </c>
      <c r="H346" s="106">
        <f>H347</f>
        <v>0</v>
      </c>
      <c r="I346" s="103"/>
      <c r="J346" s="103"/>
      <c r="K346" s="104"/>
    </row>
    <row r="347" spans="2:11" ht="28.5" customHeight="1" hidden="1">
      <c r="B347" s="107" t="s">
        <v>299</v>
      </c>
      <c r="C347" s="105" t="s">
        <v>17</v>
      </c>
      <c r="D347" s="105" t="s">
        <v>420</v>
      </c>
      <c r="E347" s="105" t="s">
        <v>287</v>
      </c>
      <c r="F347" s="105" t="s">
        <v>803</v>
      </c>
      <c r="G347" s="105" t="s">
        <v>300</v>
      </c>
      <c r="H347" s="106">
        <v>0</v>
      </c>
      <c r="I347" s="103"/>
      <c r="J347" s="103"/>
      <c r="K347" s="104"/>
    </row>
    <row r="348" spans="2:11" ht="38.25" customHeight="1">
      <c r="B348" s="101" t="s">
        <v>622</v>
      </c>
      <c r="C348" s="102" t="s">
        <v>17</v>
      </c>
      <c r="D348" s="102" t="s">
        <v>420</v>
      </c>
      <c r="E348" s="102" t="s">
        <v>287</v>
      </c>
      <c r="F348" s="102" t="s">
        <v>736</v>
      </c>
      <c r="G348" s="102"/>
      <c r="H348" s="103">
        <f>H349+H351</f>
        <v>0</v>
      </c>
      <c r="I348" s="103">
        <f aca="true" t="shared" si="43" ref="H348:J349">I349</f>
        <v>0</v>
      </c>
      <c r="J348" s="103">
        <f t="shared" si="43"/>
        <v>0</v>
      </c>
      <c r="K348" s="104"/>
    </row>
    <row r="349" spans="2:11" ht="29.25" customHeight="1">
      <c r="B349" s="107" t="s">
        <v>297</v>
      </c>
      <c r="C349" s="105" t="s">
        <v>17</v>
      </c>
      <c r="D349" s="105" t="s">
        <v>420</v>
      </c>
      <c r="E349" s="105" t="s">
        <v>287</v>
      </c>
      <c r="F349" s="105" t="s">
        <v>736</v>
      </c>
      <c r="G349" s="105" t="s">
        <v>298</v>
      </c>
      <c r="H349" s="106">
        <f t="shared" si="43"/>
        <v>-595254</v>
      </c>
      <c r="I349" s="106">
        <f t="shared" si="43"/>
        <v>0</v>
      </c>
      <c r="J349" s="106">
        <f t="shared" si="43"/>
        <v>0</v>
      </c>
      <c r="K349" s="104"/>
    </row>
    <row r="350" spans="2:11" ht="29.25" customHeight="1">
      <c r="B350" s="107" t="s">
        <v>299</v>
      </c>
      <c r="C350" s="105" t="s">
        <v>17</v>
      </c>
      <c r="D350" s="105" t="s">
        <v>420</v>
      </c>
      <c r="E350" s="105" t="s">
        <v>287</v>
      </c>
      <c r="F350" s="105" t="s">
        <v>736</v>
      </c>
      <c r="G350" s="105" t="s">
        <v>300</v>
      </c>
      <c r="H350" s="106">
        <v>-595254</v>
      </c>
      <c r="I350" s="106"/>
      <c r="J350" s="106"/>
      <c r="K350" s="104"/>
    </row>
    <row r="351" spans="2:11" ht="29.25" customHeight="1">
      <c r="B351" s="131" t="s">
        <v>495</v>
      </c>
      <c r="C351" s="105" t="s">
        <v>17</v>
      </c>
      <c r="D351" s="105" t="s">
        <v>420</v>
      </c>
      <c r="E351" s="105" t="s">
        <v>287</v>
      </c>
      <c r="F351" s="105" t="s">
        <v>736</v>
      </c>
      <c r="G351" s="105" t="s">
        <v>496</v>
      </c>
      <c r="H351" s="106">
        <f>H352</f>
        <v>595254</v>
      </c>
      <c r="I351" s="106"/>
      <c r="J351" s="106"/>
      <c r="K351" s="104"/>
    </row>
    <row r="352" spans="2:11" ht="29.25" customHeight="1">
      <c r="B352" s="131" t="s">
        <v>497</v>
      </c>
      <c r="C352" s="105" t="s">
        <v>17</v>
      </c>
      <c r="D352" s="105" t="s">
        <v>420</v>
      </c>
      <c r="E352" s="105" t="s">
        <v>287</v>
      </c>
      <c r="F352" s="105" t="s">
        <v>736</v>
      </c>
      <c r="G352" s="105" t="s">
        <v>498</v>
      </c>
      <c r="H352" s="106">
        <v>595254</v>
      </c>
      <c r="I352" s="106"/>
      <c r="J352" s="106"/>
      <c r="K352" s="104"/>
    </row>
    <row r="353" spans="2:11" ht="76.5" hidden="1">
      <c r="B353" s="101" t="s">
        <v>490</v>
      </c>
      <c r="C353" s="102" t="s">
        <v>17</v>
      </c>
      <c r="D353" s="102" t="s">
        <v>420</v>
      </c>
      <c r="E353" s="102" t="s">
        <v>287</v>
      </c>
      <c r="F353" s="102" t="s">
        <v>491</v>
      </c>
      <c r="G353" s="102"/>
      <c r="H353" s="103">
        <f>H356+H354</f>
        <v>0</v>
      </c>
      <c r="I353" s="103">
        <f>I356+I354</f>
        <v>0</v>
      </c>
      <c r="J353" s="103">
        <f>J356+J354</f>
        <v>0</v>
      </c>
      <c r="K353" s="104"/>
    </row>
    <row r="354" spans="2:11" ht="25.5" hidden="1">
      <c r="B354" s="126" t="s">
        <v>297</v>
      </c>
      <c r="C354" s="127" t="s">
        <v>17</v>
      </c>
      <c r="D354" s="127" t="s">
        <v>420</v>
      </c>
      <c r="E354" s="127" t="s">
        <v>287</v>
      </c>
      <c r="F354" s="105" t="s">
        <v>491</v>
      </c>
      <c r="G354" s="127" t="s">
        <v>298</v>
      </c>
      <c r="H354" s="106">
        <f>H355</f>
        <v>0</v>
      </c>
      <c r="I354" s="106">
        <f>I355</f>
        <v>0</v>
      </c>
      <c r="J354" s="106">
        <f>J355</f>
        <v>0</v>
      </c>
      <c r="K354" s="104"/>
    </row>
    <row r="355" spans="2:11" ht="25.5" hidden="1">
      <c r="B355" s="126" t="s">
        <v>299</v>
      </c>
      <c r="C355" s="127" t="s">
        <v>17</v>
      </c>
      <c r="D355" s="127" t="s">
        <v>420</v>
      </c>
      <c r="E355" s="127" t="s">
        <v>287</v>
      </c>
      <c r="F355" s="105" t="s">
        <v>491</v>
      </c>
      <c r="G355" s="127" t="s">
        <v>300</v>
      </c>
      <c r="H355" s="106"/>
      <c r="I355" s="106"/>
      <c r="J355" s="106"/>
      <c r="K355" s="104"/>
    </row>
    <row r="356" spans="2:11" ht="12.75" hidden="1">
      <c r="B356" s="128" t="s">
        <v>407</v>
      </c>
      <c r="C356" s="127" t="s">
        <v>17</v>
      </c>
      <c r="D356" s="127" t="s">
        <v>420</v>
      </c>
      <c r="E356" s="127" t="s">
        <v>287</v>
      </c>
      <c r="F356" s="105" t="s">
        <v>491</v>
      </c>
      <c r="G356" s="127" t="s">
        <v>401</v>
      </c>
      <c r="H356" s="106">
        <f>H357</f>
        <v>0</v>
      </c>
      <c r="I356" s="106">
        <f>I357</f>
        <v>0</v>
      </c>
      <c r="J356" s="106">
        <f>J357</f>
        <v>0</v>
      </c>
      <c r="K356" s="104"/>
    </row>
    <row r="357" spans="2:11" ht="12.75" hidden="1">
      <c r="B357" s="128" t="s">
        <v>265</v>
      </c>
      <c r="C357" s="127" t="s">
        <v>17</v>
      </c>
      <c r="D357" s="127" t="s">
        <v>420</v>
      </c>
      <c r="E357" s="127" t="s">
        <v>287</v>
      </c>
      <c r="F357" s="105" t="s">
        <v>491</v>
      </c>
      <c r="G357" s="127" t="s">
        <v>432</v>
      </c>
      <c r="H357" s="106"/>
      <c r="I357" s="106"/>
      <c r="J357" s="106"/>
      <c r="K357" s="104"/>
    </row>
    <row r="358" spans="2:11" ht="12.75" hidden="1">
      <c r="B358" s="124" t="s">
        <v>492</v>
      </c>
      <c r="C358" s="125" t="s">
        <v>17</v>
      </c>
      <c r="D358" s="125" t="s">
        <v>420</v>
      </c>
      <c r="E358" s="125" t="s">
        <v>287</v>
      </c>
      <c r="F358" s="125" t="s">
        <v>493</v>
      </c>
      <c r="G358" s="125"/>
      <c r="H358" s="103"/>
      <c r="I358" s="103"/>
      <c r="J358" s="103"/>
      <c r="K358" s="104"/>
    </row>
    <row r="359" spans="2:11" ht="25.5" hidden="1">
      <c r="B359" s="126" t="s">
        <v>297</v>
      </c>
      <c r="C359" s="127" t="s">
        <v>17</v>
      </c>
      <c r="D359" s="127" t="s">
        <v>420</v>
      </c>
      <c r="E359" s="127" t="s">
        <v>287</v>
      </c>
      <c r="F359" s="105" t="s">
        <v>491</v>
      </c>
      <c r="G359" s="127" t="s">
        <v>298</v>
      </c>
      <c r="H359" s="103"/>
      <c r="I359" s="103"/>
      <c r="J359" s="103"/>
      <c r="K359" s="104"/>
    </row>
    <row r="360" spans="2:11" ht="25.5" hidden="1">
      <c r="B360" s="126" t="s">
        <v>299</v>
      </c>
      <c r="C360" s="127" t="s">
        <v>17</v>
      </c>
      <c r="D360" s="127" t="s">
        <v>420</v>
      </c>
      <c r="E360" s="127" t="s">
        <v>287</v>
      </c>
      <c r="F360" s="105" t="s">
        <v>491</v>
      </c>
      <c r="G360" s="127" t="s">
        <v>300</v>
      </c>
      <c r="H360" s="103"/>
      <c r="I360" s="103"/>
      <c r="J360" s="103"/>
      <c r="K360" s="104"/>
    </row>
    <row r="361" spans="2:11" ht="29.25" customHeight="1">
      <c r="B361" s="130" t="s">
        <v>783</v>
      </c>
      <c r="C361" s="102" t="s">
        <v>17</v>
      </c>
      <c r="D361" s="102" t="s">
        <v>420</v>
      </c>
      <c r="E361" s="102" t="s">
        <v>287</v>
      </c>
      <c r="F361" s="102" t="s">
        <v>494</v>
      </c>
      <c r="G361" s="102"/>
      <c r="H361" s="103">
        <f aca="true" t="shared" si="44" ref="H361:J362">H362</f>
        <v>130000</v>
      </c>
      <c r="I361" s="103">
        <f t="shared" si="44"/>
        <v>0</v>
      </c>
      <c r="J361" s="103">
        <f t="shared" si="44"/>
        <v>0</v>
      </c>
      <c r="K361" s="104"/>
    </row>
    <row r="362" spans="2:11" ht="31.5" customHeight="1">
      <c r="B362" s="131" t="s">
        <v>495</v>
      </c>
      <c r="C362" s="105" t="s">
        <v>17</v>
      </c>
      <c r="D362" s="105" t="s">
        <v>420</v>
      </c>
      <c r="E362" s="105" t="s">
        <v>287</v>
      </c>
      <c r="F362" s="105" t="s">
        <v>494</v>
      </c>
      <c r="G362" s="105" t="s">
        <v>496</v>
      </c>
      <c r="H362" s="106">
        <f t="shared" si="44"/>
        <v>130000</v>
      </c>
      <c r="I362" s="106">
        <f t="shared" si="44"/>
        <v>0</v>
      </c>
      <c r="J362" s="106">
        <f t="shared" si="44"/>
        <v>0</v>
      </c>
      <c r="K362" s="104"/>
    </row>
    <row r="363" spans="2:11" ht="18.75" customHeight="1">
      <c r="B363" s="131" t="s">
        <v>497</v>
      </c>
      <c r="C363" s="105" t="s">
        <v>17</v>
      </c>
      <c r="D363" s="105" t="s">
        <v>420</v>
      </c>
      <c r="E363" s="105" t="s">
        <v>287</v>
      </c>
      <c r="F363" s="105" t="s">
        <v>494</v>
      </c>
      <c r="G363" s="105" t="s">
        <v>498</v>
      </c>
      <c r="H363" s="106">
        <v>130000</v>
      </c>
      <c r="I363" s="106"/>
      <c r="J363" s="106"/>
      <c r="K363" s="104"/>
    </row>
    <row r="364" spans="2:11" ht="18.75" customHeight="1" hidden="1">
      <c r="B364" s="124" t="s">
        <v>492</v>
      </c>
      <c r="C364" s="125" t="s">
        <v>17</v>
      </c>
      <c r="D364" s="125" t="s">
        <v>420</v>
      </c>
      <c r="E364" s="125" t="s">
        <v>287</v>
      </c>
      <c r="F364" s="125" t="s">
        <v>499</v>
      </c>
      <c r="G364" s="125"/>
      <c r="H364" s="103">
        <f>H365</f>
        <v>0</v>
      </c>
      <c r="I364" s="103"/>
      <c r="J364" s="103"/>
      <c r="K364" s="104"/>
    </row>
    <row r="365" spans="2:11" ht="25.5" hidden="1">
      <c r="B365" s="126" t="s">
        <v>297</v>
      </c>
      <c r="C365" s="127" t="s">
        <v>17</v>
      </c>
      <c r="D365" s="127" t="s">
        <v>420</v>
      </c>
      <c r="E365" s="127" t="s">
        <v>287</v>
      </c>
      <c r="F365" s="127" t="s">
        <v>499</v>
      </c>
      <c r="G365" s="127" t="s">
        <v>298</v>
      </c>
      <c r="H365" s="106">
        <f>H366</f>
        <v>0</v>
      </c>
      <c r="I365" s="106"/>
      <c r="J365" s="106"/>
      <c r="K365" s="104"/>
    </row>
    <row r="366" spans="2:11" ht="25.5" hidden="1">
      <c r="B366" s="126" t="s">
        <v>299</v>
      </c>
      <c r="C366" s="127" t="s">
        <v>17</v>
      </c>
      <c r="D366" s="127" t="s">
        <v>420</v>
      </c>
      <c r="E366" s="127" t="s">
        <v>287</v>
      </c>
      <c r="F366" s="127" t="s">
        <v>499</v>
      </c>
      <c r="G366" s="127" t="s">
        <v>300</v>
      </c>
      <c r="H366" s="106"/>
      <c r="I366" s="106"/>
      <c r="J366" s="106"/>
      <c r="K366" s="104"/>
    </row>
    <row r="367" spans="2:11" ht="51.75" customHeight="1" hidden="1">
      <c r="B367" s="129" t="s">
        <v>804</v>
      </c>
      <c r="C367" s="125" t="s">
        <v>17</v>
      </c>
      <c r="D367" s="125" t="s">
        <v>420</v>
      </c>
      <c r="E367" s="125" t="s">
        <v>287</v>
      </c>
      <c r="F367" s="125" t="s">
        <v>805</v>
      </c>
      <c r="G367" s="125"/>
      <c r="H367" s="103">
        <f>H368</f>
        <v>0</v>
      </c>
      <c r="I367" s="103"/>
      <c r="J367" s="103"/>
      <c r="K367" s="104"/>
    </row>
    <row r="368" spans="2:11" ht="25.5" hidden="1">
      <c r="B368" s="126" t="s">
        <v>297</v>
      </c>
      <c r="C368" s="127" t="s">
        <v>17</v>
      </c>
      <c r="D368" s="127" t="s">
        <v>420</v>
      </c>
      <c r="E368" s="127" t="s">
        <v>287</v>
      </c>
      <c r="F368" s="127" t="s">
        <v>805</v>
      </c>
      <c r="G368" s="127" t="s">
        <v>298</v>
      </c>
      <c r="H368" s="106">
        <f>H369</f>
        <v>0</v>
      </c>
      <c r="I368" s="106"/>
      <c r="J368" s="106"/>
      <c r="K368" s="104"/>
    </row>
    <row r="369" spans="2:11" ht="44.25" customHeight="1" hidden="1">
      <c r="B369" s="126" t="s">
        <v>299</v>
      </c>
      <c r="C369" s="127" t="s">
        <v>17</v>
      </c>
      <c r="D369" s="127" t="s">
        <v>420</v>
      </c>
      <c r="E369" s="127" t="s">
        <v>287</v>
      </c>
      <c r="F369" s="127" t="s">
        <v>805</v>
      </c>
      <c r="G369" s="127" t="s">
        <v>300</v>
      </c>
      <c r="H369" s="106"/>
      <c r="I369" s="106"/>
      <c r="J369" s="106"/>
      <c r="K369" s="104"/>
    </row>
    <row r="370" spans="2:11" ht="38.25" hidden="1">
      <c r="B370" s="101" t="s">
        <v>500</v>
      </c>
      <c r="C370" s="102" t="s">
        <v>17</v>
      </c>
      <c r="D370" s="102" t="s">
        <v>420</v>
      </c>
      <c r="E370" s="102" t="s">
        <v>287</v>
      </c>
      <c r="F370" s="102" t="s">
        <v>501</v>
      </c>
      <c r="G370" s="102"/>
      <c r="H370" s="103">
        <f>H373+H371</f>
        <v>0</v>
      </c>
      <c r="I370" s="103">
        <f>I373</f>
        <v>0</v>
      </c>
      <c r="J370" s="103">
        <f>J373</f>
        <v>0</v>
      </c>
      <c r="K370" s="104"/>
    </row>
    <row r="371" spans="2:11" ht="25.5" hidden="1">
      <c r="B371" s="131" t="s">
        <v>297</v>
      </c>
      <c r="C371" s="105" t="s">
        <v>17</v>
      </c>
      <c r="D371" s="105" t="s">
        <v>420</v>
      </c>
      <c r="E371" s="105" t="s">
        <v>287</v>
      </c>
      <c r="F371" s="105" t="s">
        <v>501</v>
      </c>
      <c r="G371" s="105" t="s">
        <v>298</v>
      </c>
      <c r="H371" s="106">
        <f>H372</f>
        <v>0</v>
      </c>
      <c r="I371" s="106"/>
      <c r="J371" s="106"/>
      <c r="K371" s="104"/>
    </row>
    <row r="372" spans="2:11" ht="25.5" hidden="1">
      <c r="B372" s="131" t="s">
        <v>299</v>
      </c>
      <c r="C372" s="105" t="s">
        <v>17</v>
      </c>
      <c r="D372" s="105" t="s">
        <v>420</v>
      </c>
      <c r="E372" s="105" t="s">
        <v>287</v>
      </c>
      <c r="F372" s="105" t="s">
        <v>501</v>
      </c>
      <c r="G372" s="105" t="s">
        <v>300</v>
      </c>
      <c r="H372" s="106">
        <v>0</v>
      </c>
      <c r="I372" s="106"/>
      <c r="J372" s="106"/>
      <c r="K372" s="104"/>
    </row>
    <row r="373" spans="2:11" ht="12.75" hidden="1">
      <c r="B373" s="111" t="s">
        <v>301</v>
      </c>
      <c r="C373" s="105" t="s">
        <v>17</v>
      </c>
      <c r="D373" s="105" t="s">
        <v>420</v>
      </c>
      <c r="E373" s="105" t="s">
        <v>287</v>
      </c>
      <c r="F373" s="105" t="s">
        <v>501</v>
      </c>
      <c r="G373" s="105" t="s">
        <v>302</v>
      </c>
      <c r="H373" s="106">
        <f>H374</f>
        <v>0</v>
      </c>
      <c r="I373" s="106">
        <f>I374</f>
        <v>0</v>
      </c>
      <c r="J373" s="106">
        <f>J374</f>
        <v>0</v>
      </c>
      <c r="K373" s="104"/>
    </row>
    <row r="374" spans="2:11" ht="51" hidden="1">
      <c r="B374" s="111" t="s">
        <v>460</v>
      </c>
      <c r="C374" s="105" t="s">
        <v>17</v>
      </c>
      <c r="D374" s="105" t="s">
        <v>420</v>
      </c>
      <c r="E374" s="105" t="s">
        <v>287</v>
      </c>
      <c r="F374" s="105" t="s">
        <v>501</v>
      </c>
      <c r="G374" s="105" t="s">
        <v>25</v>
      </c>
      <c r="H374" s="106"/>
      <c r="I374" s="106"/>
      <c r="J374" s="106"/>
      <c r="K374" s="104"/>
    </row>
    <row r="375" spans="2:11" ht="25.5" hidden="1">
      <c r="B375" s="101" t="s">
        <v>787</v>
      </c>
      <c r="C375" s="102" t="s">
        <v>17</v>
      </c>
      <c r="D375" s="102" t="s">
        <v>420</v>
      </c>
      <c r="E375" s="102" t="s">
        <v>420</v>
      </c>
      <c r="F375" s="102"/>
      <c r="G375" s="102"/>
      <c r="H375" s="103"/>
      <c r="I375" s="103"/>
      <c r="J375" s="103">
        <f>J376</f>
        <v>0</v>
      </c>
      <c r="K375" s="104"/>
    </row>
    <row r="376" spans="2:11" ht="25.5" hidden="1">
      <c r="B376" s="101" t="s">
        <v>788</v>
      </c>
      <c r="C376" s="102" t="s">
        <v>17</v>
      </c>
      <c r="D376" s="102" t="s">
        <v>420</v>
      </c>
      <c r="E376" s="102" t="s">
        <v>420</v>
      </c>
      <c r="F376" s="102" t="s">
        <v>789</v>
      </c>
      <c r="G376" s="102"/>
      <c r="H376" s="103"/>
      <c r="I376" s="103"/>
      <c r="J376" s="103">
        <f>J377</f>
        <v>0</v>
      </c>
      <c r="K376" s="104"/>
    </row>
    <row r="377" spans="2:11" ht="25.5" hidden="1">
      <c r="B377" s="131" t="s">
        <v>495</v>
      </c>
      <c r="C377" s="105" t="s">
        <v>17</v>
      </c>
      <c r="D377" s="105" t="s">
        <v>420</v>
      </c>
      <c r="E377" s="105" t="s">
        <v>420</v>
      </c>
      <c r="F377" s="105" t="s">
        <v>789</v>
      </c>
      <c r="G377" s="105" t="s">
        <v>496</v>
      </c>
      <c r="H377" s="106"/>
      <c r="I377" s="106"/>
      <c r="J377" s="106">
        <f>J378</f>
        <v>0</v>
      </c>
      <c r="K377" s="104"/>
    </row>
    <row r="378" spans="2:11" ht="12.75" hidden="1">
      <c r="B378" s="131" t="s">
        <v>497</v>
      </c>
      <c r="C378" s="105" t="s">
        <v>17</v>
      </c>
      <c r="D378" s="105" t="s">
        <v>420</v>
      </c>
      <c r="E378" s="105" t="s">
        <v>420</v>
      </c>
      <c r="F378" s="105" t="s">
        <v>789</v>
      </c>
      <c r="G378" s="105" t="s">
        <v>498</v>
      </c>
      <c r="H378" s="106"/>
      <c r="I378" s="106"/>
      <c r="J378" s="106"/>
      <c r="K378" s="104"/>
    </row>
    <row r="379" spans="2:11" ht="21" customHeight="1">
      <c r="B379" s="117" t="s">
        <v>502</v>
      </c>
      <c r="C379" s="102" t="s">
        <v>17</v>
      </c>
      <c r="D379" s="102" t="s">
        <v>385</v>
      </c>
      <c r="E379" s="102"/>
      <c r="F379" s="102"/>
      <c r="G379" s="102"/>
      <c r="H379" s="103">
        <f>H380</f>
        <v>0</v>
      </c>
      <c r="I379" s="103">
        <f>I380</f>
        <v>0</v>
      </c>
      <c r="J379" s="103">
        <f>J380</f>
        <v>0</v>
      </c>
      <c r="K379" s="104"/>
    </row>
    <row r="380" spans="2:11" ht="34.5" customHeight="1">
      <c r="B380" s="117" t="s">
        <v>503</v>
      </c>
      <c r="C380" s="102" t="s">
        <v>17</v>
      </c>
      <c r="D380" s="102" t="s">
        <v>385</v>
      </c>
      <c r="E380" s="102" t="s">
        <v>420</v>
      </c>
      <c r="F380" s="102"/>
      <c r="G380" s="102"/>
      <c r="H380" s="103">
        <f>H386+H391+H396</f>
        <v>0</v>
      </c>
      <c r="I380" s="103">
        <f>I386+I391</f>
        <v>0</v>
      </c>
      <c r="J380" s="103">
        <f>J386+J391</f>
        <v>0</v>
      </c>
      <c r="K380" s="104"/>
    </row>
    <row r="381" spans="2:11" ht="18.75" customHeight="1" hidden="1">
      <c r="B381" s="129" t="s">
        <v>502</v>
      </c>
      <c r="C381" s="125" t="s">
        <v>17</v>
      </c>
      <c r="D381" s="125" t="s">
        <v>385</v>
      </c>
      <c r="E381" s="125" t="s">
        <v>420</v>
      </c>
      <c r="F381" s="125" t="s">
        <v>504</v>
      </c>
      <c r="G381" s="125"/>
      <c r="H381" s="106"/>
      <c r="I381" s="106"/>
      <c r="J381" s="106"/>
      <c r="K381" s="104"/>
    </row>
    <row r="382" spans="2:11" ht="25.5" hidden="1">
      <c r="B382" s="126" t="s">
        <v>297</v>
      </c>
      <c r="C382" s="127" t="s">
        <v>17</v>
      </c>
      <c r="D382" s="127" t="s">
        <v>385</v>
      </c>
      <c r="E382" s="127" t="s">
        <v>420</v>
      </c>
      <c r="F382" s="127" t="s">
        <v>504</v>
      </c>
      <c r="G382" s="127" t="s">
        <v>298</v>
      </c>
      <c r="H382" s="106"/>
      <c r="I382" s="106"/>
      <c r="J382" s="106"/>
      <c r="K382" s="104"/>
    </row>
    <row r="383" spans="2:11" ht="25.5" hidden="1">
      <c r="B383" s="126" t="s">
        <v>299</v>
      </c>
      <c r="C383" s="127" t="s">
        <v>17</v>
      </c>
      <c r="D383" s="127" t="s">
        <v>385</v>
      </c>
      <c r="E383" s="127" t="s">
        <v>420</v>
      </c>
      <c r="F383" s="127" t="s">
        <v>504</v>
      </c>
      <c r="G383" s="127" t="s">
        <v>300</v>
      </c>
      <c r="H383" s="106"/>
      <c r="I383" s="106"/>
      <c r="J383" s="106"/>
      <c r="K383" s="104"/>
    </row>
    <row r="384" spans="2:11" ht="25.5" hidden="1">
      <c r="B384" s="126" t="s">
        <v>495</v>
      </c>
      <c r="C384" s="127" t="s">
        <v>17</v>
      </c>
      <c r="D384" s="127" t="s">
        <v>385</v>
      </c>
      <c r="E384" s="127" t="s">
        <v>420</v>
      </c>
      <c r="F384" s="127" t="s">
        <v>504</v>
      </c>
      <c r="G384" s="127" t="s">
        <v>496</v>
      </c>
      <c r="H384" s="106"/>
      <c r="I384" s="106"/>
      <c r="J384" s="106"/>
      <c r="K384" s="104"/>
    </row>
    <row r="385" spans="2:11" ht="12.75" hidden="1">
      <c r="B385" s="126" t="s">
        <v>497</v>
      </c>
      <c r="C385" s="127" t="s">
        <v>17</v>
      </c>
      <c r="D385" s="127" t="s">
        <v>385</v>
      </c>
      <c r="E385" s="127" t="s">
        <v>420</v>
      </c>
      <c r="F385" s="127" t="s">
        <v>504</v>
      </c>
      <c r="G385" s="127" t="s">
        <v>498</v>
      </c>
      <c r="H385" s="106"/>
      <c r="I385" s="106"/>
      <c r="J385" s="106"/>
      <c r="K385" s="104"/>
    </row>
    <row r="386" spans="2:11" ht="25.5" hidden="1">
      <c r="B386" s="129" t="s">
        <v>505</v>
      </c>
      <c r="C386" s="125" t="s">
        <v>17</v>
      </c>
      <c r="D386" s="125" t="s">
        <v>385</v>
      </c>
      <c r="E386" s="125" t="s">
        <v>420</v>
      </c>
      <c r="F386" s="125" t="s">
        <v>506</v>
      </c>
      <c r="G386" s="125"/>
      <c r="H386" s="103">
        <f>H387+H389</f>
        <v>0</v>
      </c>
      <c r="I386" s="103">
        <f>I389</f>
        <v>0</v>
      </c>
      <c r="J386" s="103">
        <f>J389</f>
        <v>0</v>
      </c>
      <c r="K386" s="104"/>
    </row>
    <row r="387" spans="2:11" ht="25.5" hidden="1">
      <c r="B387" s="126" t="s">
        <v>297</v>
      </c>
      <c r="C387" s="127" t="s">
        <v>17</v>
      </c>
      <c r="D387" s="127" t="s">
        <v>385</v>
      </c>
      <c r="E387" s="127" t="s">
        <v>420</v>
      </c>
      <c r="F387" s="127" t="s">
        <v>506</v>
      </c>
      <c r="G387" s="127" t="s">
        <v>298</v>
      </c>
      <c r="H387" s="106"/>
      <c r="I387" s="106"/>
      <c r="J387" s="106"/>
      <c r="K387" s="104"/>
    </row>
    <row r="388" spans="2:11" ht="25.5" hidden="1">
      <c r="B388" s="126" t="s">
        <v>299</v>
      </c>
      <c r="C388" s="127" t="s">
        <v>17</v>
      </c>
      <c r="D388" s="127" t="s">
        <v>385</v>
      </c>
      <c r="E388" s="127" t="s">
        <v>420</v>
      </c>
      <c r="F388" s="127" t="s">
        <v>506</v>
      </c>
      <c r="G388" s="127" t="s">
        <v>300</v>
      </c>
      <c r="H388" s="106"/>
      <c r="I388" s="106"/>
      <c r="J388" s="106"/>
      <c r="K388" s="104"/>
    </row>
    <row r="389" spans="2:11" ht="25.5" hidden="1">
      <c r="B389" s="126" t="s">
        <v>495</v>
      </c>
      <c r="C389" s="127" t="s">
        <v>17</v>
      </c>
      <c r="D389" s="127" t="s">
        <v>385</v>
      </c>
      <c r="E389" s="127" t="s">
        <v>420</v>
      </c>
      <c r="F389" s="127" t="s">
        <v>506</v>
      </c>
      <c r="G389" s="127" t="s">
        <v>496</v>
      </c>
      <c r="H389" s="106">
        <f>H390</f>
        <v>0</v>
      </c>
      <c r="I389" s="106">
        <f>I390</f>
        <v>0</v>
      </c>
      <c r="J389" s="106">
        <f>J390</f>
        <v>0</v>
      </c>
      <c r="K389" s="104"/>
    </row>
    <row r="390" spans="2:11" ht="17.25" customHeight="1" hidden="1">
      <c r="B390" s="126" t="s">
        <v>497</v>
      </c>
      <c r="C390" s="127" t="s">
        <v>17</v>
      </c>
      <c r="D390" s="127" t="s">
        <v>385</v>
      </c>
      <c r="E390" s="127" t="s">
        <v>420</v>
      </c>
      <c r="F390" s="127" t="s">
        <v>506</v>
      </c>
      <c r="G390" s="127" t="s">
        <v>498</v>
      </c>
      <c r="H390" s="106"/>
      <c r="I390" s="106"/>
      <c r="J390" s="106"/>
      <c r="K390" s="104"/>
    </row>
    <row r="391" spans="2:11" ht="28.5" customHeight="1">
      <c r="B391" s="132" t="s">
        <v>507</v>
      </c>
      <c r="C391" s="125" t="s">
        <v>17</v>
      </c>
      <c r="D391" s="125" t="s">
        <v>385</v>
      </c>
      <c r="E391" s="125" t="s">
        <v>420</v>
      </c>
      <c r="F391" s="125" t="s">
        <v>508</v>
      </c>
      <c r="G391" s="125"/>
      <c r="H391" s="103">
        <f>H392+H394</f>
        <v>0</v>
      </c>
      <c r="I391" s="103">
        <f>I392</f>
        <v>0</v>
      </c>
      <c r="J391" s="103">
        <f>J392</f>
        <v>0</v>
      </c>
      <c r="K391" s="104"/>
    </row>
    <row r="392" spans="2:11" ht="25.5">
      <c r="B392" s="126" t="s">
        <v>297</v>
      </c>
      <c r="C392" s="127" t="s">
        <v>17</v>
      </c>
      <c r="D392" s="127" t="s">
        <v>385</v>
      </c>
      <c r="E392" s="127" t="s">
        <v>420</v>
      </c>
      <c r="F392" s="127" t="s">
        <v>508</v>
      </c>
      <c r="G392" s="127" t="s">
        <v>298</v>
      </c>
      <c r="H392" s="106">
        <f>H393</f>
        <v>-60000</v>
      </c>
      <c r="I392" s="106">
        <f>I393</f>
        <v>0</v>
      </c>
      <c r="J392" s="106"/>
      <c r="K392" s="104"/>
    </row>
    <row r="393" spans="2:11" ht="30.75" customHeight="1">
      <c r="B393" s="126" t="s">
        <v>299</v>
      </c>
      <c r="C393" s="127" t="s">
        <v>17</v>
      </c>
      <c r="D393" s="127" t="s">
        <v>385</v>
      </c>
      <c r="E393" s="127" t="s">
        <v>420</v>
      </c>
      <c r="F393" s="127" t="s">
        <v>508</v>
      </c>
      <c r="G393" s="127" t="s">
        <v>300</v>
      </c>
      <c r="H393" s="106">
        <v>-60000</v>
      </c>
      <c r="I393" s="106"/>
      <c r="J393" s="106"/>
      <c r="K393" s="104"/>
    </row>
    <row r="394" spans="2:11" ht="21" customHeight="1">
      <c r="B394" s="111" t="s">
        <v>301</v>
      </c>
      <c r="C394" s="127" t="s">
        <v>17</v>
      </c>
      <c r="D394" s="127" t="s">
        <v>385</v>
      </c>
      <c r="E394" s="127" t="s">
        <v>420</v>
      </c>
      <c r="F394" s="127" t="s">
        <v>508</v>
      </c>
      <c r="G394" s="127" t="s">
        <v>302</v>
      </c>
      <c r="H394" s="106">
        <f>H395</f>
        <v>60000</v>
      </c>
      <c r="I394" s="106"/>
      <c r="J394" s="106"/>
      <c r="K394" s="104"/>
    </row>
    <row r="395" spans="2:11" ht="16.5" customHeight="1">
      <c r="B395" s="126" t="s">
        <v>319</v>
      </c>
      <c r="C395" s="127" t="s">
        <v>17</v>
      </c>
      <c r="D395" s="127" t="s">
        <v>385</v>
      </c>
      <c r="E395" s="127" t="s">
        <v>420</v>
      </c>
      <c r="F395" s="127" t="s">
        <v>508</v>
      </c>
      <c r="G395" s="127" t="s">
        <v>320</v>
      </c>
      <c r="H395" s="106">
        <v>60000</v>
      </c>
      <c r="I395" s="106"/>
      <c r="J395" s="106"/>
      <c r="K395" s="104"/>
    </row>
    <row r="396" spans="2:11" ht="15" customHeight="1">
      <c r="B396" s="101" t="s">
        <v>390</v>
      </c>
      <c r="C396" s="125" t="s">
        <v>17</v>
      </c>
      <c r="D396" s="125" t="s">
        <v>385</v>
      </c>
      <c r="E396" s="125" t="s">
        <v>420</v>
      </c>
      <c r="F396" s="125" t="s">
        <v>744</v>
      </c>
      <c r="G396" s="125"/>
      <c r="H396" s="103">
        <f>H397</f>
        <v>0</v>
      </c>
      <c r="I396" s="103"/>
      <c r="J396" s="103"/>
      <c r="K396" s="104"/>
    </row>
    <row r="397" spans="2:11" ht="17.25" customHeight="1">
      <c r="B397" s="111" t="s">
        <v>301</v>
      </c>
      <c r="C397" s="127" t="s">
        <v>17</v>
      </c>
      <c r="D397" s="127" t="s">
        <v>385</v>
      </c>
      <c r="E397" s="127" t="s">
        <v>420</v>
      </c>
      <c r="F397" s="127" t="s">
        <v>744</v>
      </c>
      <c r="G397" s="127" t="s">
        <v>302</v>
      </c>
      <c r="H397" s="106">
        <f>H398+H399</f>
        <v>0</v>
      </c>
      <c r="I397" s="106"/>
      <c r="J397" s="106"/>
      <c r="K397" s="104"/>
    </row>
    <row r="398" spans="2:11" ht="18" customHeight="1">
      <c r="B398" s="126" t="s">
        <v>319</v>
      </c>
      <c r="C398" s="127" t="s">
        <v>17</v>
      </c>
      <c r="D398" s="127" t="s">
        <v>385</v>
      </c>
      <c r="E398" s="127" t="s">
        <v>420</v>
      </c>
      <c r="F398" s="127" t="s">
        <v>744</v>
      </c>
      <c r="G398" s="127" t="s">
        <v>320</v>
      </c>
      <c r="H398" s="106">
        <v>-50000</v>
      </c>
      <c r="I398" s="106"/>
      <c r="J398" s="106"/>
      <c r="K398" s="104"/>
    </row>
    <row r="399" spans="2:11" ht="18" customHeight="1">
      <c r="B399" s="108" t="s">
        <v>303</v>
      </c>
      <c r="C399" s="127" t="s">
        <v>17</v>
      </c>
      <c r="D399" s="127" t="s">
        <v>385</v>
      </c>
      <c r="E399" s="127" t="s">
        <v>420</v>
      </c>
      <c r="F399" s="127" t="s">
        <v>744</v>
      </c>
      <c r="G399" s="127" t="s">
        <v>304</v>
      </c>
      <c r="H399" s="106">
        <v>50000</v>
      </c>
      <c r="I399" s="106"/>
      <c r="J399" s="106"/>
      <c r="K399" s="104"/>
    </row>
    <row r="400" spans="2:11" ht="18" customHeight="1">
      <c r="B400" s="101" t="s">
        <v>306</v>
      </c>
      <c r="C400" s="102" t="s">
        <v>17</v>
      </c>
      <c r="D400" s="102" t="s">
        <v>307</v>
      </c>
      <c r="E400" s="102"/>
      <c r="F400" s="127"/>
      <c r="G400" s="127"/>
      <c r="H400" s="103">
        <f>H401</f>
        <v>0</v>
      </c>
      <c r="I400" s="103"/>
      <c r="J400" s="103"/>
      <c r="K400" s="104"/>
    </row>
    <row r="401" spans="2:11" ht="18" customHeight="1">
      <c r="B401" s="101" t="s">
        <v>321</v>
      </c>
      <c r="C401" s="102" t="s">
        <v>17</v>
      </c>
      <c r="D401" s="102" t="s">
        <v>307</v>
      </c>
      <c r="E401" s="102" t="s">
        <v>287</v>
      </c>
      <c r="F401" s="127"/>
      <c r="G401" s="127"/>
      <c r="H401" s="103">
        <f>H402</f>
        <v>0</v>
      </c>
      <c r="I401" s="103"/>
      <c r="J401" s="103"/>
      <c r="K401" s="104"/>
    </row>
    <row r="402" spans="2:11" ht="18" customHeight="1">
      <c r="B402" s="101" t="s">
        <v>390</v>
      </c>
      <c r="C402" s="102" t="s">
        <v>17</v>
      </c>
      <c r="D402" s="102" t="s">
        <v>307</v>
      </c>
      <c r="E402" s="102" t="s">
        <v>287</v>
      </c>
      <c r="F402" s="125" t="s">
        <v>744</v>
      </c>
      <c r="G402" s="125"/>
      <c r="H402" s="103">
        <f>H403</f>
        <v>0</v>
      </c>
      <c r="I402" s="103"/>
      <c r="J402" s="103"/>
      <c r="K402" s="104"/>
    </row>
    <row r="403" spans="2:11" ht="18" customHeight="1">
      <c r="B403" s="111" t="s">
        <v>301</v>
      </c>
      <c r="C403" s="105" t="s">
        <v>17</v>
      </c>
      <c r="D403" s="105" t="s">
        <v>307</v>
      </c>
      <c r="E403" s="105" t="s">
        <v>287</v>
      </c>
      <c r="F403" s="127" t="s">
        <v>744</v>
      </c>
      <c r="G403" s="127" t="s">
        <v>302</v>
      </c>
      <c r="H403" s="106">
        <f>H404+H405</f>
        <v>0</v>
      </c>
      <c r="I403" s="106"/>
      <c r="J403" s="106"/>
      <c r="K403" s="104"/>
    </row>
    <row r="404" spans="2:11" ht="18" customHeight="1">
      <c r="B404" s="126" t="s">
        <v>319</v>
      </c>
      <c r="C404" s="105" t="s">
        <v>17</v>
      </c>
      <c r="D404" s="105" t="s">
        <v>307</v>
      </c>
      <c r="E404" s="105" t="s">
        <v>287</v>
      </c>
      <c r="F404" s="127" t="s">
        <v>744</v>
      </c>
      <c r="G404" s="127" t="s">
        <v>320</v>
      </c>
      <c r="H404" s="106">
        <v>-250000</v>
      </c>
      <c r="I404" s="106"/>
      <c r="J404" s="106"/>
      <c r="K404" s="104"/>
    </row>
    <row r="405" spans="2:11" ht="18" customHeight="1">
      <c r="B405" s="108" t="s">
        <v>303</v>
      </c>
      <c r="C405" s="105" t="s">
        <v>17</v>
      </c>
      <c r="D405" s="105" t="s">
        <v>307</v>
      </c>
      <c r="E405" s="105" t="s">
        <v>287</v>
      </c>
      <c r="F405" s="127" t="s">
        <v>744</v>
      </c>
      <c r="G405" s="127" t="s">
        <v>304</v>
      </c>
      <c r="H405" s="106">
        <v>250000</v>
      </c>
      <c r="I405" s="106"/>
      <c r="J405" s="106"/>
      <c r="K405" s="104"/>
    </row>
    <row r="406" spans="2:11" ht="21" customHeight="1">
      <c r="B406" s="101" t="s">
        <v>509</v>
      </c>
      <c r="C406" s="102" t="s">
        <v>17</v>
      </c>
      <c r="D406" s="102" t="s">
        <v>464</v>
      </c>
      <c r="E406" s="102"/>
      <c r="F406" s="102"/>
      <c r="G406" s="102"/>
      <c r="H406" s="103">
        <f>H407+H443</f>
        <v>271900</v>
      </c>
      <c r="I406" s="103">
        <f>I407+I443</f>
        <v>0</v>
      </c>
      <c r="J406" s="103">
        <f>J407+J443</f>
        <v>0</v>
      </c>
      <c r="K406" s="104"/>
    </row>
    <row r="407" spans="2:11" ht="18" customHeight="1">
      <c r="B407" s="101" t="s">
        <v>510</v>
      </c>
      <c r="C407" s="102" t="s">
        <v>17</v>
      </c>
      <c r="D407" s="102" t="s">
        <v>464</v>
      </c>
      <c r="E407" s="102" t="s">
        <v>285</v>
      </c>
      <c r="F407" s="102"/>
      <c r="G407" s="102"/>
      <c r="H407" s="103">
        <f>H408+H411+H426+H420+H414+H423+H429+H432+H435+H438+H417</f>
        <v>280000</v>
      </c>
      <c r="I407" s="103">
        <f>I408+I411+I426+I420+I414+I423+I429+I432</f>
        <v>0</v>
      </c>
      <c r="J407" s="103">
        <f>J408+J411+J426+J420+J414+J423+J429+J432</f>
        <v>0</v>
      </c>
      <c r="K407" s="104"/>
    </row>
    <row r="408" spans="2:11" ht="18.75" customHeight="1" hidden="1">
      <c r="B408" s="101" t="s">
        <v>511</v>
      </c>
      <c r="C408" s="102" t="s">
        <v>17</v>
      </c>
      <c r="D408" s="102" t="s">
        <v>464</v>
      </c>
      <c r="E408" s="102" t="s">
        <v>285</v>
      </c>
      <c r="F408" s="102" t="s">
        <v>512</v>
      </c>
      <c r="G408" s="102"/>
      <c r="H408" s="103">
        <f aca="true" t="shared" si="45" ref="H408:J409">H409</f>
        <v>0</v>
      </c>
      <c r="I408" s="103">
        <f t="shared" si="45"/>
        <v>0</v>
      </c>
      <c r="J408" s="103">
        <f t="shared" si="45"/>
        <v>0</v>
      </c>
      <c r="K408" s="104"/>
    </row>
    <row r="409" spans="2:11" ht="39.75" customHeight="1" hidden="1">
      <c r="B409" s="111" t="s">
        <v>311</v>
      </c>
      <c r="C409" s="105" t="s">
        <v>17</v>
      </c>
      <c r="D409" s="105" t="s">
        <v>464</v>
      </c>
      <c r="E409" s="105" t="s">
        <v>285</v>
      </c>
      <c r="F409" s="105" t="s">
        <v>512</v>
      </c>
      <c r="G409" s="105" t="s">
        <v>312</v>
      </c>
      <c r="H409" s="106">
        <f t="shared" si="45"/>
        <v>0</v>
      </c>
      <c r="I409" s="106">
        <f t="shared" si="45"/>
        <v>0</v>
      </c>
      <c r="J409" s="106">
        <f t="shared" si="45"/>
        <v>0</v>
      </c>
      <c r="K409" s="104"/>
    </row>
    <row r="410" spans="2:11" ht="28.5" customHeight="1" hidden="1">
      <c r="B410" s="116" t="s">
        <v>313</v>
      </c>
      <c r="C410" s="105" t="s">
        <v>17</v>
      </c>
      <c r="D410" s="105" t="s">
        <v>464</v>
      </c>
      <c r="E410" s="105" t="s">
        <v>285</v>
      </c>
      <c r="F410" s="105" t="s">
        <v>512</v>
      </c>
      <c r="G410" s="105" t="s">
        <v>314</v>
      </c>
      <c r="H410" s="106"/>
      <c r="I410" s="106"/>
      <c r="J410" s="106"/>
      <c r="K410" s="104"/>
    </row>
    <row r="411" spans="2:11" ht="12.75" hidden="1">
      <c r="B411" s="101" t="s">
        <v>513</v>
      </c>
      <c r="C411" s="102" t="s">
        <v>17</v>
      </c>
      <c r="D411" s="102" t="s">
        <v>464</v>
      </c>
      <c r="E411" s="102" t="s">
        <v>285</v>
      </c>
      <c r="F411" s="102" t="s">
        <v>514</v>
      </c>
      <c r="G411" s="102"/>
      <c r="H411" s="103">
        <f aca="true" t="shared" si="46" ref="H411:J412">H412</f>
        <v>0</v>
      </c>
      <c r="I411" s="103">
        <f t="shared" si="46"/>
        <v>0</v>
      </c>
      <c r="J411" s="103">
        <f t="shared" si="46"/>
        <v>0</v>
      </c>
      <c r="K411" s="104"/>
    </row>
    <row r="412" spans="2:11" ht="25.5" hidden="1">
      <c r="B412" s="111" t="s">
        <v>311</v>
      </c>
      <c r="C412" s="105" t="s">
        <v>17</v>
      </c>
      <c r="D412" s="105" t="s">
        <v>464</v>
      </c>
      <c r="E412" s="105" t="s">
        <v>285</v>
      </c>
      <c r="F412" s="105" t="s">
        <v>514</v>
      </c>
      <c r="G412" s="105" t="s">
        <v>312</v>
      </c>
      <c r="H412" s="106">
        <f t="shared" si="46"/>
        <v>0</v>
      </c>
      <c r="I412" s="106">
        <f t="shared" si="46"/>
        <v>0</v>
      </c>
      <c r="J412" s="106">
        <f t="shared" si="46"/>
        <v>0</v>
      </c>
      <c r="K412" s="104"/>
    </row>
    <row r="413" spans="2:11" ht="12.75" hidden="1">
      <c r="B413" s="116" t="s">
        <v>313</v>
      </c>
      <c r="C413" s="105" t="s">
        <v>17</v>
      </c>
      <c r="D413" s="105" t="s">
        <v>464</v>
      </c>
      <c r="E413" s="105" t="s">
        <v>285</v>
      </c>
      <c r="F413" s="105" t="s">
        <v>514</v>
      </c>
      <c r="G413" s="105" t="s">
        <v>314</v>
      </c>
      <c r="H413" s="106"/>
      <c r="I413" s="106"/>
      <c r="J413" s="106"/>
      <c r="K413" s="104"/>
    </row>
    <row r="414" spans="2:11" ht="22.5" customHeight="1">
      <c r="B414" s="101" t="s">
        <v>515</v>
      </c>
      <c r="C414" s="102" t="s">
        <v>17</v>
      </c>
      <c r="D414" s="102" t="s">
        <v>464</v>
      </c>
      <c r="E414" s="102" t="s">
        <v>285</v>
      </c>
      <c r="F414" s="102" t="s">
        <v>516</v>
      </c>
      <c r="G414" s="102"/>
      <c r="H414" s="103">
        <f aca="true" t="shared" si="47" ref="H414:J415">H415</f>
        <v>30000</v>
      </c>
      <c r="I414" s="103">
        <f t="shared" si="47"/>
        <v>0</v>
      </c>
      <c r="J414" s="103">
        <f t="shared" si="47"/>
        <v>0</v>
      </c>
      <c r="K414" s="104"/>
    </row>
    <row r="415" spans="2:11" ht="25.5">
      <c r="B415" s="111" t="s">
        <v>311</v>
      </c>
      <c r="C415" s="105" t="s">
        <v>17</v>
      </c>
      <c r="D415" s="105" t="s">
        <v>464</v>
      </c>
      <c r="E415" s="105" t="s">
        <v>285</v>
      </c>
      <c r="F415" s="105" t="s">
        <v>516</v>
      </c>
      <c r="G415" s="105" t="s">
        <v>312</v>
      </c>
      <c r="H415" s="106">
        <f t="shared" si="47"/>
        <v>30000</v>
      </c>
      <c r="I415" s="106">
        <f t="shared" si="47"/>
        <v>0</v>
      </c>
      <c r="J415" s="106">
        <f t="shared" si="47"/>
        <v>0</v>
      </c>
      <c r="K415" s="104"/>
    </row>
    <row r="416" spans="2:11" ht="12.75">
      <c r="B416" s="116" t="s">
        <v>313</v>
      </c>
      <c r="C416" s="105" t="s">
        <v>17</v>
      </c>
      <c r="D416" s="105" t="s">
        <v>464</v>
      </c>
      <c r="E416" s="105" t="s">
        <v>285</v>
      </c>
      <c r="F416" s="105" t="s">
        <v>516</v>
      </c>
      <c r="G416" s="105" t="s">
        <v>314</v>
      </c>
      <c r="H416" s="106">
        <f>-70000+100000</f>
        <v>30000</v>
      </c>
      <c r="I416" s="106"/>
      <c r="J416" s="106"/>
      <c r="K416" s="104"/>
    </row>
    <row r="417" spans="2:11" ht="24.75" customHeight="1" hidden="1">
      <c r="B417" s="115" t="s">
        <v>523</v>
      </c>
      <c r="C417" s="102" t="s">
        <v>17</v>
      </c>
      <c r="D417" s="102" t="s">
        <v>464</v>
      </c>
      <c r="E417" s="102" t="s">
        <v>285</v>
      </c>
      <c r="F417" s="102" t="s">
        <v>786</v>
      </c>
      <c r="G417" s="102"/>
      <c r="H417" s="103">
        <f>H418</f>
        <v>0</v>
      </c>
      <c r="I417" s="103"/>
      <c r="J417" s="103"/>
      <c r="K417" s="104"/>
    </row>
    <row r="418" spans="2:11" ht="25.5" hidden="1">
      <c r="B418" s="126" t="s">
        <v>297</v>
      </c>
      <c r="C418" s="105" t="s">
        <v>17</v>
      </c>
      <c r="D418" s="105" t="s">
        <v>464</v>
      </c>
      <c r="E418" s="105" t="s">
        <v>285</v>
      </c>
      <c r="F418" s="105" t="s">
        <v>786</v>
      </c>
      <c r="G418" s="127" t="s">
        <v>298</v>
      </c>
      <c r="H418" s="106">
        <f>H419</f>
        <v>0</v>
      </c>
      <c r="I418" s="106"/>
      <c r="J418" s="106"/>
      <c r="K418" s="104"/>
    </row>
    <row r="419" spans="2:11" ht="25.5" hidden="1">
      <c r="B419" s="126" t="s">
        <v>299</v>
      </c>
      <c r="C419" s="105" t="s">
        <v>17</v>
      </c>
      <c r="D419" s="105" t="s">
        <v>464</v>
      </c>
      <c r="E419" s="105" t="s">
        <v>285</v>
      </c>
      <c r="F419" s="105" t="s">
        <v>786</v>
      </c>
      <c r="G419" s="127" t="s">
        <v>300</v>
      </c>
      <c r="H419" s="106">
        <v>0</v>
      </c>
      <c r="I419" s="106"/>
      <c r="J419" s="106"/>
      <c r="K419" s="104"/>
    </row>
    <row r="420" spans="2:11" ht="91.5" customHeight="1">
      <c r="B420" s="56" t="s">
        <v>517</v>
      </c>
      <c r="C420" s="102" t="s">
        <v>17</v>
      </c>
      <c r="D420" s="102" t="s">
        <v>464</v>
      </c>
      <c r="E420" s="102" t="s">
        <v>285</v>
      </c>
      <c r="F420" s="102" t="s">
        <v>518</v>
      </c>
      <c r="G420" s="102"/>
      <c r="H420" s="103">
        <f aca="true" t="shared" si="48" ref="H420:J421">H421</f>
        <v>250000</v>
      </c>
      <c r="I420" s="103">
        <f t="shared" si="48"/>
        <v>0</v>
      </c>
      <c r="J420" s="103">
        <f t="shared" si="48"/>
        <v>0</v>
      </c>
      <c r="K420" s="104"/>
    </row>
    <row r="421" spans="2:11" ht="30" customHeight="1">
      <c r="B421" s="111" t="s">
        <v>311</v>
      </c>
      <c r="C421" s="105" t="s">
        <v>17</v>
      </c>
      <c r="D421" s="105" t="s">
        <v>464</v>
      </c>
      <c r="E421" s="105" t="s">
        <v>285</v>
      </c>
      <c r="F421" s="105" t="s">
        <v>518</v>
      </c>
      <c r="G421" s="105" t="s">
        <v>312</v>
      </c>
      <c r="H421" s="106">
        <f t="shared" si="48"/>
        <v>250000</v>
      </c>
      <c r="I421" s="106">
        <f t="shared" si="48"/>
        <v>0</v>
      </c>
      <c r="J421" s="106">
        <f t="shared" si="48"/>
        <v>0</v>
      </c>
      <c r="K421" s="104"/>
    </row>
    <row r="422" spans="2:11" ht="19.5" customHeight="1">
      <c r="B422" s="116" t="s">
        <v>313</v>
      </c>
      <c r="C422" s="105" t="s">
        <v>17</v>
      </c>
      <c r="D422" s="105" t="s">
        <v>464</v>
      </c>
      <c r="E422" s="105" t="s">
        <v>285</v>
      </c>
      <c r="F422" s="105" t="s">
        <v>518</v>
      </c>
      <c r="G422" s="105" t="s">
        <v>314</v>
      </c>
      <c r="H422" s="106">
        <v>250000</v>
      </c>
      <c r="I422" s="106"/>
      <c r="J422" s="106"/>
      <c r="K422" s="104"/>
    </row>
    <row r="423" spans="2:11" ht="95.25" customHeight="1" hidden="1">
      <c r="B423" s="56" t="s">
        <v>519</v>
      </c>
      <c r="C423" s="102" t="s">
        <v>17</v>
      </c>
      <c r="D423" s="102" t="s">
        <v>464</v>
      </c>
      <c r="E423" s="102" t="s">
        <v>285</v>
      </c>
      <c r="F423" s="102" t="s">
        <v>520</v>
      </c>
      <c r="G423" s="102"/>
      <c r="H423" s="103">
        <f aca="true" t="shared" si="49" ref="H423:J424">H424</f>
        <v>0</v>
      </c>
      <c r="I423" s="103">
        <f t="shared" si="49"/>
        <v>0</v>
      </c>
      <c r="J423" s="103">
        <f t="shared" si="49"/>
        <v>0</v>
      </c>
      <c r="K423" s="104"/>
    </row>
    <row r="424" spans="2:11" ht="25.5" hidden="1">
      <c r="B424" s="111" t="s">
        <v>311</v>
      </c>
      <c r="C424" s="105" t="s">
        <v>17</v>
      </c>
      <c r="D424" s="105" t="s">
        <v>464</v>
      </c>
      <c r="E424" s="105" t="s">
        <v>285</v>
      </c>
      <c r="F424" s="105" t="s">
        <v>520</v>
      </c>
      <c r="G424" s="105" t="s">
        <v>312</v>
      </c>
      <c r="H424" s="106">
        <f t="shared" si="49"/>
        <v>0</v>
      </c>
      <c r="I424" s="106">
        <f t="shared" si="49"/>
        <v>0</v>
      </c>
      <c r="J424" s="106">
        <f t="shared" si="49"/>
        <v>0</v>
      </c>
      <c r="K424" s="104"/>
    </row>
    <row r="425" spans="2:11" ht="12.75" hidden="1">
      <c r="B425" s="116" t="s">
        <v>313</v>
      </c>
      <c r="C425" s="105" t="s">
        <v>17</v>
      </c>
      <c r="D425" s="105" t="s">
        <v>464</v>
      </c>
      <c r="E425" s="105" t="s">
        <v>285</v>
      </c>
      <c r="F425" s="105" t="s">
        <v>520</v>
      </c>
      <c r="G425" s="105" t="s">
        <v>314</v>
      </c>
      <c r="H425" s="106"/>
      <c r="I425" s="106"/>
      <c r="J425" s="106"/>
      <c r="K425" s="104"/>
    </row>
    <row r="426" spans="2:11" ht="25.5" hidden="1">
      <c r="B426" s="56" t="s">
        <v>521</v>
      </c>
      <c r="C426" s="102" t="s">
        <v>17</v>
      </c>
      <c r="D426" s="102" t="s">
        <v>464</v>
      </c>
      <c r="E426" s="102" t="s">
        <v>285</v>
      </c>
      <c r="F426" s="102" t="s">
        <v>522</v>
      </c>
      <c r="G426" s="102"/>
      <c r="H426" s="103">
        <f aca="true" t="shared" si="50" ref="H426:J427">H427</f>
        <v>0</v>
      </c>
      <c r="I426" s="103">
        <f t="shared" si="50"/>
        <v>0</v>
      </c>
      <c r="J426" s="103">
        <f t="shared" si="50"/>
        <v>0</v>
      </c>
      <c r="K426" s="104"/>
    </row>
    <row r="427" spans="2:11" ht="25.5" hidden="1">
      <c r="B427" s="107" t="s">
        <v>297</v>
      </c>
      <c r="C427" s="105" t="s">
        <v>17</v>
      </c>
      <c r="D427" s="105" t="s">
        <v>464</v>
      </c>
      <c r="E427" s="105" t="s">
        <v>285</v>
      </c>
      <c r="F427" s="105" t="s">
        <v>522</v>
      </c>
      <c r="G427" s="105" t="s">
        <v>298</v>
      </c>
      <c r="H427" s="106">
        <f t="shared" si="50"/>
        <v>0</v>
      </c>
      <c r="I427" s="106">
        <f t="shared" si="50"/>
        <v>0</v>
      </c>
      <c r="J427" s="106">
        <f t="shared" si="50"/>
        <v>0</v>
      </c>
      <c r="K427" s="104"/>
    </row>
    <row r="428" spans="2:11" ht="25.5" hidden="1">
      <c r="B428" s="107" t="s">
        <v>299</v>
      </c>
      <c r="C428" s="105" t="s">
        <v>17</v>
      </c>
      <c r="D428" s="105" t="s">
        <v>464</v>
      </c>
      <c r="E428" s="105" t="s">
        <v>285</v>
      </c>
      <c r="F428" s="105" t="s">
        <v>522</v>
      </c>
      <c r="G428" s="105" t="s">
        <v>300</v>
      </c>
      <c r="H428" s="106"/>
      <c r="I428" s="106"/>
      <c r="J428" s="106"/>
      <c r="K428" s="104"/>
    </row>
    <row r="429" spans="2:11" ht="22.5" customHeight="1" hidden="1">
      <c r="B429" s="117" t="s">
        <v>523</v>
      </c>
      <c r="C429" s="102" t="s">
        <v>17</v>
      </c>
      <c r="D429" s="102" t="s">
        <v>464</v>
      </c>
      <c r="E429" s="102" t="s">
        <v>285</v>
      </c>
      <c r="F429" s="102" t="s">
        <v>524</v>
      </c>
      <c r="G429" s="102"/>
      <c r="H429" s="103">
        <f aca="true" t="shared" si="51" ref="H429:J430">H430</f>
        <v>0</v>
      </c>
      <c r="I429" s="103">
        <f t="shared" si="51"/>
        <v>0</v>
      </c>
      <c r="J429" s="103">
        <f t="shared" si="51"/>
        <v>0</v>
      </c>
      <c r="K429" s="104"/>
    </row>
    <row r="430" spans="2:11" ht="33" customHeight="1" hidden="1">
      <c r="B430" s="107" t="s">
        <v>297</v>
      </c>
      <c r="C430" s="105" t="s">
        <v>17</v>
      </c>
      <c r="D430" s="105" t="s">
        <v>464</v>
      </c>
      <c r="E430" s="105" t="s">
        <v>285</v>
      </c>
      <c r="F430" s="105" t="s">
        <v>524</v>
      </c>
      <c r="G430" s="105" t="s">
        <v>298</v>
      </c>
      <c r="H430" s="106">
        <f t="shared" si="51"/>
        <v>0</v>
      </c>
      <c r="I430" s="106">
        <f t="shared" si="51"/>
        <v>0</v>
      </c>
      <c r="J430" s="106">
        <f t="shared" si="51"/>
        <v>0</v>
      </c>
      <c r="K430" s="104"/>
    </row>
    <row r="431" spans="2:11" ht="39.75" customHeight="1" hidden="1">
      <c r="B431" s="107" t="s">
        <v>299</v>
      </c>
      <c r="C431" s="105" t="s">
        <v>17</v>
      </c>
      <c r="D431" s="105" t="s">
        <v>464</v>
      </c>
      <c r="E431" s="105" t="s">
        <v>285</v>
      </c>
      <c r="F431" s="105" t="s">
        <v>524</v>
      </c>
      <c r="G431" s="105" t="s">
        <v>300</v>
      </c>
      <c r="H431" s="106"/>
      <c r="I431" s="106"/>
      <c r="J431" s="106"/>
      <c r="K431" s="104"/>
    </row>
    <row r="432" spans="2:11" ht="51" customHeight="1" hidden="1">
      <c r="B432" s="118" t="s">
        <v>525</v>
      </c>
      <c r="C432" s="102" t="s">
        <v>17</v>
      </c>
      <c r="D432" s="102" t="s">
        <v>464</v>
      </c>
      <c r="E432" s="102" t="s">
        <v>285</v>
      </c>
      <c r="F432" s="102" t="s">
        <v>749</v>
      </c>
      <c r="G432" s="102"/>
      <c r="H432" s="103">
        <f>H433</f>
        <v>0</v>
      </c>
      <c r="I432" s="103"/>
      <c r="J432" s="103"/>
      <c r="K432" s="104"/>
    </row>
    <row r="433" spans="2:11" ht="33" customHeight="1" hidden="1">
      <c r="B433" s="107" t="s">
        <v>297</v>
      </c>
      <c r="C433" s="105" t="s">
        <v>17</v>
      </c>
      <c r="D433" s="105" t="s">
        <v>464</v>
      </c>
      <c r="E433" s="105" t="s">
        <v>285</v>
      </c>
      <c r="F433" s="105" t="s">
        <v>749</v>
      </c>
      <c r="G433" s="105" t="s">
        <v>298</v>
      </c>
      <c r="H433" s="106">
        <f>H434</f>
        <v>0</v>
      </c>
      <c r="I433" s="106"/>
      <c r="J433" s="106"/>
      <c r="K433" s="104"/>
    </row>
    <row r="434" spans="2:11" ht="38.25" customHeight="1" hidden="1">
      <c r="B434" s="107" t="s">
        <v>299</v>
      </c>
      <c r="C434" s="105" t="s">
        <v>17</v>
      </c>
      <c r="D434" s="105" t="s">
        <v>464</v>
      </c>
      <c r="E434" s="105" t="s">
        <v>285</v>
      </c>
      <c r="F434" s="105" t="s">
        <v>749</v>
      </c>
      <c r="G434" s="105" t="s">
        <v>300</v>
      </c>
      <c r="H434" s="106"/>
      <c r="I434" s="106"/>
      <c r="J434" s="106"/>
      <c r="K434" s="104"/>
    </row>
    <row r="435" spans="2:11" ht="18.75" customHeight="1" hidden="1">
      <c r="B435" s="118" t="s">
        <v>644</v>
      </c>
      <c r="C435" s="102" t="s">
        <v>17</v>
      </c>
      <c r="D435" s="102" t="s">
        <v>464</v>
      </c>
      <c r="E435" s="102" t="s">
        <v>285</v>
      </c>
      <c r="F435" s="102" t="s">
        <v>750</v>
      </c>
      <c r="G435" s="102"/>
      <c r="H435" s="103">
        <f>H436</f>
        <v>0</v>
      </c>
      <c r="I435" s="103"/>
      <c r="J435" s="103"/>
      <c r="K435" s="104"/>
    </row>
    <row r="436" spans="2:11" ht="30.75" customHeight="1" hidden="1">
      <c r="B436" s="111" t="s">
        <v>311</v>
      </c>
      <c r="C436" s="105" t="s">
        <v>17</v>
      </c>
      <c r="D436" s="105" t="s">
        <v>464</v>
      </c>
      <c r="E436" s="105" t="s">
        <v>285</v>
      </c>
      <c r="F436" s="105" t="s">
        <v>750</v>
      </c>
      <c r="G436" s="105" t="s">
        <v>312</v>
      </c>
      <c r="H436" s="106">
        <f>H437</f>
        <v>0</v>
      </c>
      <c r="I436" s="106"/>
      <c r="J436" s="106"/>
      <c r="K436" s="104"/>
    </row>
    <row r="437" spans="2:11" ht="18" customHeight="1" hidden="1">
      <c r="B437" s="116" t="s">
        <v>313</v>
      </c>
      <c r="C437" s="105" t="s">
        <v>17</v>
      </c>
      <c r="D437" s="105" t="s">
        <v>464</v>
      </c>
      <c r="E437" s="105" t="s">
        <v>285</v>
      </c>
      <c r="F437" s="105" t="s">
        <v>750</v>
      </c>
      <c r="G437" s="105" t="s">
        <v>314</v>
      </c>
      <c r="H437" s="106"/>
      <c r="I437" s="106"/>
      <c r="J437" s="106"/>
      <c r="K437" s="104"/>
    </row>
    <row r="438" spans="2:11" ht="60.75" customHeight="1" hidden="1">
      <c r="B438" s="115" t="s">
        <v>752</v>
      </c>
      <c r="C438" s="102" t="s">
        <v>17</v>
      </c>
      <c r="D438" s="102" t="s">
        <v>464</v>
      </c>
      <c r="E438" s="102" t="s">
        <v>285</v>
      </c>
      <c r="F438" s="102" t="s">
        <v>753</v>
      </c>
      <c r="G438" s="102"/>
      <c r="H438" s="103">
        <f>H441+H439</f>
        <v>0</v>
      </c>
      <c r="I438" s="103"/>
      <c r="J438" s="103"/>
      <c r="K438" s="104"/>
    </row>
    <row r="439" spans="2:11" ht="26.25" customHeight="1" hidden="1">
      <c r="B439" s="107" t="s">
        <v>297</v>
      </c>
      <c r="C439" s="105" t="s">
        <v>17</v>
      </c>
      <c r="D439" s="105" t="s">
        <v>464</v>
      </c>
      <c r="E439" s="105" t="s">
        <v>285</v>
      </c>
      <c r="F439" s="105" t="s">
        <v>753</v>
      </c>
      <c r="G439" s="105" t="s">
        <v>298</v>
      </c>
      <c r="H439" s="106">
        <f>H440</f>
        <v>0</v>
      </c>
      <c r="I439" s="103"/>
      <c r="J439" s="103"/>
      <c r="K439" s="104"/>
    </row>
    <row r="440" spans="2:11" ht="31.5" customHeight="1" hidden="1">
      <c r="B440" s="107" t="s">
        <v>299</v>
      </c>
      <c r="C440" s="105" t="s">
        <v>17</v>
      </c>
      <c r="D440" s="105" t="s">
        <v>464</v>
      </c>
      <c r="E440" s="105" t="s">
        <v>285</v>
      </c>
      <c r="F440" s="105" t="s">
        <v>753</v>
      </c>
      <c r="G440" s="105" t="s">
        <v>300</v>
      </c>
      <c r="H440" s="106">
        <v>0</v>
      </c>
      <c r="I440" s="103"/>
      <c r="J440" s="103"/>
      <c r="K440" s="104"/>
    </row>
    <row r="441" spans="2:11" ht="24" customHeight="1" hidden="1">
      <c r="B441" s="111" t="s">
        <v>311</v>
      </c>
      <c r="C441" s="105" t="s">
        <v>17</v>
      </c>
      <c r="D441" s="105" t="s">
        <v>464</v>
      </c>
      <c r="E441" s="105" t="s">
        <v>285</v>
      </c>
      <c r="F441" s="105" t="s">
        <v>753</v>
      </c>
      <c r="G441" s="105" t="s">
        <v>312</v>
      </c>
      <c r="H441" s="106">
        <f>H442</f>
        <v>0</v>
      </c>
      <c r="I441" s="106"/>
      <c r="J441" s="106"/>
      <c r="K441" s="104"/>
    </row>
    <row r="442" spans="2:11" ht="18.75" customHeight="1" hidden="1">
      <c r="B442" s="116" t="s">
        <v>313</v>
      </c>
      <c r="C442" s="105" t="s">
        <v>17</v>
      </c>
      <c r="D442" s="105" t="s">
        <v>464</v>
      </c>
      <c r="E442" s="105" t="s">
        <v>285</v>
      </c>
      <c r="F442" s="105" t="s">
        <v>753</v>
      </c>
      <c r="G442" s="105" t="s">
        <v>314</v>
      </c>
      <c r="H442" s="106">
        <v>0</v>
      </c>
      <c r="I442" s="106"/>
      <c r="J442" s="106"/>
      <c r="K442" s="104"/>
    </row>
    <row r="443" spans="2:11" ht="30" customHeight="1">
      <c r="B443" s="118" t="s">
        <v>526</v>
      </c>
      <c r="C443" s="102" t="s">
        <v>17</v>
      </c>
      <c r="D443" s="102" t="s">
        <v>464</v>
      </c>
      <c r="E443" s="102" t="s">
        <v>360</v>
      </c>
      <c r="F443" s="102"/>
      <c r="G443" s="102"/>
      <c r="H443" s="103">
        <f>H444</f>
        <v>-8100</v>
      </c>
      <c r="I443" s="103">
        <f>I444</f>
        <v>0</v>
      </c>
      <c r="J443" s="103">
        <f>J444</f>
        <v>0</v>
      </c>
      <c r="K443" s="104"/>
    </row>
    <row r="444" spans="2:11" ht="87.75" customHeight="1">
      <c r="B444" s="101" t="s">
        <v>527</v>
      </c>
      <c r="C444" s="102" t="s">
        <v>17</v>
      </c>
      <c r="D444" s="102" t="s">
        <v>464</v>
      </c>
      <c r="E444" s="102" t="s">
        <v>360</v>
      </c>
      <c r="F444" s="102" t="s">
        <v>528</v>
      </c>
      <c r="G444" s="102"/>
      <c r="H444" s="103">
        <f aca="true" t="shared" si="52" ref="H444:J445">H445</f>
        <v>-8100</v>
      </c>
      <c r="I444" s="103">
        <f t="shared" si="52"/>
        <v>0</v>
      </c>
      <c r="J444" s="103">
        <f t="shared" si="52"/>
        <v>0</v>
      </c>
      <c r="K444" s="104"/>
    </row>
    <row r="445" spans="2:11" ht="43.5" customHeight="1">
      <c r="B445" s="111" t="s">
        <v>311</v>
      </c>
      <c r="C445" s="105" t="s">
        <v>17</v>
      </c>
      <c r="D445" s="105" t="s">
        <v>464</v>
      </c>
      <c r="E445" s="105" t="s">
        <v>360</v>
      </c>
      <c r="F445" s="105" t="s">
        <v>528</v>
      </c>
      <c r="G445" s="105" t="s">
        <v>312</v>
      </c>
      <c r="H445" s="106">
        <f t="shared" si="52"/>
        <v>-8100</v>
      </c>
      <c r="I445" s="106">
        <f t="shared" si="52"/>
        <v>0</v>
      </c>
      <c r="J445" s="106">
        <f t="shared" si="52"/>
        <v>0</v>
      </c>
      <c r="K445" s="104"/>
    </row>
    <row r="446" spans="2:11" ht="20.25" customHeight="1">
      <c r="B446" s="116" t="s">
        <v>313</v>
      </c>
      <c r="C446" s="105" t="s">
        <v>17</v>
      </c>
      <c r="D446" s="105" t="s">
        <v>464</v>
      </c>
      <c r="E446" s="105" t="s">
        <v>360</v>
      </c>
      <c r="F446" s="105" t="s">
        <v>528</v>
      </c>
      <c r="G446" s="105" t="s">
        <v>314</v>
      </c>
      <c r="H446" s="106">
        <v>-8100</v>
      </c>
      <c r="I446" s="106"/>
      <c r="J446" s="106"/>
      <c r="K446" s="104"/>
    </row>
    <row r="447" spans="2:11" ht="23.25" customHeight="1">
      <c r="B447" s="101" t="s">
        <v>357</v>
      </c>
      <c r="C447" s="102" t="s">
        <v>17</v>
      </c>
      <c r="D447" s="102" t="s">
        <v>358</v>
      </c>
      <c r="E447" s="102"/>
      <c r="F447" s="102"/>
      <c r="G447" s="102"/>
      <c r="H447" s="103">
        <f>H448+H452+H462+H479</f>
        <v>594421.62</v>
      </c>
      <c r="I447" s="103">
        <f>I448+I452+I462+I479</f>
        <v>0</v>
      </c>
      <c r="J447" s="103">
        <f>J448+J452+J462+J479</f>
        <v>0</v>
      </c>
      <c r="K447" s="104"/>
    </row>
    <row r="448" spans="2:11" ht="27" customHeight="1" hidden="1">
      <c r="B448" s="101" t="s">
        <v>529</v>
      </c>
      <c r="C448" s="102" t="s">
        <v>17</v>
      </c>
      <c r="D448" s="102" t="s">
        <v>358</v>
      </c>
      <c r="E448" s="102" t="s">
        <v>285</v>
      </c>
      <c r="F448" s="102"/>
      <c r="G448" s="102"/>
      <c r="H448" s="103">
        <f>H449</f>
        <v>0</v>
      </c>
      <c r="I448" s="103">
        <f aca="true" t="shared" si="53" ref="I448:J450">I449</f>
        <v>0</v>
      </c>
      <c r="J448" s="103">
        <f t="shared" si="53"/>
        <v>0</v>
      </c>
      <c r="K448" s="104"/>
    </row>
    <row r="449" spans="2:11" ht="39.75" customHeight="1" hidden="1">
      <c r="B449" s="101" t="s">
        <v>530</v>
      </c>
      <c r="C449" s="102" t="s">
        <v>17</v>
      </c>
      <c r="D449" s="102" t="s">
        <v>358</v>
      </c>
      <c r="E449" s="102" t="s">
        <v>285</v>
      </c>
      <c r="F449" s="102" t="s">
        <v>531</v>
      </c>
      <c r="G449" s="102"/>
      <c r="H449" s="103">
        <f>H450</f>
        <v>0</v>
      </c>
      <c r="I449" s="103">
        <f t="shared" si="53"/>
        <v>0</v>
      </c>
      <c r="J449" s="103">
        <f t="shared" si="53"/>
        <v>0</v>
      </c>
      <c r="K449" s="104"/>
    </row>
    <row r="450" spans="2:11" ht="31.5" customHeight="1" hidden="1">
      <c r="B450" s="111" t="s">
        <v>532</v>
      </c>
      <c r="C450" s="105" t="s">
        <v>17</v>
      </c>
      <c r="D450" s="105" t="s">
        <v>358</v>
      </c>
      <c r="E450" s="105" t="s">
        <v>285</v>
      </c>
      <c r="F450" s="105" t="s">
        <v>531</v>
      </c>
      <c r="G450" s="105" t="s">
        <v>364</v>
      </c>
      <c r="H450" s="106">
        <f>H451</f>
        <v>0</v>
      </c>
      <c r="I450" s="106">
        <f t="shared" si="53"/>
        <v>0</v>
      </c>
      <c r="J450" s="106">
        <f t="shared" si="53"/>
        <v>0</v>
      </c>
      <c r="K450" s="104"/>
    </row>
    <row r="451" spans="2:11" ht="43.5" customHeight="1" hidden="1">
      <c r="B451" s="133" t="s">
        <v>365</v>
      </c>
      <c r="C451" s="105" t="s">
        <v>17</v>
      </c>
      <c r="D451" s="105" t="s">
        <v>358</v>
      </c>
      <c r="E451" s="105" t="s">
        <v>285</v>
      </c>
      <c r="F451" s="105" t="s">
        <v>531</v>
      </c>
      <c r="G451" s="105" t="s">
        <v>366</v>
      </c>
      <c r="H451" s="106"/>
      <c r="I451" s="106"/>
      <c r="J451" s="106">
        <v>0</v>
      </c>
      <c r="K451" s="104"/>
    </row>
    <row r="452" spans="2:11" ht="12.75" hidden="1">
      <c r="B452" s="101" t="s">
        <v>533</v>
      </c>
      <c r="C452" s="102" t="s">
        <v>17</v>
      </c>
      <c r="D452" s="102" t="s">
        <v>358</v>
      </c>
      <c r="E452" s="102" t="s">
        <v>294</v>
      </c>
      <c r="F452" s="102"/>
      <c r="G452" s="102"/>
      <c r="H452" s="103">
        <f>H456+H453+H459</f>
        <v>0</v>
      </c>
      <c r="I452" s="103">
        <f>I456+I453+I459</f>
        <v>0</v>
      </c>
      <c r="J452" s="103">
        <f>J456+J453+J459</f>
        <v>0</v>
      </c>
      <c r="K452" s="104"/>
    </row>
    <row r="453" spans="2:11" ht="38.25" hidden="1">
      <c r="B453" s="101" t="s">
        <v>534</v>
      </c>
      <c r="C453" s="102" t="s">
        <v>17</v>
      </c>
      <c r="D453" s="102" t="s">
        <v>358</v>
      </c>
      <c r="E453" s="102" t="s">
        <v>294</v>
      </c>
      <c r="F453" s="102" t="s">
        <v>535</v>
      </c>
      <c r="G453" s="102"/>
      <c r="H453" s="103">
        <f aca="true" t="shared" si="54" ref="H453:J454">H454</f>
        <v>0</v>
      </c>
      <c r="I453" s="103">
        <f t="shared" si="54"/>
        <v>0</v>
      </c>
      <c r="J453" s="103">
        <f t="shared" si="54"/>
        <v>0</v>
      </c>
      <c r="K453" s="104"/>
    </row>
    <row r="454" spans="2:11" ht="12.75" hidden="1">
      <c r="B454" s="111" t="s">
        <v>532</v>
      </c>
      <c r="C454" s="105" t="s">
        <v>17</v>
      </c>
      <c r="D454" s="105" t="s">
        <v>358</v>
      </c>
      <c r="E454" s="105" t="s">
        <v>294</v>
      </c>
      <c r="F454" s="105" t="s">
        <v>535</v>
      </c>
      <c r="G454" s="105" t="s">
        <v>364</v>
      </c>
      <c r="H454" s="106">
        <f t="shared" si="54"/>
        <v>0</v>
      </c>
      <c r="I454" s="106">
        <f t="shared" si="54"/>
        <v>0</v>
      </c>
      <c r="J454" s="106">
        <f t="shared" si="54"/>
        <v>0</v>
      </c>
      <c r="K454" s="104"/>
    </row>
    <row r="455" spans="2:11" ht="25.5" hidden="1">
      <c r="B455" s="133" t="s">
        <v>365</v>
      </c>
      <c r="C455" s="105" t="s">
        <v>17</v>
      </c>
      <c r="D455" s="105" t="s">
        <v>358</v>
      </c>
      <c r="E455" s="105" t="s">
        <v>294</v>
      </c>
      <c r="F455" s="105" t="s">
        <v>535</v>
      </c>
      <c r="G455" s="105" t="s">
        <v>366</v>
      </c>
      <c r="H455" s="106"/>
      <c r="I455" s="106"/>
      <c r="J455" s="106"/>
      <c r="K455" s="104"/>
    </row>
    <row r="456" spans="2:11" ht="25.5" hidden="1">
      <c r="B456" s="101" t="s">
        <v>536</v>
      </c>
      <c r="C456" s="102" t="s">
        <v>17</v>
      </c>
      <c r="D456" s="102" t="s">
        <v>358</v>
      </c>
      <c r="E456" s="102" t="s">
        <v>294</v>
      </c>
      <c r="F456" s="102" t="s">
        <v>537</v>
      </c>
      <c r="G456" s="102"/>
      <c r="H456" s="103">
        <f aca="true" t="shared" si="55" ref="H456:J457">H457</f>
        <v>0</v>
      </c>
      <c r="I456" s="103">
        <f t="shared" si="55"/>
        <v>0</v>
      </c>
      <c r="J456" s="103">
        <f t="shared" si="55"/>
        <v>0</v>
      </c>
      <c r="K456" s="104"/>
    </row>
    <row r="457" spans="2:11" ht="25.5" hidden="1">
      <c r="B457" s="107" t="s">
        <v>297</v>
      </c>
      <c r="C457" s="105" t="s">
        <v>17</v>
      </c>
      <c r="D457" s="105" t="s">
        <v>358</v>
      </c>
      <c r="E457" s="105" t="s">
        <v>294</v>
      </c>
      <c r="F457" s="105" t="s">
        <v>537</v>
      </c>
      <c r="G457" s="105" t="s">
        <v>298</v>
      </c>
      <c r="H457" s="106">
        <f t="shared" si="55"/>
        <v>0</v>
      </c>
      <c r="I457" s="106">
        <f t="shared" si="55"/>
        <v>0</v>
      </c>
      <c r="J457" s="106">
        <f t="shared" si="55"/>
        <v>0</v>
      </c>
      <c r="K457" s="104"/>
    </row>
    <row r="458" spans="2:11" ht="25.5" hidden="1">
      <c r="B458" s="107" t="s">
        <v>299</v>
      </c>
      <c r="C458" s="105" t="s">
        <v>17</v>
      </c>
      <c r="D458" s="105" t="s">
        <v>358</v>
      </c>
      <c r="E458" s="105" t="s">
        <v>294</v>
      </c>
      <c r="F458" s="105" t="s">
        <v>537</v>
      </c>
      <c r="G458" s="105" t="s">
        <v>300</v>
      </c>
      <c r="H458" s="106">
        <v>0</v>
      </c>
      <c r="I458" s="106"/>
      <c r="J458" s="106"/>
      <c r="K458" s="104"/>
    </row>
    <row r="459" spans="2:11" ht="19.5" customHeight="1" hidden="1">
      <c r="B459" s="134" t="s">
        <v>641</v>
      </c>
      <c r="C459" s="125" t="s">
        <v>17</v>
      </c>
      <c r="D459" s="125" t="s">
        <v>358</v>
      </c>
      <c r="E459" s="125" t="s">
        <v>294</v>
      </c>
      <c r="F459" s="125" t="s">
        <v>538</v>
      </c>
      <c r="G459" s="125"/>
      <c r="H459" s="103">
        <f aca="true" t="shared" si="56" ref="H459:J460">H460</f>
        <v>0</v>
      </c>
      <c r="I459" s="103">
        <f t="shared" si="56"/>
        <v>0</v>
      </c>
      <c r="J459" s="103">
        <f t="shared" si="56"/>
        <v>0</v>
      </c>
      <c r="K459" s="104"/>
    </row>
    <row r="460" spans="2:11" ht="12.75" hidden="1">
      <c r="B460" s="128" t="s">
        <v>532</v>
      </c>
      <c r="C460" s="127" t="s">
        <v>17</v>
      </c>
      <c r="D460" s="127" t="s">
        <v>358</v>
      </c>
      <c r="E460" s="127" t="s">
        <v>294</v>
      </c>
      <c r="F460" s="127" t="s">
        <v>538</v>
      </c>
      <c r="G460" s="127" t="s">
        <v>364</v>
      </c>
      <c r="H460" s="106">
        <f t="shared" si="56"/>
        <v>0</v>
      </c>
      <c r="I460" s="106">
        <f t="shared" si="56"/>
        <v>0</v>
      </c>
      <c r="J460" s="106">
        <f t="shared" si="56"/>
        <v>0</v>
      </c>
      <c r="K460" s="104"/>
    </row>
    <row r="461" spans="2:11" ht="25.5" hidden="1">
      <c r="B461" s="135" t="s">
        <v>365</v>
      </c>
      <c r="C461" s="127" t="s">
        <v>17</v>
      </c>
      <c r="D461" s="127" t="s">
        <v>358</v>
      </c>
      <c r="E461" s="127" t="s">
        <v>294</v>
      </c>
      <c r="F461" s="127" t="s">
        <v>538</v>
      </c>
      <c r="G461" s="127" t="s">
        <v>366</v>
      </c>
      <c r="H461" s="106"/>
      <c r="I461" s="106"/>
      <c r="J461" s="106"/>
      <c r="K461" s="104"/>
    </row>
    <row r="462" spans="2:11" ht="12.75">
      <c r="B462" s="101" t="s">
        <v>359</v>
      </c>
      <c r="C462" s="102" t="s">
        <v>17</v>
      </c>
      <c r="D462" s="102" t="s">
        <v>358</v>
      </c>
      <c r="E462" s="102" t="s">
        <v>360</v>
      </c>
      <c r="F462" s="102"/>
      <c r="G462" s="102"/>
      <c r="H462" s="103">
        <f>H470+H463+H467+H476+H473</f>
        <v>589421.62</v>
      </c>
      <c r="I462" s="103">
        <f>I470+I463+I467+I476+I473</f>
        <v>0</v>
      </c>
      <c r="J462" s="103">
        <f>J470+J463+J467+J476+J473</f>
        <v>0</v>
      </c>
      <c r="K462" s="104"/>
    </row>
    <row r="463" spans="2:11" ht="153">
      <c r="B463" s="101" t="s">
        <v>539</v>
      </c>
      <c r="C463" s="102" t="s">
        <v>17</v>
      </c>
      <c r="D463" s="102" t="s">
        <v>358</v>
      </c>
      <c r="E463" s="102" t="s">
        <v>360</v>
      </c>
      <c r="F463" s="102" t="s">
        <v>540</v>
      </c>
      <c r="G463" s="102"/>
      <c r="H463" s="103">
        <f>H464</f>
        <v>694300</v>
      </c>
      <c r="I463" s="103">
        <f>I464</f>
        <v>0</v>
      </c>
      <c r="J463" s="103">
        <f>J464</f>
        <v>0</v>
      </c>
      <c r="K463" s="104"/>
    </row>
    <row r="464" spans="2:11" ht="12.75">
      <c r="B464" s="111" t="s">
        <v>363</v>
      </c>
      <c r="C464" s="105" t="s">
        <v>17</v>
      </c>
      <c r="D464" s="105" t="s">
        <v>358</v>
      </c>
      <c r="E464" s="105" t="s">
        <v>360</v>
      </c>
      <c r="F464" s="105" t="s">
        <v>540</v>
      </c>
      <c r="G464" s="105" t="s">
        <v>364</v>
      </c>
      <c r="H464" s="106">
        <f>H465+H466</f>
        <v>694300</v>
      </c>
      <c r="I464" s="106">
        <f>I465+I466</f>
        <v>0</v>
      </c>
      <c r="J464" s="106">
        <f>J465+J466</f>
        <v>0</v>
      </c>
      <c r="K464" s="104"/>
    </row>
    <row r="465" spans="2:11" ht="25.5">
      <c r="B465" s="136" t="s">
        <v>541</v>
      </c>
      <c r="C465" s="105" t="s">
        <v>17</v>
      </c>
      <c r="D465" s="105" t="s">
        <v>358</v>
      </c>
      <c r="E465" s="105" t="s">
        <v>360</v>
      </c>
      <c r="F465" s="105" t="s">
        <v>540</v>
      </c>
      <c r="G465" s="105" t="s">
        <v>542</v>
      </c>
      <c r="H465" s="106">
        <v>694300</v>
      </c>
      <c r="I465" s="106"/>
      <c r="J465" s="106"/>
      <c r="K465" s="104"/>
    </row>
    <row r="466" spans="2:11" ht="25.5" hidden="1">
      <c r="B466" s="133" t="s">
        <v>365</v>
      </c>
      <c r="C466" s="105" t="s">
        <v>17</v>
      </c>
      <c r="D466" s="105" t="s">
        <v>358</v>
      </c>
      <c r="E466" s="105" t="s">
        <v>360</v>
      </c>
      <c r="F466" s="105" t="s">
        <v>540</v>
      </c>
      <c r="G466" s="105" t="s">
        <v>366</v>
      </c>
      <c r="H466" s="106">
        <v>0</v>
      </c>
      <c r="I466" s="106"/>
      <c r="J466" s="106"/>
      <c r="K466" s="104"/>
    </row>
    <row r="467" spans="2:11" ht="65.25" customHeight="1" hidden="1">
      <c r="B467" s="101" t="s">
        <v>543</v>
      </c>
      <c r="C467" s="102" t="s">
        <v>17</v>
      </c>
      <c r="D467" s="102" t="s">
        <v>358</v>
      </c>
      <c r="E467" s="102" t="s">
        <v>360</v>
      </c>
      <c r="F467" s="102" t="s">
        <v>544</v>
      </c>
      <c r="G467" s="102"/>
      <c r="H467" s="103">
        <f aca="true" t="shared" si="57" ref="H467:J468">H468</f>
        <v>0</v>
      </c>
      <c r="I467" s="103">
        <f t="shared" si="57"/>
        <v>0</v>
      </c>
      <c r="J467" s="103">
        <f t="shared" si="57"/>
        <v>0</v>
      </c>
      <c r="K467" s="104"/>
    </row>
    <row r="468" spans="2:11" ht="25.5" hidden="1">
      <c r="B468" s="126" t="s">
        <v>495</v>
      </c>
      <c r="C468" s="105" t="s">
        <v>17</v>
      </c>
      <c r="D468" s="105" t="s">
        <v>358</v>
      </c>
      <c r="E468" s="105" t="s">
        <v>360</v>
      </c>
      <c r="F468" s="105" t="s">
        <v>544</v>
      </c>
      <c r="G468" s="105" t="s">
        <v>496</v>
      </c>
      <c r="H468" s="106">
        <f t="shared" si="57"/>
        <v>0</v>
      </c>
      <c r="I468" s="106">
        <f t="shared" si="57"/>
        <v>0</v>
      </c>
      <c r="J468" s="106">
        <f t="shared" si="57"/>
        <v>0</v>
      </c>
      <c r="K468" s="104"/>
    </row>
    <row r="469" spans="2:11" ht="12.75" hidden="1">
      <c r="B469" s="126" t="s">
        <v>497</v>
      </c>
      <c r="C469" s="105" t="s">
        <v>17</v>
      </c>
      <c r="D469" s="105" t="s">
        <v>358</v>
      </c>
      <c r="E469" s="105" t="s">
        <v>360</v>
      </c>
      <c r="F469" s="105" t="s">
        <v>544</v>
      </c>
      <c r="G469" s="105" t="s">
        <v>498</v>
      </c>
      <c r="H469" s="106">
        <v>0</v>
      </c>
      <c r="I469" s="106">
        <v>0</v>
      </c>
      <c r="J469" s="106">
        <v>0</v>
      </c>
      <c r="K469" s="104"/>
    </row>
    <row r="470" spans="2:11" ht="38.25">
      <c r="B470" s="101" t="s">
        <v>545</v>
      </c>
      <c r="C470" s="102" t="s">
        <v>17</v>
      </c>
      <c r="D470" s="102" t="s">
        <v>358</v>
      </c>
      <c r="E470" s="102" t="s">
        <v>360</v>
      </c>
      <c r="F470" s="102" t="s">
        <v>546</v>
      </c>
      <c r="G470" s="102"/>
      <c r="H470" s="103">
        <f>H472</f>
        <v>-104878.38</v>
      </c>
      <c r="I470" s="103">
        <f>I471</f>
        <v>0</v>
      </c>
      <c r="J470" s="103">
        <f>J471</f>
        <v>0</v>
      </c>
      <c r="K470" s="104"/>
    </row>
    <row r="471" spans="2:11" ht="12.75">
      <c r="B471" s="111" t="s">
        <v>363</v>
      </c>
      <c r="C471" s="105" t="s">
        <v>17</v>
      </c>
      <c r="D471" s="105" t="s">
        <v>358</v>
      </c>
      <c r="E471" s="105" t="s">
        <v>360</v>
      </c>
      <c r="F471" s="105" t="s">
        <v>546</v>
      </c>
      <c r="G471" s="105" t="s">
        <v>364</v>
      </c>
      <c r="H471" s="106">
        <f>H472</f>
        <v>-104878.38</v>
      </c>
      <c r="I471" s="106">
        <f>I472</f>
        <v>0</v>
      </c>
      <c r="J471" s="106">
        <f>J472</f>
        <v>0</v>
      </c>
      <c r="K471" s="104"/>
    </row>
    <row r="472" spans="2:11" ht="25.5">
      <c r="B472" s="136" t="s">
        <v>541</v>
      </c>
      <c r="C472" s="105" t="s">
        <v>17</v>
      </c>
      <c r="D472" s="105" t="s">
        <v>358</v>
      </c>
      <c r="E472" s="105" t="s">
        <v>360</v>
      </c>
      <c r="F472" s="105" t="s">
        <v>546</v>
      </c>
      <c r="G472" s="105" t="s">
        <v>542</v>
      </c>
      <c r="H472" s="106">
        <v>-104878.38</v>
      </c>
      <c r="I472" s="106"/>
      <c r="J472" s="106"/>
      <c r="K472" s="104"/>
    </row>
    <row r="473" spans="2:11" ht="27.75" customHeight="1" hidden="1">
      <c r="B473" s="118" t="s">
        <v>641</v>
      </c>
      <c r="C473" s="125" t="s">
        <v>17</v>
      </c>
      <c r="D473" s="125" t="s">
        <v>358</v>
      </c>
      <c r="E473" s="125" t="s">
        <v>360</v>
      </c>
      <c r="F473" s="125" t="s">
        <v>538</v>
      </c>
      <c r="G473" s="125"/>
      <c r="H473" s="103">
        <f aca="true" t="shared" si="58" ref="H473:J474">H474</f>
        <v>0</v>
      </c>
      <c r="I473" s="103">
        <f t="shared" si="58"/>
        <v>0</v>
      </c>
      <c r="J473" s="103">
        <f t="shared" si="58"/>
        <v>0</v>
      </c>
      <c r="K473" s="104"/>
    </row>
    <row r="474" spans="2:11" ht="12.75" hidden="1">
      <c r="B474" s="128" t="s">
        <v>532</v>
      </c>
      <c r="C474" s="127" t="s">
        <v>17</v>
      </c>
      <c r="D474" s="127" t="s">
        <v>358</v>
      </c>
      <c r="E474" s="127" t="s">
        <v>360</v>
      </c>
      <c r="F474" s="127" t="s">
        <v>538</v>
      </c>
      <c r="G474" s="127" t="s">
        <v>364</v>
      </c>
      <c r="H474" s="106">
        <f t="shared" si="58"/>
        <v>0</v>
      </c>
      <c r="I474" s="106">
        <f t="shared" si="58"/>
        <v>0</v>
      </c>
      <c r="J474" s="106">
        <f t="shared" si="58"/>
        <v>0</v>
      </c>
      <c r="K474" s="104"/>
    </row>
    <row r="475" spans="2:11" ht="33" customHeight="1" hidden="1">
      <c r="B475" s="135" t="s">
        <v>365</v>
      </c>
      <c r="C475" s="127" t="s">
        <v>17</v>
      </c>
      <c r="D475" s="127" t="s">
        <v>358</v>
      </c>
      <c r="E475" s="127" t="s">
        <v>360</v>
      </c>
      <c r="F475" s="127" t="s">
        <v>538</v>
      </c>
      <c r="G475" s="127" t="s">
        <v>366</v>
      </c>
      <c r="H475" s="106">
        <v>0</v>
      </c>
      <c r="I475" s="106"/>
      <c r="J475" s="106"/>
      <c r="K475" s="104"/>
    </row>
    <row r="476" spans="2:11" ht="69" customHeight="1" hidden="1">
      <c r="B476" s="101" t="s">
        <v>543</v>
      </c>
      <c r="C476" s="102" t="s">
        <v>17</v>
      </c>
      <c r="D476" s="102" t="s">
        <v>358</v>
      </c>
      <c r="E476" s="102" t="s">
        <v>360</v>
      </c>
      <c r="F476" s="102" t="s">
        <v>547</v>
      </c>
      <c r="G476" s="102"/>
      <c r="H476" s="103">
        <f aca="true" t="shared" si="59" ref="H476:J477">H477</f>
        <v>0</v>
      </c>
      <c r="I476" s="103">
        <f t="shared" si="59"/>
        <v>0</v>
      </c>
      <c r="J476" s="103">
        <f t="shared" si="59"/>
        <v>0</v>
      </c>
      <c r="K476" s="104"/>
    </row>
    <row r="477" spans="2:11" ht="25.5" hidden="1">
      <c r="B477" s="126" t="s">
        <v>495</v>
      </c>
      <c r="C477" s="105" t="s">
        <v>17</v>
      </c>
      <c r="D477" s="105" t="s">
        <v>358</v>
      </c>
      <c r="E477" s="105" t="s">
        <v>360</v>
      </c>
      <c r="F477" s="105" t="s">
        <v>547</v>
      </c>
      <c r="G477" s="105" t="s">
        <v>496</v>
      </c>
      <c r="H477" s="106">
        <f t="shared" si="59"/>
        <v>0</v>
      </c>
      <c r="I477" s="106">
        <f t="shared" si="59"/>
        <v>0</v>
      </c>
      <c r="J477" s="106">
        <f t="shared" si="59"/>
        <v>0</v>
      </c>
      <c r="K477" s="104"/>
    </row>
    <row r="478" spans="2:11" ht="12.75" hidden="1">
      <c r="B478" s="126" t="s">
        <v>497</v>
      </c>
      <c r="C478" s="105" t="s">
        <v>17</v>
      </c>
      <c r="D478" s="105" t="s">
        <v>358</v>
      </c>
      <c r="E478" s="105" t="s">
        <v>360</v>
      </c>
      <c r="F478" s="105" t="s">
        <v>547</v>
      </c>
      <c r="G478" s="105" t="s">
        <v>498</v>
      </c>
      <c r="H478" s="106"/>
      <c r="I478" s="106"/>
      <c r="J478" s="106"/>
      <c r="K478" s="104"/>
    </row>
    <row r="479" spans="2:11" ht="27.75" customHeight="1">
      <c r="B479" s="101" t="s">
        <v>548</v>
      </c>
      <c r="C479" s="102" t="s">
        <v>17</v>
      </c>
      <c r="D479" s="102" t="s">
        <v>358</v>
      </c>
      <c r="E479" s="102" t="s">
        <v>385</v>
      </c>
      <c r="F479" s="102"/>
      <c r="G479" s="102"/>
      <c r="H479" s="103">
        <f>H485+H499+H496+H480+H490+H502+H493</f>
        <v>5000</v>
      </c>
      <c r="I479" s="103">
        <f>I485+I499+I496+I480+I490</f>
        <v>0</v>
      </c>
      <c r="J479" s="103">
        <f>J485+J499+J496+J480+J490</f>
        <v>0</v>
      </c>
      <c r="K479" s="104"/>
    </row>
    <row r="480" spans="2:11" ht="108" customHeight="1" hidden="1">
      <c r="B480" s="117" t="s">
        <v>429</v>
      </c>
      <c r="C480" s="102" t="s">
        <v>17</v>
      </c>
      <c r="D480" s="102" t="s">
        <v>358</v>
      </c>
      <c r="E480" s="102" t="s">
        <v>385</v>
      </c>
      <c r="F480" s="102" t="s">
        <v>430</v>
      </c>
      <c r="G480" s="102"/>
      <c r="H480" s="103">
        <f>H481+H483</f>
        <v>0</v>
      </c>
      <c r="I480" s="103">
        <f>I481+I483</f>
        <v>0</v>
      </c>
      <c r="J480" s="103">
        <f>J481+J483</f>
        <v>0</v>
      </c>
      <c r="K480" s="104"/>
    </row>
    <row r="481" spans="2:11" ht="87" customHeight="1" hidden="1">
      <c r="B481" s="107" t="s">
        <v>291</v>
      </c>
      <c r="C481" s="105" t="s">
        <v>17</v>
      </c>
      <c r="D481" s="105" t="s">
        <v>358</v>
      </c>
      <c r="E481" s="105" t="s">
        <v>385</v>
      </c>
      <c r="F481" s="105" t="s">
        <v>430</v>
      </c>
      <c r="G481" s="105" t="s">
        <v>23</v>
      </c>
      <c r="H481" s="106">
        <f>H482</f>
        <v>0</v>
      </c>
      <c r="I481" s="106">
        <f>I482</f>
        <v>0</v>
      </c>
      <c r="J481" s="106">
        <f>J482</f>
        <v>0</v>
      </c>
      <c r="K481" s="104"/>
    </row>
    <row r="482" spans="2:11" ht="37.5" customHeight="1" hidden="1">
      <c r="B482" s="107" t="s">
        <v>296</v>
      </c>
      <c r="C482" s="105" t="s">
        <v>17</v>
      </c>
      <c r="D482" s="105" t="s">
        <v>358</v>
      </c>
      <c r="E482" s="105" t="s">
        <v>385</v>
      </c>
      <c r="F482" s="105" t="s">
        <v>430</v>
      </c>
      <c r="G482" s="105" t="s">
        <v>292</v>
      </c>
      <c r="H482" s="106"/>
      <c r="I482" s="106"/>
      <c r="J482" s="106"/>
      <c r="K482" s="104"/>
    </row>
    <row r="483" spans="2:11" ht="36.75" customHeight="1" hidden="1">
      <c r="B483" s="107" t="s">
        <v>297</v>
      </c>
      <c r="C483" s="105" t="s">
        <v>17</v>
      </c>
      <c r="D483" s="105" t="s">
        <v>358</v>
      </c>
      <c r="E483" s="105" t="s">
        <v>385</v>
      </c>
      <c r="F483" s="105" t="s">
        <v>430</v>
      </c>
      <c r="G483" s="105" t="s">
        <v>298</v>
      </c>
      <c r="H483" s="106">
        <f>H484</f>
        <v>0</v>
      </c>
      <c r="I483" s="106">
        <f>I484</f>
        <v>0</v>
      </c>
      <c r="J483" s="106">
        <f>J484</f>
        <v>0</v>
      </c>
      <c r="K483" s="104"/>
    </row>
    <row r="484" spans="2:11" ht="43.5" customHeight="1" hidden="1">
      <c r="B484" s="107" t="s">
        <v>299</v>
      </c>
      <c r="C484" s="105" t="s">
        <v>17</v>
      </c>
      <c r="D484" s="105" t="s">
        <v>358</v>
      </c>
      <c r="E484" s="105" t="s">
        <v>385</v>
      </c>
      <c r="F484" s="105" t="s">
        <v>430</v>
      </c>
      <c r="G484" s="105" t="s">
        <v>300</v>
      </c>
      <c r="H484" s="106"/>
      <c r="I484" s="106"/>
      <c r="J484" s="106"/>
      <c r="K484" s="104"/>
    </row>
    <row r="485" spans="2:11" ht="144" customHeight="1" hidden="1">
      <c r="B485" s="101" t="s">
        <v>549</v>
      </c>
      <c r="C485" s="102" t="s">
        <v>17</v>
      </c>
      <c r="D485" s="102" t="s">
        <v>358</v>
      </c>
      <c r="E485" s="102" t="s">
        <v>385</v>
      </c>
      <c r="F485" s="102" t="s">
        <v>550</v>
      </c>
      <c r="G485" s="102"/>
      <c r="H485" s="103">
        <f>H486+H488</f>
        <v>0</v>
      </c>
      <c r="I485" s="103">
        <f>I486+I488</f>
        <v>0</v>
      </c>
      <c r="J485" s="103">
        <f>J486+J488</f>
        <v>0</v>
      </c>
      <c r="K485" s="104"/>
    </row>
    <row r="486" spans="2:11" ht="86.25" customHeight="1" hidden="1">
      <c r="B486" s="107" t="s">
        <v>291</v>
      </c>
      <c r="C486" s="105" t="s">
        <v>17</v>
      </c>
      <c r="D486" s="105" t="s">
        <v>358</v>
      </c>
      <c r="E486" s="105" t="s">
        <v>385</v>
      </c>
      <c r="F486" s="105" t="s">
        <v>550</v>
      </c>
      <c r="G486" s="105" t="s">
        <v>23</v>
      </c>
      <c r="H486" s="106">
        <f>H487</f>
        <v>0</v>
      </c>
      <c r="I486" s="106">
        <f>I487</f>
        <v>0</v>
      </c>
      <c r="J486" s="106">
        <f>J487</f>
        <v>0</v>
      </c>
      <c r="K486" s="104"/>
    </row>
    <row r="487" spans="2:11" ht="41.25" customHeight="1" hidden="1">
      <c r="B487" s="107" t="s">
        <v>296</v>
      </c>
      <c r="C487" s="105" t="s">
        <v>17</v>
      </c>
      <c r="D487" s="105" t="s">
        <v>358</v>
      </c>
      <c r="E487" s="105" t="s">
        <v>385</v>
      </c>
      <c r="F487" s="105" t="s">
        <v>550</v>
      </c>
      <c r="G487" s="105" t="s">
        <v>292</v>
      </c>
      <c r="H487" s="106"/>
      <c r="I487" s="106"/>
      <c r="J487" s="106"/>
      <c r="K487" s="104"/>
    </row>
    <row r="488" spans="2:11" ht="36.75" customHeight="1" hidden="1">
      <c r="B488" s="107" t="s">
        <v>297</v>
      </c>
      <c r="C488" s="105" t="s">
        <v>17</v>
      </c>
      <c r="D488" s="105" t="s">
        <v>358</v>
      </c>
      <c r="E488" s="105" t="s">
        <v>385</v>
      </c>
      <c r="F488" s="105" t="s">
        <v>550</v>
      </c>
      <c r="G488" s="105" t="s">
        <v>298</v>
      </c>
      <c r="H488" s="106">
        <f>H489</f>
        <v>0</v>
      </c>
      <c r="I488" s="106">
        <f>I489</f>
        <v>0</v>
      </c>
      <c r="J488" s="106">
        <f>J489</f>
        <v>0</v>
      </c>
      <c r="K488" s="104"/>
    </row>
    <row r="489" spans="2:11" ht="51.75" customHeight="1" hidden="1">
      <c r="B489" s="107" t="s">
        <v>299</v>
      </c>
      <c r="C489" s="105" t="s">
        <v>17</v>
      </c>
      <c r="D489" s="105" t="s">
        <v>358</v>
      </c>
      <c r="E489" s="105" t="s">
        <v>385</v>
      </c>
      <c r="F489" s="105" t="s">
        <v>550</v>
      </c>
      <c r="G489" s="105" t="s">
        <v>300</v>
      </c>
      <c r="H489" s="106"/>
      <c r="I489" s="106"/>
      <c r="J489" s="106"/>
      <c r="K489" s="104"/>
    </row>
    <row r="490" spans="2:11" ht="127.5" hidden="1">
      <c r="B490" s="101" t="s">
        <v>551</v>
      </c>
      <c r="C490" s="102" t="s">
        <v>17</v>
      </c>
      <c r="D490" s="102" t="s">
        <v>358</v>
      </c>
      <c r="E490" s="102" t="s">
        <v>385</v>
      </c>
      <c r="F490" s="102" t="s">
        <v>552</v>
      </c>
      <c r="G490" s="102"/>
      <c r="H490" s="103">
        <f aca="true" t="shared" si="60" ref="H490:J491">H491</f>
        <v>0</v>
      </c>
      <c r="I490" s="103">
        <f t="shared" si="60"/>
        <v>0</v>
      </c>
      <c r="J490" s="103">
        <f t="shared" si="60"/>
        <v>0</v>
      </c>
      <c r="K490" s="104"/>
    </row>
    <row r="491" spans="2:11" ht="25.5" hidden="1">
      <c r="B491" s="107" t="s">
        <v>297</v>
      </c>
      <c r="C491" s="105" t="s">
        <v>17</v>
      </c>
      <c r="D491" s="105" t="s">
        <v>358</v>
      </c>
      <c r="E491" s="105" t="s">
        <v>385</v>
      </c>
      <c r="F491" s="105" t="s">
        <v>552</v>
      </c>
      <c r="G491" s="105" t="s">
        <v>298</v>
      </c>
      <c r="H491" s="106">
        <f t="shared" si="60"/>
        <v>0</v>
      </c>
      <c r="I491" s="106">
        <f t="shared" si="60"/>
        <v>0</v>
      </c>
      <c r="J491" s="106">
        <f t="shared" si="60"/>
        <v>0</v>
      </c>
      <c r="K491" s="104"/>
    </row>
    <row r="492" spans="2:11" ht="25.5" hidden="1">
      <c r="B492" s="107" t="s">
        <v>299</v>
      </c>
      <c r="C492" s="105" t="s">
        <v>17</v>
      </c>
      <c r="D492" s="105" t="s">
        <v>358</v>
      </c>
      <c r="E492" s="105" t="s">
        <v>385</v>
      </c>
      <c r="F492" s="105" t="s">
        <v>552</v>
      </c>
      <c r="G492" s="105" t="s">
        <v>300</v>
      </c>
      <c r="H492" s="106"/>
      <c r="I492" s="106"/>
      <c r="J492" s="106"/>
      <c r="K492" s="104"/>
    </row>
    <row r="493" spans="2:11" ht="43.5" customHeight="1" hidden="1">
      <c r="B493" s="118" t="s">
        <v>290</v>
      </c>
      <c r="C493" s="102" t="s">
        <v>17</v>
      </c>
      <c r="D493" s="102" t="s">
        <v>358</v>
      </c>
      <c r="E493" s="102" t="s">
        <v>385</v>
      </c>
      <c r="F493" s="102" t="s">
        <v>417</v>
      </c>
      <c r="G493" s="102"/>
      <c r="H493" s="103">
        <f>H494</f>
        <v>0</v>
      </c>
      <c r="I493" s="103"/>
      <c r="J493" s="103"/>
      <c r="K493" s="104"/>
    </row>
    <row r="494" spans="2:11" ht="81" customHeight="1" hidden="1">
      <c r="B494" s="107" t="s">
        <v>291</v>
      </c>
      <c r="C494" s="105" t="s">
        <v>17</v>
      </c>
      <c r="D494" s="105" t="s">
        <v>358</v>
      </c>
      <c r="E494" s="105" t="s">
        <v>385</v>
      </c>
      <c r="F494" s="105" t="s">
        <v>417</v>
      </c>
      <c r="G494" s="105" t="s">
        <v>23</v>
      </c>
      <c r="H494" s="106">
        <f>H495</f>
        <v>0</v>
      </c>
      <c r="I494" s="106"/>
      <c r="J494" s="106"/>
      <c r="K494" s="104"/>
    </row>
    <row r="495" spans="2:11" ht="43.5" customHeight="1" hidden="1">
      <c r="B495" s="107" t="s">
        <v>296</v>
      </c>
      <c r="C495" s="105" t="s">
        <v>17</v>
      </c>
      <c r="D495" s="105" t="s">
        <v>358</v>
      </c>
      <c r="E495" s="105" t="s">
        <v>385</v>
      </c>
      <c r="F495" s="105" t="s">
        <v>417</v>
      </c>
      <c r="G495" s="105" t="s">
        <v>292</v>
      </c>
      <c r="H495" s="106"/>
      <c r="I495" s="106"/>
      <c r="J495" s="106"/>
      <c r="K495" s="104"/>
    </row>
    <row r="496" spans="2:11" ht="25.5" hidden="1">
      <c r="B496" s="101" t="s">
        <v>553</v>
      </c>
      <c r="C496" s="102" t="s">
        <v>17</v>
      </c>
      <c r="D496" s="102" t="s">
        <v>358</v>
      </c>
      <c r="E496" s="102" t="s">
        <v>385</v>
      </c>
      <c r="F496" s="102" t="s">
        <v>554</v>
      </c>
      <c r="G496" s="102"/>
      <c r="H496" s="137">
        <f aca="true" t="shared" si="61" ref="H496:J497">H497</f>
        <v>0</v>
      </c>
      <c r="I496" s="137">
        <f t="shared" si="61"/>
        <v>0</v>
      </c>
      <c r="J496" s="137">
        <f t="shared" si="61"/>
        <v>0</v>
      </c>
      <c r="K496" s="104"/>
    </row>
    <row r="497" spans="2:11" ht="25.5" hidden="1">
      <c r="B497" s="107" t="s">
        <v>297</v>
      </c>
      <c r="C497" s="105" t="s">
        <v>17</v>
      </c>
      <c r="D497" s="105" t="s">
        <v>358</v>
      </c>
      <c r="E497" s="105" t="s">
        <v>385</v>
      </c>
      <c r="F497" s="105" t="s">
        <v>554</v>
      </c>
      <c r="G497" s="105" t="s">
        <v>298</v>
      </c>
      <c r="H497" s="138">
        <f t="shared" si="61"/>
        <v>0</v>
      </c>
      <c r="I497" s="138">
        <f t="shared" si="61"/>
        <v>0</v>
      </c>
      <c r="J497" s="138">
        <f t="shared" si="61"/>
        <v>0</v>
      </c>
      <c r="K497" s="104"/>
    </row>
    <row r="498" spans="2:11" ht="25.5" hidden="1">
      <c r="B498" s="107" t="s">
        <v>299</v>
      </c>
      <c r="C498" s="105" t="s">
        <v>17</v>
      </c>
      <c r="D498" s="105" t="s">
        <v>358</v>
      </c>
      <c r="E498" s="105" t="s">
        <v>385</v>
      </c>
      <c r="F498" s="105" t="s">
        <v>554</v>
      </c>
      <c r="G498" s="105" t="s">
        <v>300</v>
      </c>
      <c r="H498" s="138"/>
      <c r="I498" s="138"/>
      <c r="J498" s="138"/>
      <c r="K498" s="104"/>
    </row>
    <row r="499" spans="2:11" ht="12.75" hidden="1">
      <c r="B499" s="101" t="s">
        <v>555</v>
      </c>
      <c r="C499" s="102" t="s">
        <v>17</v>
      </c>
      <c r="D499" s="102" t="s">
        <v>358</v>
      </c>
      <c r="E499" s="102" t="s">
        <v>385</v>
      </c>
      <c r="F499" s="102" t="s">
        <v>556</v>
      </c>
      <c r="G499" s="102"/>
      <c r="H499" s="137">
        <f aca="true" t="shared" si="62" ref="H499:J500">H500</f>
        <v>0</v>
      </c>
      <c r="I499" s="137">
        <f t="shared" si="62"/>
        <v>0</v>
      </c>
      <c r="J499" s="137">
        <f t="shared" si="62"/>
        <v>0</v>
      </c>
      <c r="K499" s="104"/>
    </row>
    <row r="500" spans="2:11" ht="25.5" hidden="1">
      <c r="B500" s="107" t="s">
        <v>297</v>
      </c>
      <c r="C500" s="105" t="s">
        <v>17</v>
      </c>
      <c r="D500" s="105" t="s">
        <v>358</v>
      </c>
      <c r="E500" s="105" t="s">
        <v>385</v>
      </c>
      <c r="F500" s="105" t="s">
        <v>556</v>
      </c>
      <c r="G500" s="105" t="s">
        <v>298</v>
      </c>
      <c r="H500" s="138">
        <f t="shared" si="62"/>
        <v>0</v>
      </c>
      <c r="I500" s="138">
        <f t="shared" si="62"/>
        <v>0</v>
      </c>
      <c r="J500" s="138">
        <f t="shared" si="62"/>
        <v>0</v>
      </c>
      <c r="K500" s="104"/>
    </row>
    <row r="501" spans="2:11" ht="25.5" hidden="1">
      <c r="B501" s="107" t="s">
        <v>299</v>
      </c>
      <c r="C501" s="105" t="s">
        <v>17</v>
      </c>
      <c r="D501" s="105" t="s">
        <v>358</v>
      </c>
      <c r="E501" s="105" t="s">
        <v>385</v>
      </c>
      <c r="F501" s="105" t="s">
        <v>556</v>
      </c>
      <c r="G501" s="105" t="s">
        <v>300</v>
      </c>
      <c r="H501" s="138"/>
      <c r="I501" s="138"/>
      <c r="J501" s="138"/>
      <c r="K501" s="104"/>
    </row>
    <row r="502" spans="2:11" ht="18" customHeight="1">
      <c r="B502" s="101" t="s">
        <v>390</v>
      </c>
      <c r="C502" s="102" t="s">
        <v>17</v>
      </c>
      <c r="D502" s="102" t="s">
        <v>358</v>
      </c>
      <c r="E502" s="102" t="s">
        <v>385</v>
      </c>
      <c r="F502" s="102" t="s">
        <v>391</v>
      </c>
      <c r="G502" s="102"/>
      <c r="H502" s="137">
        <f>H503</f>
        <v>5000</v>
      </c>
      <c r="I502" s="137"/>
      <c r="J502" s="137"/>
      <c r="K502" s="104"/>
    </row>
    <row r="503" spans="2:11" ht="18" customHeight="1">
      <c r="B503" s="128" t="s">
        <v>532</v>
      </c>
      <c r="C503" s="105" t="s">
        <v>17</v>
      </c>
      <c r="D503" s="105" t="s">
        <v>358</v>
      </c>
      <c r="E503" s="105" t="s">
        <v>385</v>
      </c>
      <c r="F503" s="105" t="s">
        <v>391</v>
      </c>
      <c r="G503" s="105" t="s">
        <v>364</v>
      </c>
      <c r="H503" s="138">
        <f>H504</f>
        <v>5000</v>
      </c>
      <c r="I503" s="138"/>
      <c r="J503" s="138"/>
      <c r="K503" s="104"/>
    </row>
    <row r="504" spans="2:11" ht="25.5">
      <c r="B504" s="135" t="s">
        <v>365</v>
      </c>
      <c r="C504" s="105" t="s">
        <v>17</v>
      </c>
      <c r="D504" s="105" t="s">
        <v>358</v>
      </c>
      <c r="E504" s="105" t="s">
        <v>385</v>
      </c>
      <c r="F504" s="105" t="s">
        <v>391</v>
      </c>
      <c r="G504" s="105" t="s">
        <v>366</v>
      </c>
      <c r="H504" s="138">
        <f>5000</f>
        <v>5000</v>
      </c>
      <c r="I504" s="138"/>
      <c r="J504" s="138"/>
      <c r="K504" s="104"/>
    </row>
    <row r="505" spans="2:11" ht="12.75">
      <c r="B505" s="117" t="s">
        <v>557</v>
      </c>
      <c r="C505" s="102" t="s">
        <v>17</v>
      </c>
      <c r="D505" s="102" t="s">
        <v>389</v>
      </c>
      <c r="E505" s="102"/>
      <c r="F505" s="102"/>
      <c r="G505" s="102"/>
      <c r="H505" s="137">
        <f>H513+H506</f>
        <v>46265</v>
      </c>
      <c r="I505" s="137">
        <f>I513+I506</f>
        <v>0</v>
      </c>
      <c r="J505" s="137">
        <f>J513+J506</f>
        <v>0</v>
      </c>
      <c r="K505" s="104"/>
    </row>
    <row r="506" spans="2:11" ht="12.75">
      <c r="B506" s="117" t="s">
        <v>558</v>
      </c>
      <c r="C506" s="102" t="s">
        <v>17</v>
      </c>
      <c r="D506" s="102" t="s">
        <v>389</v>
      </c>
      <c r="E506" s="102" t="s">
        <v>285</v>
      </c>
      <c r="F506" s="102"/>
      <c r="G506" s="102"/>
      <c r="H506" s="137">
        <f>H507+H510</f>
        <v>46265</v>
      </c>
      <c r="I506" s="137">
        <f aca="true" t="shared" si="63" ref="I506:J508">I507</f>
        <v>0</v>
      </c>
      <c r="J506" s="137">
        <f t="shared" si="63"/>
        <v>0</v>
      </c>
      <c r="K506" s="104"/>
    </row>
    <row r="507" spans="2:11" ht="22.5" customHeight="1" hidden="1">
      <c r="B507" s="117" t="s">
        <v>559</v>
      </c>
      <c r="C507" s="102" t="s">
        <v>17</v>
      </c>
      <c r="D507" s="102" t="s">
        <v>389</v>
      </c>
      <c r="E507" s="102" t="s">
        <v>285</v>
      </c>
      <c r="F507" s="102" t="s">
        <v>560</v>
      </c>
      <c r="G507" s="102"/>
      <c r="H507" s="137">
        <f>H508</f>
        <v>0</v>
      </c>
      <c r="I507" s="137">
        <f t="shared" si="63"/>
        <v>0</v>
      </c>
      <c r="J507" s="137">
        <f t="shared" si="63"/>
        <v>0</v>
      </c>
      <c r="K507" s="104"/>
    </row>
    <row r="508" spans="2:11" ht="25.5" hidden="1">
      <c r="B508" s="111" t="s">
        <v>311</v>
      </c>
      <c r="C508" s="105" t="s">
        <v>17</v>
      </c>
      <c r="D508" s="105" t="s">
        <v>389</v>
      </c>
      <c r="E508" s="105" t="s">
        <v>285</v>
      </c>
      <c r="F508" s="105" t="s">
        <v>560</v>
      </c>
      <c r="G508" s="105" t="s">
        <v>312</v>
      </c>
      <c r="H508" s="138">
        <f>H509</f>
        <v>0</v>
      </c>
      <c r="I508" s="138">
        <f t="shared" si="63"/>
        <v>0</v>
      </c>
      <c r="J508" s="138">
        <f t="shared" si="63"/>
        <v>0</v>
      </c>
      <c r="K508" s="104"/>
    </row>
    <row r="509" spans="2:11" ht="24.75" customHeight="1" hidden="1">
      <c r="B509" s="136" t="s">
        <v>561</v>
      </c>
      <c r="C509" s="105" t="s">
        <v>17</v>
      </c>
      <c r="D509" s="105" t="s">
        <v>389</v>
      </c>
      <c r="E509" s="105" t="s">
        <v>285</v>
      </c>
      <c r="F509" s="105" t="s">
        <v>560</v>
      </c>
      <c r="G509" s="105" t="s">
        <v>562</v>
      </c>
      <c r="H509" s="138"/>
      <c r="I509" s="138"/>
      <c r="J509" s="138"/>
      <c r="K509" s="104"/>
    </row>
    <row r="510" spans="2:11" ht="24.75" customHeight="1">
      <c r="B510" s="118" t="s">
        <v>780</v>
      </c>
      <c r="C510" s="102" t="s">
        <v>17</v>
      </c>
      <c r="D510" s="102" t="s">
        <v>389</v>
      </c>
      <c r="E510" s="102" t="s">
        <v>285</v>
      </c>
      <c r="F510" s="102" t="s">
        <v>848</v>
      </c>
      <c r="G510" s="102"/>
      <c r="H510" s="137">
        <f>H511</f>
        <v>46265</v>
      </c>
      <c r="I510" s="137"/>
      <c r="J510" s="137"/>
      <c r="K510" s="104"/>
    </row>
    <row r="511" spans="2:11" ht="24.75" customHeight="1">
      <c r="B511" s="111" t="s">
        <v>407</v>
      </c>
      <c r="C511" s="105" t="s">
        <v>17</v>
      </c>
      <c r="D511" s="105" t="s">
        <v>389</v>
      </c>
      <c r="E511" s="105" t="s">
        <v>285</v>
      </c>
      <c r="F511" s="105" t="s">
        <v>848</v>
      </c>
      <c r="G511" s="105" t="s">
        <v>401</v>
      </c>
      <c r="H511" s="138">
        <f>H512</f>
        <v>46265</v>
      </c>
      <c r="I511" s="138"/>
      <c r="J511" s="138"/>
      <c r="K511" s="104"/>
    </row>
    <row r="512" spans="2:11" ht="24.75" customHeight="1">
      <c r="B512" s="111" t="s">
        <v>265</v>
      </c>
      <c r="C512" s="105" t="s">
        <v>17</v>
      </c>
      <c r="D512" s="105" t="s">
        <v>389</v>
      </c>
      <c r="E512" s="105" t="s">
        <v>285</v>
      </c>
      <c r="F512" s="105" t="s">
        <v>848</v>
      </c>
      <c r="G512" s="105" t="s">
        <v>432</v>
      </c>
      <c r="H512" s="138">
        <v>46265</v>
      </c>
      <c r="I512" s="138"/>
      <c r="J512" s="138"/>
      <c r="K512" s="104"/>
    </row>
    <row r="513" spans="2:11" ht="12.75" hidden="1">
      <c r="B513" s="117" t="s">
        <v>563</v>
      </c>
      <c r="C513" s="102" t="s">
        <v>17</v>
      </c>
      <c r="D513" s="102" t="s">
        <v>389</v>
      </c>
      <c r="E513" s="102" t="s">
        <v>287</v>
      </c>
      <c r="F513" s="102"/>
      <c r="G513" s="102"/>
      <c r="H513" s="137">
        <f aca="true" t="shared" si="64" ref="H513:J515">H514</f>
        <v>0</v>
      </c>
      <c r="I513" s="137">
        <f t="shared" si="64"/>
        <v>0</v>
      </c>
      <c r="J513" s="137">
        <f t="shared" si="64"/>
        <v>0</v>
      </c>
      <c r="K513" s="104"/>
    </row>
    <row r="514" spans="2:11" ht="25.5" hidden="1">
      <c r="B514" s="117" t="s">
        <v>564</v>
      </c>
      <c r="C514" s="102" t="s">
        <v>17</v>
      </c>
      <c r="D514" s="102" t="s">
        <v>389</v>
      </c>
      <c r="E514" s="102" t="s">
        <v>287</v>
      </c>
      <c r="F514" s="102" t="s">
        <v>565</v>
      </c>
      <c r="G514" s="102"/>
      <c r="H514" s="103">
        <f t="shared" si="64"/>
        <v>0</v>
      </c>
      <c r="I514" s="103">
        <f t="shared" si="64"/>
        <v>0</v>
      </c>
      <c r="J514" s="103">
        <f t="shared" si="64"/>
        <v>0</v>
      </c>
      <c r="K514" s="104"/>
    </row>
    <row r="515" spans="2:11" ht="25.5" hidden="1">
      <c r="B515" s="107" t="s">
        <v>297</v>
      </c>
      <c r="C515" s="105" t="s">
        <v>17</v>
      </c>
      <c r="D515" s="105" t="s">
        <v>389</v>
      </c>
      <c r="E515" s="105" t="s">
        <v>287</v>
      </c>
      <c r="F515" s="105" t="s">
        <v>565</v>
      </c>
      <c r="G515" s="105" t="s">
        <v>298</v>
      </c>
      <c r="H515" s="106">
        <f t="shared" si="64"/>
        <v>0</v>
      </c>
      <c r="I515" s="106">
        <f t="shared" si="64"/>
        <v>0</v>
      </c>
      <c r="J515" s="106">
        <f t="shared" si="64"/>
        <v>0</v>
      </c>
      <c r="K515" s="104"/>
    </row>
    <row r="516" spans="2:11" ht="25.5" hidden="1">
      <c r="B516" s="107" t="s">
        <v>299</v>
      </c>
      <c r="C516" s="105" t="s">
        <v>17</v>
      </c>
      <c r="D516" s="105" t="s">
        <v>389</v>
      </c>
      <c r="E516" s="105" t="s">
        <v>287</v>
      </c>
      <c r="F516" s="105" t="s">
        <v>565</v>
      </c>
      <c r="G516" s="105" t="s">
        <v>300</v>
      </c>
      <c r="H516" s="106"/>
      <c r="I516" s="106"/>
      <c r="J516" s="106"/>
      <c r="K516" s="104"/>
    </row>
    <row r="517" spans="2:11" ht="37.5" customHeight="1">
      <c r="B517" s="117" t="s">
        <v>566</v>
      </c>
      <c r="C517" s="102" t="s">
        <v>567</v>
      </c>
      <c r="D517" s="102"/>
      <c r="E517" s="102"/>
      <c r="F517" s="102"/>
      <c r="G517" s="102"/>
      <c r="H517" s="103">
        <f aca="true" t="shared" si="65" ref="H517:J518">H518</f>
        <v>0</v>
      </c>
      <c r="I517" s="103">
        <f t="shared" si="65"/>
        <v>0</v>
      </c>
      <c r="J517" s="103">
        <f t="shared" si="65"/>
        <v>0</v>
      </c>
      <c r="K517" s="104"/>
    </row>
    <row r="518" spans="2:11" ht="21" customHeight="1">
      <c r="B518" s="101" t="s">
        <v>284</v>
      </c>
      <c r="C518" s="102" t="s">
        <v>567</v>
      </c>
      <c r="D518" s="102" t="s">
        <v>285</v>
      </c>
      <c r="E518" s="102"/>
      <c r="F518" s="102"/>
      <c r="G518" s="102"/>
      <c r="H518" s="103">
        <f t="shared" si="65"/>
        <v>0</v>
      </c>
      <c r="I518" s="103">
        <f t="shared" si="65"/>
        <v>0</v>
      </c>
      <c r="J518" s="103">
        <f t="shared" si="65"/>
        <v>0</v>
      </c>
      <c r="K518" s="104"/>
    </row>
    <row r="519" spans="2:11" ht="47.25" customHeight="1">
      <c r="B519" s="101" t="s">
        <v>384</v>
      </c>
      <c r="C519" s="102" t="s">
        <v>567</v>
      </c>
      <c r="D519" s="102" t="s">
        <v>285</v>
      </c>
      <c r="E519" s="102" t="s">
        <v>385</v>
      </c>
      <c r="F519" s="102"/>
      <c r="G519" s="102"/>
      <c r="H519" s="103">
        <f>H520+H525+H528</f>
        <v>0</v>
      </c>
      <c r="I519" s="103">
        <f>I520+I525</f>
        <v>0</v>
      </c>
      <c r="J519" s="103">
        <f>J520+J525</f>
        <v>0</v>
      </c>
      <c r="K519" s="104"/>
    </row>
    <row r="520" spans="2:11" ht="44.25" customHeight="1">
      <c r="B520" s="101" t="s">
        <v>339</v>
      </c>
      <c r="C520" s="102" t="s">
        <v>567</v>
      </c>
      <c r="D520" s="102" t="s">
        <v>285</v>
      </c>
      <c r="E520" s="102" t="s">
        <v>385</v>
      </c>
      <c r="F520" s="102" t="s">
        <v>295</v>
      </c>
      <c r="G520" s="102"/>
      <c r="H520" s="103">
        <f>H521+H523</f>
        <v>-1000</v>
      </c>
      <c r="I520" s="103">
        <f>I521+I523+I529</f>
        <v>0</v>
      </c>
      <c r="J520" s="103">
        <f>J521+J523+J529</f>
        <v>0</v>
      </c>
      <c r="K520" s="104"/>
    </row>
    <row r="521" spans="2:11" ht="76.5" customHeight="1" hidden="1">
      <c r="B521" s="107" t="s">
        <v>291</v>
      </c>
      <c r="C521" s="105" t="s">
        <v>567</v>
      </c>
      <c r="D521" s="105" t="s">
        <v>285</v>
      </c>
      <c r="E521" s="105" t="s">
        <v>385</v>
      </c>
      <c r="F521" s="105" t="s">
        <v>295</v>
      </c>
      <c r="G521" s="105" t="s">
        <v>23</v>
      </c>
      <c r="H521" s="106">
        <f>H522</f>
        <v>0</v>
      </c>
      <c r="I521" s="106">
        <f>I522</f>
        <v>0</v>
      </c>
      <c r="J521" s="106">
        <f>J522</f>
        <v>0</v>
      </c>
      <c r="K521" s="104"/>
    </row>
    <row r="522" spans="2:11" ht="37.5" customHeight="1" hidden="1">
      <c r="B522" s="107" t="s">
        <v>296</v>
      </c>
      <c r="C522" s="105" t="s">
        <v>567</v>
      </c>
      <c r="D522" s="105" t="s">
        <v>285</v>
      </c>
      <c r="E522" s="105" t="s">
        <v>385</v>
      </c>
      <c r="F522" s="105" t="s">
        <v>295</v>
      </c>
      <c r="G522" s="105" t="s">
        <v>292</v>
      </c>
      <c r="H522" s="106"/>
      <c r="I522" s="106"/>
      <c r="J522" s="106"/>
      <c r="K522" s="104"/>
    </row>
    <row r="523" spans="2:11" ht="34.5" customHeight="1">
      <c r="B523" s="107" t="s">
        <v>297</v>
      </c>
      <c r="C523" s="105" t="s">
        <v>567</v>
      </c>
      <c r="D523" s="105" t="s">
        <v>285</v>
      </c>
      <c r="E523" s="105" t="s">
        <v>385</v>
      </c>
      <c r="F523" s="105" t="s">
        <v>295</v>
      </c>
      <c r="G523" s="105" t="s">
        <v>298</v>
      </c>
      <c r="H523" s="106">
        <f>H524</f>
        <v>-1000</v>
      </c>
      <c r="I523" s="106">
        <f>I524</f>
        <v>0</v>
      </c>
      <c r="J523" s="106">
        <f>J524</f>
        <v>0</v>
      </c>
      <c r="K523" s="104"/>
    </row>
    <row r="524" spans="2:11" ht="38.25" customHeight="1">
      <c r="B524" s="107" t="s">
        <v>299</v>
      </c>
      <c r="C524" s="105" t="s">
        <v>567</v>
      </c>
      <c r="D524" s="105" t="s">
        <v>285</v>
      </c>
      <c r="E524" s="105" t="s">
        <v>385</v>
      </c>
      <c r="F524" s="105" t="s">
        <v>295</v>
      </c>
      <c r="G524" s="105" t="s">
        <v>300</v>
      </c>
      <c r="H524" s="106">
        <v>-1000</v>
      </c>
      <c r="I524" s="106"/>
      <c r="J524" s="106"/>
      <c r="K524" s="104"/>
    </row>
    <row r="525" spans="2:11" ht="51" customHeight="1" hidden="1">
      <c r="B525" s="101" t="s">
        <v>568</v>
      </c>
      <c r="C525" s="102" t="s">
        <v>567</v>
      </c>
      <c r="D525" s="102" t="s">
        <v>285</v>
      </c>
      <c r="E525" s="102" t="s">
        <v>385</v>
      </c>
      <c r="F525" s="102" t="s">
        <v>569</v>
      </c>
      <c r="G525" s="102"/>
      <c r="H525" s="103">
        <f aca="true" t="shared" si="66" ref="H525:J526">H526</f>
        <v>0</v>
      </c>
      <c r="I525" s="103">
        <f t="shared" si="66"/>
        <v>0</v>
      </c>
      <c r="J525" s="103">
        <f t="shared" si="66"/>
        <v>0</v>
      </c>
      <c r="K525" s="104"/>
    </row>
    <row r="526" spans="2:11" ht="72" customHeight="1" hidden="1">
      <c r="B526" s="107" t="s">
        <v>291</v>
      </c>
      <c r="C526" s="105" t="s">
        <v>567</v>
      </c>
      <c r="D526" s="105" t="s">
        <v>285</v>
      </c>
      <c r="E526" s="105" t="s">
        <v>385</v>
      </c>
      <c r="F526" s="105" t="s">
        <v>569</v>
      </c>
      <c r="G526" s="105" t="s">
        <v>23</v>
      </c>
      <c r="H526" s="106">
        <f t="shared" si="66"/>
        <v>0</v>
      </c>
      <c r="I526" s="106">
        <f t="shared" si="66"/>
        <v>0</v>
      </c>
      <c r="J526" s="106">
        <f t="shared" si="66"/>
        <v>0</v>
      </c>
      <c r="K526" s="104"/>
    </row>
    <row r="527" spans="2:11" ht="30" customHeight="1" hidden="1">
      <c r="B527" s="107" t="s">
        <v>296</v>
      </c>
      <c r="C527" s="105" t="s">
        <v>567</v>
      </c>
      <c r="D527" s="105" t="s">
        <v>285</v>
      </c>
      <c r="E527" s="105" t="s">
        <v>385</v>
      </c>
      <c r="F527" s="105" t="s">
        <v>569</v>
      </c>
      <c r="G527" s="105" t="s">
        <v>292</v>
      </c>
      <c r="H527" s="106"/>
      <c r="I527" s="106"/>
      <c r="J527" s="106"/>
      <c r="K527" s="104"/>
    </row>
    <row r="528" spans="2:11" ht="20.25" customHeight="1">
      <c r="B528" s="118" t="s">
        <v>303</v>
      </c>
      <c r="C528" s="102" t="s">
        <v>567</v>
      </c>
      <c r="D528" s="102" t="s">
        <v>285</v>
      </c>
      <c r="E528" s="102" t="s">
        <v>385</v>
      </c>
      <c r="F528" s="102" t="s">
        <v>853</v>
      </c>
      <c r="G528" s="102"/>
      <c r="H528" s="103">
        <f>H529</f>
        <v>1000</v>
      </c>
      <c r="I528" s="103"/>
      <c r="J528" s="103"/>
      <c r="K528" s="104"/>
    </row>
    <row r="529" spans="2:11" ht="15" customHeight="1">
      <c r="B529" s="111" t="s">
        <v>301</v>
      </c>
      <c r="C529" s="105" t="s">
        <v>567</v>
      </c>
      <c r="D529" s="105" t="s">
        <v>285</v>
      </c>
      <c r="E529" s="105" t="s">
        <v>385</v>
      </c>
      <c r="F529" s="105" t="s">
        <v>853</v>
      </c>
      <c r="G529" s="105" t="s">
        <v>302</v>
      </c>
      <c r="H529" s="106">
        <f>H530</f>
        <v>1000</v>
      </c>
      <c r="I529" s="106">
        <f>I530</f>
        <v>0</v>
      </c>
      <c r="J529" s="106">
        <f>J530</f>
        <v>0</v>
      </c>
      <c r="K529" s="104"/>
    </row>
    <row r="530" spans="2:11" ht="18" customHeight="1">
      <c r="B530" s="133" t="s">
        <v>303</v>
      </c>
      <c r="C530" s="105" t="s">
        <v>567</v>
      </c>
      <c r="D530" s="105" t="s">
        <v>285</v>
      </c>
      <c r="E530" s="105" t="s">
        <v>385</v>
      </c>
      <c r="F530" s="105" t="s">
        <v>853</v>
      </c>
      <c r="G530" s="105" t="s">
        <v>304</v>
      </c>
      <c r="H530" s="106">
        <v>1000</v>
      </c>
      <c r="I530" s="106"/>
      <c r="J530" s="106"/>
      <c r="K530" s="104"/>
    </row>
    <row r="531" spans="2:11" ht="12.75">
      <c r="B531" s="117" t="s">
        <v>570</v>
      </c>
      <c r="C531" s="139"/>
      <c r="D531" s="139"/>
      <c r="E531" s="139"/>
      <c r="F531" s="140"/>
      <c r="G531" s="139"/>
      <c r="H531" s="141">
        <f>H25+H40+H141+H175+H212+H517</f>
        <v>11295244.340000002</v>
      </c>
      <c r="I531" s="141">
        <f>I25+I40+I141+I175+I212+I517</f>
        <v>0</v>
      </c>
      <c r="J531" s="141">
        <f>J25+J40+J141+J175+J212+J517</f>
        <v>0</v>
      </c>
      <c r="K531" s="104"/>
    </row>
    <row r="532" spans="8:11" ht="12.75">
      <c r="H532" s="142"/>
      <c r="I532" s="142"/>
      <c r="J532" s="142"/>
      <c r="K532" s="104"/>
    </row>
    <row r="533" spans="8:11" ht="12.75">
      <c r="H533" s="104"/>
      <c r="I533" s="104"/>
      <c r="J533" s="104"/>
      <c r="K533" s="104"/>
    </row>
    <row r="534" ht="12.75">
      <c r="H534" s="143"/>
    </row>
    <row r="535" ht="12.75">
      <c r="H535" s="143"/>
    </row>
  </sheetData>
  <sheetProtection/>
  <mergeCells count="18"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19:J19"/>
    <mergeCell ref="B21:J21"/>
    <mergeCell ref="H13:J13"/>
    <mergeCell ref="H14:J14"/>
    <mergeCell ref="H15:J15"/>
    <mergeCell ref="H16:J16"/>
    <mergeCell ref="G17:J17"/>
    <mergeCell ref="G18:J1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6"/>
  <sheetViews>
    <sheetView tabSelected="1" zoomScale="80" zoomScaleNormal="80" zoomScalePageLayoutView="0" workbookViewId="0" topLeftCell="B1">
      <selection activeCell="U20" sqref="U20"/>
    </sheetView>
  </sheetViews>
  <sheetFormatPr defaultColWidth="9.00390625" defaultRowHeight="12.75"/>
  <cols>
    <col min="1" max="1" width="0" style="144" hidden="1" customWidth="1"/>
    <col min="2" max="2" width="51.75390625" style="230" customWidth="1"/>
    <col min="3" max="3" width="5.375" style="144" customWidth="1"/>
    <col min="4" max="4" width="7.375" style="144" customWidth="1"/>
    <col min="5" max="5" width="5.00390625" style="144" customWidth="1"/>
    <col min="6" max="6" width="6.25390625" style="144" customWidth="1"/>
    <col min="7" max="8" width="5.75390625" style="144" hidden="1" customWidth="1"/>
    <col min="9" max="9" width="7.75390625" style="144" customWidth="1"/>
    <col min="10" max="10" width="5.375" style="144" customWidth="1"/>
    <col min="11" max="11" width="19.25390625" style="97" customWidth="1"/>
    <col min="12" max="12" width="16.625" style="97" customWidth="1"/>
    <col min="13" max="13" width="16.25390625" style="97" customWidth="1"/>
    <col min="14" max="194" width="9.125" style="144" customWidth="1"/>
    <col min="195" max="195" width="0" style="144" hidden="1" customWidth="1"/>
    <col min="196" max="196" width="45.375" style="144" customWidth="1"/>
    <col min="197" max="197" width="4.375" style="144" customWidth="1"/>
    <col min="198" max="199" width="6.375" style="144" customWidth="1"/>
    <col min="200" max="200" width="6.25390625" style="144" customWidth="1"/>
    <col min="201" max="202" width="0" style="144" hidden="1" customWidth="1"/>
    <col min="203" max="203" width="7.75390625" style="144" customWidth="1"/>
    <col min="204" max="204" width="5.375" style="144" customWidth="1"/>
    <col min="205" max="205" width="17.125" style="144" customWidth="1"/>
    <col min="206" max="206" width="0" style="144" hidden="1" customWidth="1"/>
    <col min="207" max="16384" width="9.125" style="144" customWidth="1"/>
  </cols>
  <sheetData>
    <row r="1" spans="10:13" ht="15" customHeight="1">
      <c r="J1" s="206"/>
      <c r="K1" s="202"/>
      <c r="L1" s="204"/>
      <c r="M1" s="205" t="s">
        <v>795</v>
      </c>
    </row>
    <row r="2" spans="10:13" ht="15" customHeight="1">
      <c r="J2" s="206"/>
      <c r="K2" s="202"/>
      <c r="L2" s="204"/>
      <c r="M2" s="205" t="s">
        <v>725</v>
      </c>
    </row>
    <row r="3" spans="10:13" ht="15" customHeight="1">
      <c r="J3" s="206"/>
      <c r="K3" s="202"/>
      <c r="L3" s="204"/>
      <c r="M3" s="205" t="s">
        <v>270</v>
      </c>
    </row>
    <row r="4" spans="10:13" ht="15" customHeight="1">
      <c r="J4" s="206"/>
      <c r="K4" s="202"/>
      <c r="L4" s="204"/>
      <c r="M4" s="205" t="s">
        <v>854</v>
      </c>
    </row>
    <row r="5" spans="10:13" ht="15" customHeight="1">
      <c r="J5" s="206"/>
      <c r="K5" s="202"/>
      <c r="L5" s="204"/>
      <c r="M5" s="205" t="s">
        <v>802</v>
      </c>
    </row>
    <row r="6" spans="10:13" ht="15" customHeight="1">
      <c r="J6" s="206"/>
      <c r="K6" s="202"/>
      <c r="L6" s="204"/>
      <c r="M6" s="205" t="s">
        <v>728</v>
      </c>
    </row>
    <row r="7" spans="10:13" ht="15" customHeight="1">
      <c r="J7" s="206"/>
      <c r="K7" s="202"/>
      <c r="L7" s="204"/>
      <c r="M7" s="205" t="s">
        <v>270</v>
      </c>
    </row>
    <row r="8" spans="10:13" ht="15" customHeight="1">
      <c r="J8" s="206"/>
      <c r="K8" s="202"/>
      <c r="L8" s="204"/>
      <c r="M8" s="205" t="s">
        <v>726</v>
      </c>
    </row>
    <row r="9" spans="10:13" ht="15" customHeight="1">
      <c r="J9" s="206"/>
      <c r="K9" s="202"/>
      <c r="L9" s="204"/>
      <c r="M9" s="205" t="s">
        <v>729</v>
      </c>
    </row>
    <row r="10" spans="10:13" ht="15" customHeight="1">
      <c r="J10" s="203"/>
      <c r="K10" s="202"/>
      <c r="L10" s="204"/>
      <c r="M10" s="205" t="s">
        <v>26</v>
      </c>
    </row>
    <row r="11" spans="10:13" ht="15" customHeight="1">
      <c r="J11" s="206"/>
      <c r="K11" s="202"/>
      <c r="L11" s="204"/>
      <c r="M11" s="205" t="s">
        <v>271</v>
      </c>
    </row>
    <row r="12" ht="15" customHeight="1"/>
    <row r="13" spans="10:13" ht="15" customHeight="1">
      <c r="J13" s="99"/>
      <c r="K13" s="308" t="s">
        <v>809</v>
      </c>
      <c r="L13" s="310"/>
      <c r="M13" s="310"/>
    </row>
    <row r="14" spans="10:13" ht="15" customHeight="1">
      <c r="J14" s="99"/>
      <c r="K14" s="308" t="s">
        <v>269</v>
      </c>
      <c r="L14" s="310"/>
      <c r="M14" s="310"/>
    </row>
    <row r="15" spans="10:13" ht="15" customHeight="1">
      <c r="J15" s="99"/>
      <c r="K15" s="308" t="s">
        <v>270</v>
      </c>
      <c r="L15" s="310"/>
      <c r="M15" s="310"/>
    </row>
    <row r="16" spans="10:13" ht="15" customHeight="1">
      <c r="J16" s="99"/>
      <c r="K16" s="311" t="s">
        <v>727</v>
      </c>
      <c r="L16" s="310"/>
      <c r="M16" s="310"/>
    </row>
    <row r="17" spans="10:13" ht="15" customHeight="1">
      <c r="J17" s="311" t="s">
        <v>2</v>
      </c>
      <c r="K17" s="311"/>
      <c r="L17" s="311"/>
      <c r="M17" s="311"/>
    </row>
    <row r="18" spans="10:13" ht="15" customHeight="1">
      <c r="J18" s="311" t="s">
        <v>26</v>
      </c>
      <c r="K18" s="311"/>
      <c r="L18" s="311"/>
      <c r="M18" s="311"/>
    </row>
    <row r="19" spans="10:13" ht="15" customHeight="1">
      <c r="J19" s="308" t="s">
        <v>271</v>
      </c>
      <c r="K19" s="308"/>
      <c r="L19" s="308"/>
      <c r="M19" s="308"/>
    </row>
    <row r="21" spans="1:13" ht="36.75" customHeight="1">
      <c r="A21" s="145"/>
      <c r="B21" s="321" t="s">
        <v>735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</row>
    <row r="22" spans="1:13" ht="12.75" customHeight="1">
      <c r="A22" s="145"/>
      <c r="B22" s="231"/>
      <c r="C22" s="146"/>
      <c r="D22" s="146"/>
      <c r="E22" s="146"/>
      <c r="F22" s="146"/>
      <c r="G22" s="146"/>
      <c r="H22" s="146"/>
      <c r="I22" s="146"/>
      <c r="J22" s="146"/>
      <c r="M22" s="99" t="s">
        <v>272</v>
      </c>
    </row>
    <row r="23" spans="1:13" ht="12.75">
      <c r="A23" s="146"/>
      <c r="B23" s="322" t="s">
        <v>273</v>
      </c>
      <c r="C23" s="322" t="s">
        <v>571</v>
      </c>
      <c r="D23" s="322" t="s">
        <v>572</v>
      </c>
      <c r="E23" s="322" t="s">
        <v>573</v>
      </c>
      <c r="F23" s="319" t="s">
        <v>274</v>
      </c>
      <c r="G23" s="319" t="s">
        <v>275</v>
      </c>
      <c r="H23" s="319" t="s">
        <v>276</v>
      </c>
      <c r="I23" s="319" t="s">
        <v>574</v>
      </c>
      <c r="J23" s="319" t="s">
        <v>278</v>
      </c>
      <c r="K23" s="317" t="s">
        <v>575</v>
      </c>
      <c r="L23" s="317" t="s">
        <v>576</v>
      </c>
      <c r="M23" s="317" t="s">
        <v>281</v>
      </c>
    </row>
    <row r="24" spans="1:13" ht="12.75">
      <c r="A24" s="146"/>
      <c r="B24" s="323"/>
      <c r="C24" s="323"/>
      <c r="D24" s="323"/>
      <c r="E24" s="324"/>
      <c r="F24" s="320"/>
      <c r="G24" s="320"/>
      <c r="H24" s="320"/>
      <c r="I24" s="320"/>
      <c r="J24" s="320"/>
      <c r="K24" s="318"/>
      <c r="L24" s="318"/>
      <c r="M24" s="318"/>
    </row>
    <row r="25" spans="1:256" ht="35.25" customHeight="1">
      <c r="A25" s="100"/>
      <c r="B25" s="147" t="s">
        <v>577</v>
      </c>
      <c r="C25" s="148" t="s">
        <v>287</v>
      </c>
      <c r="D25" s="148" t="s">
        <v>578</v>
      </c>
      <c r="E25" s="148"/>
      <c r="F25" s="149"/>
      <c r="G25" s="149"/>
      <c r="H25" s="149"/>
      <c r="I25" s="149"/>
      <c r="J25" s="149"/>
      <c r="K25" s="150">
        <f>K26</f>
        <v>1192284.62</v>
      </c>
      <c r="L25" s="150">
        <f>L26</f>
        <v>0</v>
      </c>
      <c r="M25" s="150">
        <f>M26</f>
        <v>0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33.75" customHeight="1">
      <c r="A26" s="97"/>
      <c r="B26" s="101" t="s">
        <v>413</v>
      </c>
      <c r="C26" s="151" t="s">
        <v>287</v>
      </c>
      <c r="D26" s="151" t="s">
        <v>578</v>
      </c>
      <c r="E26" s="151" t="s">
        <v>579</v>
      </c>
      <c r="F26" s="102" t="s">
        <v>17</v>
      </c>
      <c r="G26" s="102"/>
      <c r="H26" s="102"/>
      <c r="I26" s="102"/>
      <c r="J26" s="102"/>
      <c r="K26" s="103">
        <f>K31+K34+K56+K59+K62+K65+K70+K73+K77+K82+K85+K88+K91+K97+K100+K103+K108+K111+K114+K117+K120+K123+K126+K131+K134+K137+K140+K143+K146+K151+K156+K159+K165+K168+K171+K174+K177+K180+K185+K188+K191+K194+K197+K200+K203+K206+K209+K212+K215+K220+K226++K231+K234+K237+K27+K223+K162+K274</f>
        <v>1192284.62</v>
      </c>
      <c r="L26" s="103">
        <f>L31+L34+L56+L59+L62+L65+L70+L73+L77+L82+L85+L88+L91+L97+L100+L103+L108+L111+L114+L117+L120+L123+L126+L131+L134+L137+L140+L143+L146+L151+L156+L159+L165+L168+L171+L174+L177+L180+L185+L188+L191+L194+L197+L200+L203+L206+L209+L212+L215+L220+L226++L231+L234+L237</f>
        <v>0</v>
      </c>
      <c r="M26" s="103">
        <f>M31+M34+M56+M59+M62+M65+M70+M73+M77+M82+M85+M88+M91+M97+M100+M103+M108+M111+M114+M117+M120+M123+M126+M131+M134+M137+M140+M143+M146+M151+M156+M159+M165+M168+M171+M174+M177+M180+M185+M188+M191+M194+M197+M200+M203+M206+M209+M212+M215+M220+M226++M231+M234+M237+M94+M271</f>
        <v>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94.5" customHeight="1" hidden="1">
      <c r="A27" s="97"/>
      <c r="B27" s="124" t="s">
        <v>746</v>
      </c>
      <c r="C27" s="151" t="s">
        <v>287</v>
      </c>
      <c r="D27" s="151" t="s">
        <v>578</v>
      </c>
      <c r="E27" s="151" t="s">
        <v>579</v>
      </c>
      <c r="F27" s="102" t="s">
        <v>17</v>
      </c>
      <c r="G27" s="153"/>
      <c r="H27" s="153"/>
      <c r="I27" s="153" t="s">
        <v>748</v>
      </c>
      <c r="J27" s="153"/>
      <c r="K27" s="154">
        <f>K28</f>
        <v>0</v>
      </c>
      <c r="L27" s="154"/>
      <c r="M27" s="154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9.5" customHeight="1" hidden="1">
      <c r="A28" s="97"/>
      <c r="B28" s="111" t="s">
        <v>301</v>
      </c>
      <c r="C28" s="152" t="s">
        <v>287</v>
      </c>
      <c r="D28" s="152" t="s">
        <v>578</v>
      </c>
      <c r="E28" s="152" t="s">
        <v>579</v>
      </c>
      <c r="F28" s="105" t="s">
        <v>17</v>
      </c>
      <c r="G28" s="153"/>
      <c r="H28" s="153"/>
      <c r="I28" s="155" t="s">
        <v>748</v>
      </c>
      <c r="J28" s="155" t="s">
        <v>302</v>
      </c>
      <c r="K28" s="156">
        <f>K29+K30</f>
        <v>0</v>
      </c>
      <c r="L28" s="154"/>
      <c r="M28" s="154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5.5" customHeight="1" hidden="1">
      <c r="A29" s="97"/>
      <c r="B29" s="126" t="s">
        <v>319</v>
      </c>
      <c r="C29" s="152" t="s">
        <v>287</v>
      </c>
      <c r="D29" s="152" t="s">
        <v>578</v>
      </c>
      <c r="E29" s="152" t="s">
        <v>579</v>
      </c>
      <c r="F29" s="105" t="s">
        <v>17</v>
      </c>
      <c r="G29" s="153"/>
      <c r="H29" s="153"/>
      <c r="I29" s="155" t="s">
        <v>748</v>
      </c>
      <c r="J29" s="155" t="s">
        <v>320</v>
      </c>
      <c r="K29" s="156"/>
      <c r="L29" s="154"/>
      <c r="M29" s="154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25.5" customHeight="1" hidden="1">
      <c r="A30" s="97"/>
      <c r="B30" s="108" t="s">
        <v>303</v>
      </c>
      <c r="C30" s="152" t="s">
        <v>287</v>
      </c>
      <c r="D30" s="152" t="s">
        <v>578</v>
      </c>
      <c r="E30" s="152" t="s">
        <v>579</v>
      </c>
      <c r="F30" s="105" t="s">
        <v>17</v>
      </c>
      <c r="G30" s="153"/>
      <c r="H30" s="153"/>
      <c r="I30" s="155" t="s">
        <v>748</v>
      </c>
      <c r="J30" s="155" t="s">
        <v>304</v>
      </c>
      <c r="K30" s="156"/>
      <c r="L30" s="154"/>
      <c r="M30" s="154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25.5" hidden="1">
      <c r="A31" s="97"/>
      <c r="B31" s="101" t="s">
        <v>580</v>
      </c>
      <c r="C31" s="151" t="s">
        <v>287</v>
      </c>
      <c r="D31" s="151" t="s">
        <v>578</v>
      </c>
      <c r="E31" s="151" t="s">
        <v>579</v>
      </c>
      <c r="F31" s="102" t="s">
        <v>17</v>
      </c>
      <c r="G31" s="153"/>
      <c r="H31" s="153"/>
      <c r="I31" s="153" t="s">
        <v>581</v>
      </c>
      <c r="J31" s="153"/>
      <c r="K31" s="154">
        <f aca="true" t="shared" si="0" ref="K31:M32">K32</f>
        <v>0</v>
      </c>
      <c r="L31" s="154">
        <f t="shared" si="0"/>
        <v>0</v>
      </c>
      <c r="M31" s="154">
        <f t="shared" si="0"/>
        <v>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25.5" hidden="1">
      <c r="A32" s="97"/>
      <c r="B32" s="126" t="s">
        <v>495</v>
      </c>
      <c r="C32" s="152" t="s">
        <v>287</v>
      </c>
      <c r="D32" s="152" t="s">
        <v>578</v>
      </c>
      <c r="E32" s="152" t="s">
        <v>579</v>
      </c>
      <c r="F32" s="105" t="s">
        <v>17</v>
      </c>
      <c r="G32" s="153"/>
      <c r="H32" s="153"/>
      <c r="I32" s="155" t="s">
        <v>581</v>
      </c>
      <c r="J32" s="155" t="s">
        <v>496</v>
      </c>
      <c r="K32" s="156">
        <f t="shared" si="0"/>
        <v>0</v>
      </c>
      <c r="L32" s="156">
        <f t="shared" si="0"/>
        <v>0</v>
      </c>
      <c r="M32" s="156">
        <f t="shared" si="0"/>
        <v>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hidden="1">
      <c r="A33" s="97"/>
      <c r="B33" s="126" t="s">
        <v>497</v>
      </c>
      <c r="C33" s="152" t="s">
        <v>287</v>
      </c>
      <c r="D33" s="152" t="s">
        <v>578</v>
      </c>
      <c r="E33" s="152" t="s">
        <v>579</v>
      </c>
      <c r="F33" s="105" t="s">
        <v>17</v>
      </c>
      <c r="G33" s="153"/>
      <c r="H33" s="153"/>
      <c r="I33" s="155" t="s">
        <v>581</v>
      </c>
      <c r="J33" s="155" t="s">
        <v>498</v>
      </c>
      <c r="K33" s="156"/>
      <c r="L33" s="156"/>
      <c r="M33" s="15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116.25" customHeight="1" hidden="1">
      <c r="A34" s="97"/>
      <c r="B34" s="117" t="s">
        <v>429</v>
      </c>
      <c r="C34" s="157" t="s">
        <v>287</v>
      </c>
      <c r="D34" s="157" t="s">
        <v>578</v>
      </c>
      <c r="E34" s="151" t="s">
        <v>579</v>
      </c>
      <c r="F34" s="153" t="s">
        <v>17</v>
      </c>
      <c r="G34" s="153" t="s">
        <v>285</v>
      </c>
      <c r="H34" s="153" t="s">
        <v>369</v>
      </c>
      <c r="I34" s="153" t="s">
        <v>582</v>
      </c>
      <c r="J34" s="153"/>
      <c r="K34" s="154">
        <f>K35+K37+K39</f>
        <v>0</v>
      </c>
      <c r="L34" s="154">
        <f>L35+L37+L39</f>
        <v>0</v>
      </c>
      <c r="M34" s="154">
        <f>M35+M37+M39</f>
        <v>0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74.25" customHeight="1" hidden="1">
      <c r="A35" s="97"/>
      <c r="B35" s="158" t="s">
        <v>291</v>
      </c>
      <c r="C35" s="152" t="s">
        <v>287</v>
      </c>
      <c r="D35" s="152" t="s">
        <v>578</v>
      </c>
      <c r="E35" s="152" t="s">
        <v>579</v>
      </c>
      <c r="F35" s="105" t="s">
        <v>17</v>
      </c>
      <c r="G35" s="105" t="s">
        <v>285</v>
      </c>
      <c r="H35" s="105" t="s">
        <v>369</v>
      </c>
      <c r="I35" s="155" t="s">
        <v>582</v>
      </c>
      <c r="J35" s="105" t="s">
        <v>23</v>
      </c>
      <c r="K35" s="106">
        <f>K36</f>
        <v>0</v>
      </c>
      <c r="L35" s="106">
        <f>L36</f>
        <v>0</v>
      </c>
      <c r="M35" s="106">
        <f>M36</f>
        <v>0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37.5" customHeight="1" hidden="1">
      <c r="A36" s="97"/>
      <c r="B36" s="158" t="s">
        <v>296</v>
      </c>
      <c r="C36" s="152" t="s">
        <v>287</v>
      </c>
      <c r="D36" s="152" t="s">
        <v>578</v>
      </c>
      <c r="E36" s="152" t="s">
        <v>579</v>
      </c>
      <c r="F36" s="105" t="s">
        <v>17</v>
      </c>
      <c r="G36" s="105" t="s">
        <v>285</v>
      </c>
      <c r="H36" s="105" t="s">
        <v>369</v>
      </c>
      <c r="I36" s="155" t="s">
        <v>582</v>
      </c>
      <c r="J36" s="105" t="s">
        <v>292</v>
      </c>
      <c r="K36" s="106"/>
      <c r="L36" s="106"/>
      <c r="M36" s="10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33.75" customHeight="1" hidden="1">
      <c r="A37" s="97"/>
      <c r="B37" s="158" t="s">
        <v>297</v>
      </c>
      <c r="C37" s="152" t="s">
        <v>287</v>
      </c>
      <c r="D37" s="152" t="s">
        <v>578</v>
      </c>
      <c r="E37" s="152" t="s">
        <v>579</v>
      </c>
      <c r="F37" s="105" t="s">
        <v>17</v>
      </c>
      <c r="G37" s="105" t="s">
        <v>285</v>
      </c>
      <c r="H37" s="105" t="s">
        <v>369</v>
      </c>
      <c r="I37" s="155" t="s">
        <v>582</v>
      </c>
      <c r="J37" s="105" t="s">
        <v>298</v>
      </c>
      <c r="K37" s="106">
        <f>K38</f>
        <v>0</v>
      </c>
      <c r="L37" s="106">
        <f>L38</f>
        <v>0</v>
      </c>
      <c r="M37" s="106">
        <f>M38</f>
        <v>0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36.75" customHeight="1" hidden="1">
      <c r="A38" s="97"/>
      <c r="B38" s="158" t="s">
        <v>299</v>
      </c>
      <c r="C38" s="152" t="s">
        <v>287</v>
      </c>
      <c r="D38" s="152" t="s">
        <v>578</v>
      </c>
      <c r="E38" s="152" t="s">
        <v>579</v>
      </c>
      <c r="F38" s="105" t="s">
        <v>17</v>
      </c>
      <c r="G38" s="105" t="s">
        <v>285</v>
      </c>
      <c r="H38" s="105" t="s">
        <v>369</v>
      </c>
      <c r="I38" s="155" t="s">
        <v>582</v>
      </c>
      <c r="J38" s="105" t="s">
        <v>300</v>
      </c>
      <c r="K38" s="106"/>
      <c r="L38" s="106"/>
      <c r="M38" s="10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8.75" customHeight="1" hidden="1">
      <c r="A39" s="97"/>
      <c r="B39" s="128" t="s">
        <v>431</v>
      </c>
      <c r="C39" s="159" t="s">
        <v>287</v>
      </c>
      <c r="D39" s="159" t="s">
        <v>578</v>
      </c>
      <c r="E39" s="159" t="s">
        <v>579</v>
      </c>
      <c r="F39" s="127" t="s">
        <v>17</v>
      </c>
      <c r="G39" s="127" t="s">
        <v>285</v>
      </c>
      <c r="H39" s="127" t="s">
        <v>369</v>
      </c>
      <c r="I39" s="155" t="s">
        <v>582</v>
      </c>
      <c r="J39" s="127" t="s">
        <v>401</v>
      </c>
      <c r="K39" s="106">
        <f>K41+K40</f>
        <v>0</v>
      </c>
      <c r="L39" s="106">
        <f>L41</f>
        <v>0</v>
      </c>
      <c r="M39" s="106">
        <f>M41</f>
        <v>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7.25" customHeight="1" hidden="1">
      <c r="A40" s="97"/>
      <c r="B40" s="128" t="s">
        <v>444</v>
      </c>
      <c r="C40" s="159" t="s">
        <v>287</v>
      </c>
      <c r="D40" s="159" t="s">
        <v>578</v>
      </c>
      <c r="E40" s="159" t="s">
        <v>579</v>
      </c>
      <c r="F40" s="127" t="s">
        <v>17</v>
      </c>
      <c r="G40" s="127" t="s">
        <v>285</v>
      </c>
      <c r="H40" s="127" t="s">
        <v>369</v>
      </c>
      <c r="I40" s="155" t="s">
        <v>582</v>
      </c>
      <c r="J40" s="127" t="s">
        <v>445</v>
      </c>
      <c r="K40" s="106"/>
      <c r="L40" s="106"/>
      <c r="M40" s="10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22.5" customHeight="1" hidden="1">
      <c r="A41" s="97"/>
      <c r="B41" s="128" t="s">
        <v>265</v>
      </c>
      <c r="C41" s="159" t="s">
        <v>287</v>
      </c>
      <c r="D41" s="159" t="s">
        <v>578</v>
      </c>
      <c r="E41" s="159" t="s">
        <v>579</v>
      </c>
      <c r="F41" s="127" t="s">
        <v>17</v>
      </c>
      <c r="G41" s="127" t="s">
        <v>285</v>
      </c>
      <c r="H41" s="127" t="s">
        <v>369</v>
      </c>
      <c r="I41" s="155" t="s">
        <v>582</v>
      </c>
      <c r="J41" s="127" t="s">
        <v>432</v>
      </c>
      <c r="K41" s="106"/>
      <c r="L41" s="106"/>
      <c r="M41" s="10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76.5" hidden="1">
      <c r="A42" s="97"/>
      <c r="B42" s="101" t="s">
        <v>461</v>
      </c>
      <c r="C42" s="151" t="s">
        <v>287</v>
      </c>
      <c r="D42" s="151" t="s">
        <v>578</v>
      </c>
      <c r="E42" s="151" t="s">
        <v>579</v>
      </c>
      <c r="F42" s="102" t="s">
        <v>17</v>
      </c>
      <c r="G42" s="102"/>
      <c r="H42" s="102"/>
      <c r="I42" s="102" t="s">
        <v>583</v>
      </c>
      <c r="J42" s="102"/>
      <c r="K42" s="106"/>
      <c r="L42" s="106"/>
      <c r="M42" s="10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25.5" hidden="1">
      <c r="A43" s="97"/>
      <c r="B43" s="158" t="s">
        <v>297</v>
      </c>
      <c r="C43" s="152" t="s">
        <v>287</v>
      </c>
      <c r="D43" s="152" t="s">
        <v>578</v>
      </c>
      <c r="E43" s="152" t="s">
        <v>579</v>
      </c>
      <c r="F43" s="105" t="s">
        <v>17</v>
      </c>
      <c r="G43" s="105"/>
      <c r="H43" s="105"/>
      <c r="I43" s="105" t="s">
        <v>583</v>
      </c>
      <c r="J43" s="105" t="s">
        <v>298</v>
      </c>
      <c r="K43" s="106"/>
      <c r="L43" s="106"/>
      <c r="M43" s="10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25.5" hidden="1">
      <c r="A44" s="97"/>
      <c r="B44" s="158" t="s">
        <v>299</v>
      </c>
      <c r="C44" s="152" t="s">
        <v>287</v>
      </c>
      <c r="D44" s="152" t="s">
        <v>578</v>
      </c>
      <c r="E44" s="152" t="s">
        <v>579</v>
      </c>
      <c r="F44" s="105" t="s">
        <v>17</v>
      </c>
      <c r="G44" s="105"/>
      <c r="H44" s="105"/>
      <c r="I44" s="105" t="s">
        <v>583</v>
      </c>
      <c r="J44" s="105" t="s">
        <v>300</v>
      </c>
      <c r="K44" s="106"/>
      <c r="L44" s="106"/>
      <c r="M44" s="106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12.75" hidden="1">
      <c r="A45" s="97"/>
      <c r="B45" s="129" t="s">
        <v>502</v>
      </c>
      <c r="C45" s="160" t="s">
        <v>287</v>
      </c>
      <c r="D45" s="160" t="s">
        <v>578</v>
      </c>
      <c r="E45" s="160" t="s">
        <v>579</v>
      </c>
      <c r="F45" s="125" t="s">
        <v>17</v>
      </c>
      <c r="G45" s="125"/>
      <c r="H45" s="125"/>
      <c r="I45" s="153" t="s">
        <v>584</v>
      </c>
      <c r="J45" s="125"/>
      <c r="K45" s="103">
        <f>K48</f>
        <v>0</v>
      </c>
      <c r="L45" s="103">
        <f>L48</f>
        <v>0</v>
      </c>
      <c r="M45" s="103">
        <f>M48</f>
        <v>0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25.5" hidden="1">
      <c r="A46" s="97"/>
      <c r="B46" s="158" t="s">
        <v>297</v>
      </c>
      <c r="C46" s="159" t="s">
        <v>287</v>
      </c>
      <c r="D46" s="159" t="s">
        <v>578</v>
      </c>
      <c r="E46" s="159" t="s">
        <v>579</v>
      </c>
      <c r="F46" s="127" t="s">
        <v>17</v>
      </c>
      <c r="G46" s="127"/>
      <c r="H46" s="127"/>
      <c r="I46" s="155" t="s">
        <v>584</v>
      </c>
      <c r="J46" s="105" t="s">
        <v>298</v>
      </c>
      <c r="K46" s="103"/>
      <c r="L46" s="103"/>
      <c r="M46" s="10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25.5" hidden="1">
      <c r="A47" s="97"/>
      <c r="B47" s="158" t="s">
        <v>299</v>
      </c>
      <c r="C47" s="159" t="s">
        <v>287</v>
      </c>
      <c r="D47" s="159" t="s">
        <v>578</v>
      </c>
      <c r="E47" s="159" t="s">
        <v>579</v>
      </c>
      <c r="F47" s="127" t="s">
        <v>17</v>
      </c>
      <c r="G47" s="127"/>
      <c r="H47" s="127"/>
      <c r="I47" s="155" t="s">
        <v>584</v>
      </c>
      <c r="J47" s="105" t="s">
        <v>300</v>
      </c>
      <c r="K47" s="103"/>
      <c r="L47" s="103"/>
      <c r="M47" s="103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25.5" hidden="1">
      <c r="A48" s="97"/>
      <c r="B48" s="126" t="s">
        <v>585</v>
      </c>
      <c r="C48" s="159" t="s">
        <v>287</v>
      </c>
      <c r="D48" s="159" t="s">
        <v>578</v>
      </c>
      <c r="E48" s="159" t="s">
        <v>579</v>
      </c>
      <c r="F48" s="127" t="s">
        <v>17</v>
      </c>
      <c r="G48" s="127"/>
      <c r="H48" s="127"/>
      <c r="I48" s="155" t="s">
        <v>584</v>
      </c>
      <c r="J48" s="127" t="s">
        <v>496</v>
      </c>
      <c r="K48" s="106">
        <f>K49</f>
        <v>0</v>
      </c>
      <c r="L48" s="106">
        <f>L49</f>
        <v>0</v>
      </c>
      <c r="M48" s="106">
        <f>M49</f>
        <v>0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12.75" hidden="1">
      <c r="A49" s="97"/>
      <c r="B49" s="126" t="s">
        <v>497</v>
      </c>
      <c r="C49" s="159" t="s">
        <v>287</v>
      </c>
      <c r="D49" s="159" t="s">
        <v>578</v>
      </c>
      <c r="E49" s="159" t="s">
        <v>579</v>
      </c>
      <c r="F49" s="127" t="s">
        <v>17</v>
      </c>
      <c r="G49" s="127"/>
      <c r="H49" s="127"/>
      <c r="I49" s="155" t="s">
        <v>584</v>
      </c>
      <c r="J49" s="127" t="s">
        <v>498</v>
      </c>
      <c r="K49" s="106"/>
      <c r="L49" s="106"/>
      <c r="M49" s="106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25.5" hidden="1">
      <c r="A50" s="97"/>
      <c r="B50" s="129" t="s">
        <v>586</v>
      </c>
      <c r="C50" s="160" t="s">
        <v>287</v>
      </c>
      <c r="D50" s="160" t="s">
        <v>578</v>
      </c>
      <c r="E50" s="160" t="s">
        <v>579</v>
      </c>
      <c r="F50" s="125" t="s">
        <v>17</v>
      </c>
      <c r="G50" s="127"/>
      <c r="H50" s="127"/>
      <c r="I50" s="153" t="s">
        <v>587</v>
      </c>
      <c r="J50" s="125"/>
      <c r="K50" s="103">
        <f aca="true" t="shared" si="1" ref="K50:M51">K51</f>
        <v>0</v>
      </c>
      <c r="L50" s="103">
        <f t="shared" si="1"/>
        <v>0</v>
      </c>
      <c r="M50" s="103">
        <f t="shared" si="1"/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25.5" hidden="1">
      <c r="A51" s="97"/>
      <c r="B51" s="107" t="s">
        <v>297</v>
      </c>
      <c r="C51" s="159" t="s">
        <v>287</v>
      </c>
      <c r="D51" s="159" t="s">
        <v>578</v>
      </c>
      <c r="E51" s="159" t="s">
        <v>579</v>
      </c>
      <c r="F51" s="127" t="s">
        <v>17</v>
      </c>
      <c r="G51" s="127"/>
      <c r="H51" s="127"/>
      <c r="I51" s="155" t="s">
        <v>587</v>
      </c>
      <c r="J51" s="127" t="s">
        <v>298</v>
      </c>
      <c r="K51" s="106">
        <f t="shared" si="1"/>
        <v>0</v>
      </c>
      <c r="L51" s="106">
        <f t="shared" si="1"/>
        <v>0</v>
      </c>
      <c r="M51" s="106">
        <f t="shared" si="1"/>
        <v>0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25.5" hidden="1">
      <c r="A52" s="97"/>
      <c r="B52" s="107" t="s">
        <v>299</v>
      </c>
      <c r="C52" s="159" t="s">
        <v>287</v>
      </c>
      <c r="D52" s="159" t="s">
        <v>578</v>
      </c>
      <c r="E52" s="159" t="s">
        <v>579</v>
      </c>
      <c r="F52" s="127" t="s">
        <v>17</v>
      </c>
      <c r="G52" s="127"/>
      <c r="H52" s="127"/>
      <c r="I52" s="155" t="s">
        <v>587</v>
      </c>
      <c r="J52" s="127" t="s">
        <v>588</v>
      </c>
      <c r="K52" s="106"/>
      <c r="L52" s="106"/>
      <c r="M52" s="106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12.75" hidden="1">
      <c r="A53" s="97"/>
      <c r="B53" s="118" t="s">
        <v>589</v>
      </c>
      <c r="C53" s="160" t="s">
        <v>287</v>
      </c>
      <c r="D53" s="160" t="s">
        <v>578</v>
      </c>
      <c r="E53" s="160" t="s">
        <v>579</v>
      </c>
      <c r="F53" s="125" t="s">
        <v>17</v>
      </c>
      <c r="G53" s="127"/>
      <c r="H53" s="127"/>
      <c r="I53" s="153" t="s">
        <v>590</v>
      </c>
      <c r="J53" s="125"/>
      <c r="K53" s="103">
        <f aca="true" t="shared" si="2" ref="K53:M54">K54</f>
        <v>0</v>
      </c>
      <c r="L53" s="103">
        <f t="shared" si="2"/>
        <v>0</v>
      </c>
      <c r="M53" s="103">
        <f t="shared" si="2"/>
        <v>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25.5" hidden="1">
      <c r="A54" s="97"/>
      <c r="B54" s="107" t="s">
        <v>297</v>
      </c>
      <c r="C54" s="159" t="s">
        <v>287</v>
      </c>
      <c r="D54" s="159" t="s">
        <v>578</v>
      </c>
      <c r="E54" s="159" t="s">
        <v>579</v>
      </c>
      <c r="F54" s="127" t="s">
        <v>17</v>
      </c>
      <c r="G54" s="127"/>
      <c r="H54" s="127"/>
      <c r="I54" s="155" t="s">
        <v>590</v>
      </c>
      <c r="J54" s="127" t="s">
        <v>298</v>
      </c>
      <c r="K54" s="106">
        <f t="shared" si="2"/>
        <v>0</v>
      </c>
      <c r="L54" s="106">
        <f t="shared" si="2"/>
        <v>0</v>
      </c>
      <c r="M54" s="106">
        <f t="shared" si="2"/>
        <v>0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25.5" hidden="1">
      <c r="A55" s="97"/>
      <c r="B55" s="107" t="s">
        <v>299</v>
      </c>
      <c r="C55" s="159" t="s">
        <v>287</v>
      </c>
      <c r="D55" s="159" t="s">
        <v>578</v>
      </c>
      <c r="E55" s="159" t="s">
        <v>579</v>
      </c>
      <c r="F55" s="127" t="s">
        <v>17</v>
      </c>
      <c r="G55" s="127"/>
      <c r="H55" s="127"/>
      <c r="I55" s="155" t="s">
        <v>590</v>
      </c>
      <c r="J55" s="127" t="s">
        <v>588</v>
      </c>
      <c r="K55" s="106"/>
      <c r="L55" s="106"/>
      <c r="M55" s="106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ht="99" customHeight="1">
      <c r="A56" s="97"/>
      <c r="B56" s="101" t="s">
        <v>527</v>
      </c>
      <c r="C56" s="151" t="s">
        <v>287</v>
      </c>
      <c r="D56" s="151" t="s">
        <v>578</v>
      </c>
      <c r="E56" s="151" t="s">
        <v>579</v>
      </c>
      <c r="F56" s="102" t="s">
        <v>17</v>
      </c>
      <c r="G56" s="102"/>
      <c r="H56" s="102"/>
      <c r="I56" s="102" t="s">
        <v>591</v>
      </c>
      <c r="J56" s="102"/>
      <c r="K56" s="103">
        <f aca="true" t="shared" si="3" ref="K56:M57">K57</f>
        <v>-8100</v>
      </c>
      <c r="L56" s="103">
        <f t="shared" si="3"/>
        <v>0</v>
      </c>
      <c r="M56" s="103">
        <f t="shared" si="3"/>
        <v>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ht="40.5" customHeight="1">
      <c r="A57" s="97"/>
      <c r="B57" s="111" t="s">
        <v>311</v>
      </c>
      <c r="C57" s="152" t="s">
        <v>287</v>
      </c>
      <c r="D57" s="152" t="s">
        <v>578</v>
      </c>
      <c r="E57" s="152" t="s">
        <v>579</v>
      </c>
      <c r="F57" s="105" t="s">
        <v>17</v>
      </c>
      <c r="G57" s="105"/>
      <c r="H57" s="105"/>
      <c r="I57" s="105" t="s">
        <v>591</v>
      </c>
      <c r="J57" s="105" t="s">
        <v>312</v>
      </c>
      <c r="K57" s="106">
        <f t="shared" si="3"/>
        <v>-8100</v>
      </c>
      <c r="L57" s="106">
        <f t="shared" si="3"/>
        <v>0</v>
      </c>
      <c r="M57" s="106">
        <f t="shared" si="3"/>
        <v>0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22.5" customHeight="1">
      <c r="A58" s="97"/>
      <c r="B58" s="111" t="s">
        <v>313</v>
      </c>
      <c r="C58" s="152" t="s">
        <v>287</v>
      </c>
      <c r="D58" s="152" t="s">
        <v>578</v>
      </c>
      <c r="E58" s="152" t="s">
        <v>579</v>
      </c>
      <c r="F58" s="105" t="s">
        <v>17</v>
      </c>
      <c r="G58" s="105"/>
      <c r="H58" s="105"/>
      <c r="I58" s="105" t="s">
        <v>591</v>
      </c>
      <c r="J58" s="105" t="s">
        <v>314</v>
      </c>
      <c r="K58" s="106">
        <v>-8100</v>
      </c>
      <c r="L58" s="106"/>
      <c r="M58" s="106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68.25" customHeight="1" hidden="1">
      <c r="A59" s="97"/>
      <c r="B59" s="115" t="s">
        <v>592</v>
      </c>
      <c r="C59" s="151" t="s">
        <v>287</v>
      </c>
      <c r="D59" s="151" t="s">
        <v>578</v>
      </c>
      <c r="E59" s="151" t="s">
        <v>579</v>
      </c>
      <c r="F59" s="102" t="s">
        <v>17</v>
      </c>
      <c r="G59" s="102"/>
      <c r="H59" s="102"/>
      <c r="I59" s="102" t="s">
        <v>593</v>
      </c>
      <c r="J59" s="102"/>
      <c r="K59" s="103">
        <f aca="true" t="shared" si="4" ref="K59:M60">K60</f>
        <v>0</v>
      </c>
      <c r="L59" s="103">
        <f t="shared" si="4"/>
        <v>0</v>
      </c>
      <c r="M59" s="103">
        <f t="shared" si="4"/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25.5" hidden="1">
      <c r="A60" s="97"/>
      <c r="B60" s="111" t="s">
        <v>311</v>
      </c>
      <c r="C60" s="152" t="s">
        <v>287</v>
      </c>
      <c r="D60" s="152" t="s">
        <v>578</v>
      </c>
      <c r="E60" s="152" t="s">
        <v>579</v>
      </c>
      <c r="F60" s="105" t="s">
        <v>17</v>
      </c>
      <c r="G60" s="105"/>
      <c r="H60" s="105"/>
      <c r="I60" s="105" t="s">
        <v>593</v>
      </c>
      <c r="J60" s="105" t="s">
        <v>312</v>
      </c>
      <c r="K60" s="106">
        <f t="shared" si="4"/>
        <v>0</v>
      </c>
      <c r="L60" s="106">
        <f t="shared" si="4"/>
        <v>0</v>
      </c>
      <c r="M60" s="106">
        <f t="shared" si="4"/>
        <v>0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12.75" hidden="1">
      <c r="A61" s="97"/>
      <c r="B61" s="116" t="s">
        <v>313</v>
      </c>
      <c r="C61" s="152" t="s">
        <v>287</v>
      </c>
      <c r="D61" s="152" t="s">
        <v>578</v>
      </c>
      <c r="E61" s="152" t="s">
        <v>579</v>
      </c>
      <c r="F61" s="105" t="s">
        <v>17</v>
      </c>
      <c r="G61" s="105"/>
      <c r="H61" s="105"/>
      <c r="I61" s="105" t="s">
        <v>593</v>
      </c>
      <c r="J61" s="105" t="s">
        <v>314</v>
      </c>
      <c r="K61" s="106"/>
      <c r="L61" s="106"/>
      <c r="M61" s="106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38.25" hidden="1">
      <c r="A62" s="97"/>
      <c r="B62" s="101" t="s">
        <v>534</v>
      </c>
      <c r="C62" s="151" t="s">
        <v>287</v>
      </c>
      <c r="D62" s="151" t="s">
        <v>578</v>
      </c>
      <c r="E62" s="151" t="s">
        <v>579</v>
      </c>
      <c r="F62" s="102" t="s">
        <v>17</v>
      </c>
      <c r="G62" s="102" t="s">
        <v>358</v>
      </c>
      <c r="H62" s="102" t="s">
        <v>294</v>
      </c>
      <c r="I62" s="102" t="s">
        <v>594</v>
      </c>
      <c r="J62" s="102"/>
      <c r="K62" s="103">
        <f aca="true" t="shared" si="5" ref="K62:M63">K63</f>
        <v>0</v>
      </c>
      <c r="L62" s="103">
        <f t="shared" si="5"/>
        <v>0</v>
      </c>
      <c r="M62" s="103">
        <f t="shared" si="5"/>
        <v>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12.75" hidden="1">
      <c r="A63" s="97"/>
      <c r="B63" s="111" t="s">
        <v>532</v>
      </c>
      <c r="C63" s="152" t="s">
        <v>287</v>
      </c>
      <c r="D63" s="152" t="s">
        <v>578</v>
      </c>
      <c r="E63" s="152" t="s">
        <v>579</v>
      </c>
      <c r="F63" s="105" t="s">
        <v>17</v>
      </c>
      <c r="G63" s="105" t="s">
        <v>358</v>
      </c>
      <c r="H63" s="105" t="s">
        <v>294</v>
      </c>
      <c r="I63" s="105" t="s">
        <v>594</v>
      </c>
      <c r="J63" s="105" t="s">
        <v>364</v>
      </c>
      <c r="K63" s="106">
        <f t="shared" si="5"/>
        <v>0</v>
      </c>
      <c r="L63" s="106">
        <f t="shared" si="5"/>
        <v>0</v>
      </c>
      <c r="M63" s="106">
        <f t="shared" si="5"/>
        <v>0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25.5" hidden="1">
      <c r="A64" s="97"/>
      <c r="B64" s="133" t="s">
        <v>365</v>
      </c>
      <c r="C64" s="152" t="s">
        <v>287</v>
      </c>
      <c r="D64" s="152" t="s">
        <v>578</v>
      </c>
      <c r="E64" s="152" t="s">
        <v>579</v>
      </c>
      <c r="F64" s="105" t="s">
        <v>17</v>
      </c>
      <c r="G64" s="105" t="s">
        <v>358</v>
      </c>
      <c r="H64" s="105" t="s">
        <v>294</v>
      </c>
      <c r="I64" s="105" t="s">
        <v>594</v>
      </c>
      <c r="J64" s="105" t="s">
        <v>366</v>
      </c>
      <c r="K64" s="106"/>
      <c r="L64" s="106"/>
      <c r="M64" s="106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130.5" customHeight="1" hidden="1">
      <c r="A65" s="97"/>
      <c r="B65" s="101" t="s">
        <v>549</v>
      </c>
      <c r="C65" s="151" t="s">
        <v>287</v>
      </c>
      <c r="D65" s="151" t="s">
        <v>578</v>
      </c>
      <c r="E65" s="151" t="s">
        <v>579</v>
      </c>
      <c r="F65" s="102" t="s">
        <v>17</v>
      </c>
      <c r="G65" s="102" t="s">
        <v>358</v>
      </c>
      <c r="H65" s="102" t="s">
        <v>360</v>
      </c>
      <c r="I65" s="102" t="s">
        <v>595</v>
      </c>
      <c r="J65" s="102"/>
      <c r="K65" s="103">
        <f>K66+K68</f>
        <v>0</v>
      </c>
      <c r="L65" s="103">
        <f>L66+L68</f>
        <v>0</v>
      </c>
      <c r="M65" s="103">
        <f>M66+M68</f>
        <v>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70.5" customHeight="1" hidden="1">
      <c r="A66" s="97"/>
      <c r="B66" s="158" t="s">
        <v>291</v>
      </c>
      <c r="C66" s="152" t="s">
        <v>287</v>
      </c>
      <c r="D66" s="152" t="s">
        <v>578</v>
      </c>
      <c r="E66" s="152" t="s">
        <v>579</v>
      </c>
      <c r="F66" s="105" t="s">
        <v>17</v>
      </c>
      <c r="G66" s="105" t="s">
        <v>358</v>
      </c>
      <c r="H66" s="105" t="s">
        <v>385</v>
      </c>
      <c r="I66" s="105" t="s">
        <v>595</v>
      </c>
      <c r="J66" s="105" t="s">
        <v>23</v>
      </c>
      <c r="K66" s="106">
        <f>K67</f>
        <v>0</v>
      </c>
      <c r="L66" s="106">
        <f>L67</f>
        <v>0</v>
      </c>
      <c r="M66" s="106">
        <f>M67</f>
        <v>0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32.25" customHeight="1" hidden="1">
      <c r="A67" s="97"/>
      <c r="B67" s="158" t="s">
        <v>296</v>
      </c>
      <c r="C67" s="152" t="s">
        <v>287</v>
      </c>
      <c r="D67" s="152" t="s">
        <v>578</v>
      </c>
      <c r="E67" s="152" t="s">
        <v>579</v>
      </c>
      <c r="F67" s="105" t="s">
        <v>17</v>
      </c>
      <c r="G67" s="105" t="s">
        <v>358</v>
      </c>
      <c r="H67" s="105" t="s">
        <v>385</v>
      </c>
      <c r="I67" s="105" t="s">
        <v>595</v>
      </c>
      <c r="J67" s="105" t="s">
        <v>292</v>
      </c>
      <c r="K67" s="106"/>
      <c r="L67" s="106"/>
      <c r="M67" s="106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33" customHeight="1" hidden="1">
      <c r="A68" s="97"/>
      <c r="B68" s="158" t="s">
        <v>297</v>
      </c>
      <c r="C68" s="152" t="s">
        <v>287</v>
      </c>
      <c r="D68" s="152" t="s">
        <v>578</v>
      </c>
      <c r="E68" s="152" t="s">
        <v>579</v>
      </c>
      <c r="F68" s="105" t="s">
        <v>17</v>
      </c>
      <c r="G68" s="105" t="s">
        <v>358</v>
      </c>
      <c r="H68" s="105" t="s">
        <v>385</v>
      </c>
      <c r="I68" s="105" t="s">
        <v>595</v>
      </c>
      <c r="J68" s="105" t="s">
        <v>298</v>
      </c>
      <c r="K68" s="106">
        <f>K69</f>
        <v>0</v>
      </c>
      <c r="L68" s="106">
        <f>L69</f>
        <v>0</v>
      </c>
      <c r="M68" s="106">
        <f>M69</f>
        <v>0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33.75" customHeight="1" hidden="1">
      <c r="A69" s="97"/>
      <c r="B69" s="158" t="s">
        <v>299</v>
      </c>
      <c r="C69" s="152" t="s">
        <v>287</v>
      </c>
      <c r="D69" s="152" t="s">
        <v>578</v>
      </c>
      <c r="E69" s="152" t="s">
        <v>579</v>
      </c>
      <c r="F69" s="105" t="s">
        <v>17</v>
      </c>
      <c r="G69" s="105" t="s">
        <v>358</v>
      </c>
      <c r="H69" s="105" t="s">
        <v>385</v>
      </c>
      <c r="I69" s="105" t="s">
        <v>595</v>
      </c>
      <c r="J69" s="105" t="s">
        <v>300</v>
      </c>
      <c r="K69" s="106"/>
      <c r="L69" s="106"/>
      <c r="M69" s="106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114.75" hidden="1">
      <c r="A70" s="97"/>
      <c r="B70" s="101" t="s">
        <v>551</v>
      </c>
      <c r="C70" s="151" t="s">
        <v>287</v>
      </c>
      <c r="D70" s="151" t="s">
        <v>578</v>
      </c>
      <c r="E70" s="151" t="s">
        <v>579</v>
      </c>
      <c r="F70" s="102" t="s">
        <v>17</v>
      </c>
      <c r="G70" s="102" t="s">
        <v>358</v>
      </c>
      <c r="H70" s="102" t="s">
        <v>385</v>
      </c>
      <c r="I70" s="102" t="s">
        <v>596</v>
      </c>
      <c r="J70" s="102"/>
      <c r="K70" s="103">
        <f aca="true" t="shared" si="6" ref="K70:M71">K71</f>
        <v>0</v>
      </c>
      <c r="L70" s="103">
        <f t="shared" si="6"/>
        <v>0</v>
      </c>
      <c r="M70" s="103">
        <f t="shared" si="6"/>
        <v>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25.5" hidden="1">
      <c r="A71" s="97"/>
      <c r="B71" s="158" t="s">
        <v>297</v>
      </c>
      <c r="C71" s="152" t="s">
        <v>287</v>
      </c>
      <c r="D71" s="152" t="s">
        <v>578</v>
      </c>
      <c r="E71" s="152" t="s">
        <v>579</v>
      </c>
      <c r="F71" s="105" t="s">
        <v>17</v>
      </c>
      <c r="G71" s="105" t="s">
        <v>358</v>
      </c>
      <c r="H71" s="105" t="s">
        <v>385</v>
      </c>
      <c r="I71" s="105" t="s">
        <v>596</v>
      </c>
      <c r="J71" s="105" t="s">
        <v>298</v>
      </c>
      <c r="K71" s="106">
        <f t="shared" si="6"/>
        <v>0</v>
      </c>
      <c r="L71" s="106">
        <f t="shared" si="6"/>
        <v>0</v>
      </c>
      <c r="M71" s="106">
        <f t="shared" si="6"/>
        <v>0</v>
      </c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25.5" hidden="1">
      <c r="A72" s="97"/>
      <c r="B72" s="158" t="s">
        <v>299</v>
      </c>
      <c r="C72" s="152" t="s">
        <v>287</v>
      </c>
      <c r="D72" s="152" t="s">
        <v>578</v>
      </c>
      <c r="E72" s="152" t="s">
        <v>579</v>
      </c>
      <c r="F72" s="105" t="s">
        <v>17</v>
      </c>
      <c r="G72" s="105" t="s">
        <v>358</v>
      </c>
      <c r="H72" s="105" t="s">
        <v>385</v>
      </c>
      <c r="I72" s="105" t="s">
        <v>596</v>
      </c>
      <c r="J72" s="105" t="s">
        <v>300</v>
      </c>
      <c r="K72" s="106"/>
      <c r="L72" s="106"/>
      <c r="M72" s="106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176.25" customHeight="1">
      <c r="A73" s="97"/>
      <c r="B73" s="101" t="s">
        <v>539</v>
      </c>
      <c r="C73" s="151" t="s">
        <v>287</v>
      </c>
      <c r="D73" s="151" t="s">
        <v>578</v>
      </c>
      <c r="E73" s="151" t="s">
        <v>579</v>
      </c>
      <c r="F73" s="102" t="s">
        <v>17</v>
      </c>
      <c r="G73" s="102" t="s">
        <v>358</v>
      </c>
      <c r="H73" s="102" t="s">
        <v>360</v>
      </c>
      <c r="I73" s="102" t="s">
        <v>597</v>
      </c>
      <c r="J73" s="102"/>
      <c r="K73" s="103">
        <f>K74</f>
        <v>694300</v>
      </c>
      <c r="L73" s="103">
        <f>L74</f>
        <v>0</v>
      </c>
      <c r="M73" s="103">
        <f>M74</f>
        <v>0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27" customHeight="1">
      <c r="A74" s="97"/>
      <c r="B74" s="111" t="s">
        <v>363</v>
      </c>
      <c r="C74" s="152" t="s">
        <v>287</v>
      </c>
      <c r="D74" s="152" t="s">
        <v>578</v>
      </c>
      <c r="E74" s="152" t="s">
        <v>579</v>
      </c>
      <c r="F74" s="105" t="s">
        <v>17</v>
      </c>
      <c r="G74" s="105" t="s">
        <v>358</v>
      </c>
      <c r="H74" s="105" t="s">
        <v>360</v>
      </c>
      <c r="I74" s="105" t="s">
        <v>597</v>
      </c>
      <c r="J74" s="105" t="s">
        <v>364</v>
      </c>
      <c r="K74" s="106">
        <f>K75+K76</f>
        <v>694300</v>
      </c>
      <c r="L74" s="106">
        <f>L75+L76</f>
        <v>0</v>
      </c>
      <c r="M74" s="106">
        <f>M75+M76</f>
        <v>0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27" customHeight="1">
      <c r="A75" s="97"/>
      <c r="B75" s="161" t="s">
        <v>541</v>
      </c>
      <c r="C75" s="152" t="s">
        <v>287</v>
      </c>
      <c r="D75" s="152" t="s">
        <v>578</v>
      </c>
      <c r="E75" s="152" t="s">
        <v>579</v>
      </c>
      <c r="F75" s="105" t="s">
        <v>17</v>
      </c>
      <c r="G75" s="105" t="s">
        <v>358</v>
      </c>
      <c r="H75" s="105" t="s">
        <v>360</v>
      </c>
      <c r="I75" s="105" t="s">
        <v>597</v>
      </c>
      <c r="J75" s="105" t="s">
        <v>542</v>
      </c>
      <c r="K75" s="106">
        <v>694300</v>
      </c>
      <c r="L75" s="106"/>
      <c r="M75" s="106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27" customHeight="1" hidden="1">
      <c r="A76" s="97"/>
      <c r="B76" s="133" t="s">
        <v>365</v>
      </c>
      <c r="C76" s="152" t="s">
        <v>287</v>
      </c>
      <c r="D76" s="152" t="s">
        <v>578</v>
      </c>
      <c r="E76" s="152" t="s">
        <v>579</v>
      </c>
      <c r="F76" s="105" t="s">
        <v>17</v>
      </c>
      <c r="G76" s="105" t="s">
        <v>358</v>
      </c>
      <c r="H76" s="105" t="s">
        <v>360</v>
      </c>
      <c r="I76" s="105" t="s">
        <v>597</v>
      </c>
      <c r="J76" s="105" t="s">
        <v>366</v>
      </c>
      <c r="K76" s="106">
        <v>0</v>
      </c>
      <c r="L76" s="106"/>
      <c r="M76" s="106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65.25" customHeight="1" hidden="1">
      <c r="A77" s="97"/>
      <c r="B77" s="101" t="s">
        <v>472</v>
      </c>
      <c r="C77" s="151" t="s">
        <v>287</v>
      </c>
      <c r="D77" s="151" t="s">
        <v>578</v>
      </c>
      <c r="E77" s="151" t="s">
        <v>579</v>
      </c>
      <c r="F77" s="102" t="s">
        <v>17</v>
      </c>
      <c r="G77" s="102" t="s">
        <v>360</v>
      </c>
      <c r="H77" s="102" t="s">
        <v>380</v>
      </c>
      <c r="I77" s="102" t="s">
        <v>598</v>
      </c>
      <c r="J77" s="102"/>
      <c r="K77" s="103">
        <f>K78+K80</f>
        <v>0</v>
      </c>
      <c r="L77" s="103">
        <f>L78+L80</f>
        <v>0</v>
      </c>
      <c r="M77" s="103">
        <f>M78+M80</f>
        <v>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69.75" customHeight="1" hidden="1">
      <c r="A78" s="97"/>
      <c r="B78" s="158" t="s">
        <v>291</v>
      </c>
      <c r="C78" s="152" t="s">
        <v>287</v>
      </c>
      <c r="D78" s="152" t="s">
        <v>578</v>
      </c>
      <c r="E78" s="152" t="s">
        <v>579</v>
      </c>
      <c r="F78" s="105" t="s">
        <v>474</v>
      </c>
      <c r="G78" s="105" t="s">
        <v>360</v>
      </c>
      <c r="H78" s="105" t="s">
        <v>380</v>
      </c>
      <c r="I78" s="105" t="s">
        <v>598</v>
      </c>
      <c r="J78" s="105" t="s">
        <v>23</v>
      </c>
      <c r="K78" s="106">
        <f>K79</f>
        <v>0</v>
      </c>
      <c r="L78" s="106">
        <f>L79</f>
        <v>0</v>
      </c>
      <c r="M78" s="106">
        <f>M79</f>
        <v>0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37.5" customHeight="1" hidden="1">
      <c r="A79" s="97"/>
      <c r="B79" s="158" t="s">
        <v>296</v>
      </c>
      <c r="C79" s="152" t="s">
        <v>287</v>
      </c>
      <c r="D79" s="152" t="s">
        <v>578</v>
      </c>
      <c r="E79" s="152" t="s">
        <v>579</v>
      </c>
      <c r="F79" s="105" t="s">
        <v>17</v>
      </c>
      <c r="G79" s="105" t="s">
        <v>360</v>
      </c>
      <c r="H79" s="105" t="s">
        <v>380</v>
      </c>
      <c r="I79" s="105" t="s">
        <v>598</v>
      </c>
      <c r="J79" s="105" t="s">
        <v>292</v>
      </c>
      <c r="K79" s="106"/>
      <c r="L79" s="106"/>
      <c r="M79" s="106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33.75" customHeight="1" hidden="1">
      <c r="A80" s="97"/>
      <c r="B80" s="107" t="s">
        <v>297</v>
      </c>
      <c r="C80" s="152" t="s">
        <v>287</v>
      </c>
      <c r="D80" s="152" t="s">
        <v>578</v>
      </c>
      <c r="E80" s="152" t="s">
        <v>579</v>
      </c>
      <c r="F80" s="105" t="s">
        <v>17</v>
      </c>
      <c r="G80" s="105" t="s">
        <v>360</v>
      </c>
      <c r="H80" s="105" t="s">
        <v>380</v>
      </c>
      <c r="I80" s="105" t="s">
        <v>598</v>
      </c>
      <c r="J80" s="105" t="s">
        <v>298</v>
      </c>
      <c r="K80" s="106">
        <f>K81</f>
        <v>0</v>
      </c>
      <c r="L80" s="106">
        <f>L81</f>
        <v>0</v>
      </c>
      <c r="M80" s="106">
        <f>M81</f>
        <v>0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36" customHeight="1" hidden="1">
      <c r="A81" s="97"/>
      <c r="B81" s="107" t="s">
        <v>299</v>
      </c>
      <c r="C81" s="152" t="s">
        <v>287</v>
      </c>
      <c r="D81" s="152" t="s">
        <v>578</v>
      </c>
      <c r="E81" s="152" t="s">
        <v>579</v>
      </c>
      <c r="F81" s="105" t="s">
        <v>17</v>
      </c>
      <c r="G81" s="105" t="s">
        <v>360</v>
      </c>
      <c r="H81" s="105" t="s">
        <v>380</v>
      </c>
      <c r="I81" s="105" t="s">
        <v>598</v>
      </c>
      <c r="J81" s="105" t="s">
        <v>300</v>
      </c>
      <c r="K81" s="106"/>
      <c r="L81" s="106"/>
      <c r="M81" s="106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25.5" hidden="1">
      <c r="A82" s="97"/>
      <c r="B82" s="101" t="s">
        <v>599</v>
      </c>
      <c r="C82" s="151" t="s">
        <v>287</v>
      </c>
      <c r="D82" s="151" t="s">
        <v>578</v>
      </c>
      <c r="E82" s="151" t="s">
        <v>579</v>
      </c>
      <c r="F82" s="102" t="s">
        <v>17</v>
      </c>
      <c r="G82" s="105"/>
      <c r="H82" s="105"/>
      <c r="I82" s="102" t="s">
        <v>600</v>
      </c>
      <c r="J82" s="102"/>
      <c r="K82" s="103">
        <f aca="true" t="shared" si="7" ref="K82:M83">K83</f>
        <v>0</v>
      </c>
      <c r="L82" s="103">
        <f t="shared" si="7"/>
        <v>0</v>
      </c>
      <c r="M82" s="103">
        <f t="shared" si="7"/>
        <v>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25.5" hidden="1">
      <c r="A83" s="97"/>
      <c r="B83" s="111" t="s">
        <v>311</v>
      </c>
      <c r="C83" s="152" t="s">
        <v>287</v>
      </c>
      <c r="D83" s="152" t="s">
        <v>578</v>
      </c>
      <c r="E83" s="152" t="s">
        <v>579</v>
      </c>
      <c r="F83" s="105" t="s">
        <v>17</v>
      </c>
      <c r="G83" s="105"/>
      <c r="H83" s="105"/>
      <c r="I83" s="105" t="s">
        <v>600</v>
      </c>
      <c r="J83" s="105" t="s">
        <v>312</v>
      </c>
      <c r="K83" s="106">
        <f t="shared" si="7"/>
        <v>0</v>
      </c>
      <c r="L83" s="106">
        <f t="shared" si="7"/>
        <v>0</v>
      </c>
      <c r="M83" s="106">
        <f t="shared" si="7"/>
        <v>0</v>
      </c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12.75" hidden="1">
      <c r="A84" s="97"/>
      <c r="B84" s="116" t="s">
        <v>313</v>
      </c>
      <c r="C84" s="152" t="s">
        <v>287</v>
      </c>
      <c r="D84" s="152" t="s">
        <v>578</v>
      </c>
      <c r="E84" s="152" t="s">
        <v>579</v>
      </c>
      <c r="F84" s="105" t="s">
        <v>17</v>
      </c>
      <c r="G84" s="105"/>
      <c r="H84" s="105"/>
      <c r="I84" s="105" t="s">
        <v>600</v>
      </c>
      <c r="J84" s="105" t="s">
        <v>314</v>
      </c>
      <c r="K84" s="106"/>
      <c r="L84" s="106"/>
      <c r="M84" s="106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51" hidden="1">
      <c r="A85" s="97"/>
      <c r="B85" s="101" t="s">
        <v>601</v>
      </c>
      <c r="C85" s="151" t="s">
        <v>287</v>
      </c>
      <c r="D85" s="151" t="s">
        <v>578</v>
      </c>
      <c r="E85" s="151" t="s">
        <v>579</v>
      </c>
      <c r="F85" s="102" t="s">
        <v>17</v>
      </c>
      <c r="G85" s="102" t="s">
        <v>358</v>
      </c>
      <c r="H85" s="102" t="s">
        <v>360</v>
      </c>
      <c r="I85" s="102" t="s">
        <v>602</v>
      </c>
      <c r="J85" s="102"/>
      <c r="K85" s="103">
        <f aca="true" t="shared" si="8" ref="K85:M86">K86</f>
        <v>0</v>
      </c>
      <c r="L85" s="103">
        <f t="shared" si="8"/>
        <v>0</v>
      </c>
      <c r="M85" s="103">
        <f t="shared" si="8"/>
        <v>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25.5" hidden="1">
      <c r="A86" s="97"/>
      <c r="B86" s="158" t="s">
        <v>495</v>
      </c>
      <c r="C86" s="152" t="s">
        <v>287</v>
      </c>
      <c r="D86" s="152" t="s">
        <v>578</v>
      </c>
      <c r="E86" s="152" t="s">
        <v>579</v>
      </c>
      <c r="F86" s="105" t="s">
        <v>17</v>
      </c>
      <c r="G86" s="105" t="s">
        <v>358</v>
      </c>
      <c r="H86" s="105" t="s">
        <v>360</v>
      </c>
      <c r="I86" s="105" t="s">
        <v>602</v>
      </c>
      <c r="J86" s="105" t="s">
        <v>496</v>
      </c>
      <c r="K86" s="106">
        <f t="shared" si="8"/>
        <v>0</v>
      </c>
      <c r="L86" s="106">
        <f t="shared" si="8"/>
        <v>0</v>
      </c>
      <c r="M86" s="106">
        <f t="shared" si="8"/>
        <v>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12.75" hidden="1">
      <c r="A87" s="97"/>
      <c r="B87" s="158" t="s">
        <v>497</v>
      </c>
      <c r="C87" s="152" t="s">
        <v>287</v>
      </c>
      <c r="D87" s="152" t="s">
        <v>578</v>
      </c>
      <c r="E87" s="152" t="s">
        <v>579</v>
      </c>
      <c r="F87" s="105" t="s">
        <v>17</v>
      </c>
      <c r="G87" s="105" t="s">
        <v>358</v>
      </c>
      <c r="H87" s="105" t="s">
        <v>360</v>
      </c>
      <c r="I87" s="105" t="s">
        <v>602</v>
      </c>
      <c r="J87" s="105" t="s">
        <v>498</v>
      </c>
      <c r="K87" s="106">
        <v>0</v>
      </c>
      <c r="L87" s="106">
        <v>0</v>
      </c>
      <c r="M87" s="106">
        <v>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38.25" hidden="1">
      <c r="A88" s="97"/>
      <c r="B88" s="124" t="s">
        <v>442</v>
      </c>
      <c r="C88" s="160" t="s">
        <v>287</v>
      </c>
      <c r="D88" s="160" t="s">
        <v>578</v>
      </c>
      <c r="E88" s="160" t="s">
        <v>579</v>
      </c>
      <c r="F88" s="125" t="s">
        <v>17</v>
      </c>
      <c r="G88" s="125" t="s">
        <v>287</v>
      </c>
      <c r="H88" s="125" t="s">
        <v>294</v>
      </c>
      <c r="I88" s="125" t="s">
        <v>603</v>
      </c>
      <c r="J88" s="125"/>
      <c r="K88" s="103">
        <f aca="true" t="shared" si="9" ref="K88:M89">K89</f>
        <v>0</v>
      </c>
      <c r="L88" s="103">
        <f t="shared" si="9"/>
        <v>0</v>
      </c>
      <c r="M88" s="103">
        <f t="shared" si="9"/>
        <v>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2.75" hidden="1">
      <c r="A89" s="97"/>
      <c r="B89" s="128" t="s">
        <v>407</v>
      </c>
      <c r="C89" s="159" t="s">
        <v>287</v>
      </c>
      <c r="D89" s="159" t="s">
        <v>578</v>
      </c>
      <c r="E89" s="159" t="s">
        <v>579</v>
      </c>
      <c r="F89" s="127" t="s">
        <v>17</v>
      </c>
      <c r="G89" s="127" t="s">
        <v>287</v>
      </c>
      <c r="H89" s="127" t="s">
        <v>294</v>
      </c>
      <c r="I89" s="127" t="s">
        <v>603</v>
      </c>
      <c r="J89" s="127" t="s">
        <v>401</v>
      </c>
      <c r="K89" s="106">
        <f t="shared" si="9"/>
        <v>0</v>
      </c>
      <c r="L89" s="106">
        <f t="shared" si="9"/>
        <v>0</v>
      </c>
      <c r="M89" s="106">
        <f t="shared" si="9"/>
        <v>0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12.75" hidden="1">
      <c r="A90" s="97"/>
      <c r="B90" s="128" t="s">
        <v>444</v>
      </c>
      <c r="C90" s="159" t="s">
        <v>287</v>
      </c>
      <c r="D90" s="159" t="s">
        <v>578</v>
      </c>
      <c r="E90" s="159" t="s">
        <v>579</v>
      </c>
      <c r="F90" s="127" t="s">
        <v>17</v>
      </c>
      <c r="G90" s="127" t="s">
        <v>287</v>
      </c>
      <c r="H90" s="127" t="s">
        <v>294</v>
      </c>
      <c r="I90" s="127" t="s">
        <v>603</v>
      </c>
      <c r="J90" s="127" t="s">
        <v>445</v>
      </c>
      <c r="K90" s="106"/>
      <c r="L90" s="106"/>
      <c r="M90" s="106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49.5" customHeight="1" hidden="1">
      <c r="A91" s="97"/>
      <c r="B91" s="101" t="s">
        <v>421</v>
      </c>
      <c r="C91" s="151" t="s">
        <v>287</v>
      </c>
      <c r="D91" s="151" t="s">
        <v>578</v>
      </c>
      <c r="E91" s="151" t="s">
        <v>579</v>
      </c>
      <c r="F91" s="102" t="s">
        <v>17</v>
      </c>
      <c r="G91" s="155"/>
      <c r="H91" s="155"/>
      <c r="I91" s="153" t="s">
        <v>604</v>
      </c>
      <c r="J91" s="153"/>
      <c r="K91" s="162">
        <f aca="true" t="shared" si="10" ref="K91:M92">K92</f>
        <v>0</v>
      </c>
      <c r="L91" s="162">
        <f t="shared" si="10"/>
        <v>0</v>
      </c>
      <c r="M91" s="162">
        <f t="shared" si="10"/>
        <v>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25.5" hidden="1">
      <c r="A92" s="97"/>
      <c r="B92" s="107" t="s">
        <v>297</v>
      </c>
      <c r="C92" s="152" t="s">
        <v>287</v>
      </c>
      <c r="D92" s="152" t="s">
        <v>578</v>
      </c>
      <c r="E92" s="152" t="s">
        <v>579</v>
      </c>
      <c r="F92" s="105" t="s">
        <v>17</v>
      </c>
      <c r="G92" s="155"/>
      <c r="H92" s="155"/>
      <c r="I92" s="155" t="s">
        <v>604</v>
      </c>
      <c r="J92" s="105" t="s">
        <v>298</v>
      </c>
      <c r="K92" s="163">
        <f t="shared" si="10"/>
        <v>0</v>
      </c>
      <c r="L92" s="163">
        <f t="shared" si="10"/>
        <v>0</v>
      </c>
      <c r="M92" s="163">
        <f t="shared" si="10"/>
        <v>0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25.5" hidden="1">
      <c r="A93" s="97"/>
      <c r="B93" s="107" t="s">
        <v>299</v>
      </c>
      <c r="C93" s="152" t="s">
        <v>287</v>
      </c>
      <c r="D93" s="152" t="s">
        <v>578</v>
      </c>
      <c r="E93" s="152" t="s">
        <v>579</v>
      </c>
      <c r="F93" s="105" t="s">
        <v>17</v>
      </c>
      <c r="G93" s="155"/>
      <c r="H93" s="155"/>
      <c r="I93" s="155" t="s">
        <v>604</v>
      </c>
      <c r="J93" s="105" t="s">
        <v>300</v>
      </c>
      <c r="K93" s="163"/>
      <c r="L93" s="163"/>
      <c r="M93" s="163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35.25" customHeight="1" hidden="1">
      <c r="A94" s="97"/>
      <c r="B94" s="101" t="s">
        <v>788</v>
      </c>
      <c r="C94" s="151" t="s">
        <v>287</v>
      </c>
      <c r="D94" s="151" t="s">
        <v>578</v>
      </c>
      <c r="E94" s="151" t="s">
        <v>790</v>
      </c>
      <c r="F94" s="102" t="s">
        <v>17</v>
      </c>
      <c r="G94" s="153"/>
      <c r="H94" s="153"/>
      <c r="I94" s="153" t="s">
        <v>791</v>
      </c>
      <c r="J94" s="102"/>
      <c r="K94" s="162"/>
      <c r="L94" s="162"/>
      <c r="M94" s="162">
        <f>M95</f>
        <v>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25.5" hidden="1">
      <c r="A95" s="97"/>
      <c r="B95" s="131" t="s">
        <v>495</v>
      </c>
      <c r="C95" s="152" t="s">
        <v>287</v>
      </c>
      <c r="D95" s="152" t="s">
        <v>578</v>
      </c>
      <c r="E95" s="152" t="s">
        <v>790</v>
      </c>
      <c r="F95" s="105" t="s">
        <v>17</v>
      </c>
      <c r="G95" s="155"/>
      <c r="H95" s="155"/>
      <c r="I95" s="155" t="s">
        <v>791</v>
      </c>
      <c r="J95" s="105" t="s">
        <v>496</v>
      </c>
      <c r="K95" s="163"/>
      <c r="L95" s="163"/>
      <c r="M95" s="163">
        <f>M96</f>
        <v>0</v>
      </c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18" customHeight="1" hidden="1">
      <c r="A96" s="97"/>
      <c r="B96" s="131" t="s">
        <v>497</v>
      </c>
      <c r="C96" s="152" t="s">
        <v>287</v>
      </c>
      <c r="D96" s="152" t="s">
        <v>578</v>
      </c>
      <c r="E96" s="152" t="s">
        <v>790</v>
      </c>
      <c r="F96" s="105" t="s">
        <v>17</v>
      </c>
      <c r="G96" s="155"/>
      <c r="H96" s="155"/>
      <c r="I96" s="155" t="s">
        <v>791</v>
      </c>
      <c r="J96" s="105" t="s">
        <v>498</v>
      </c>
      <c r="K96" s="163"/>
      <c r="L96" s="163"/>
      <c r="M96" s="163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45" customHeight="1">
      <c r="A97" s="97"/>
      <c r="B97" s="101" t="s">
        <v>545</v>
      </c>
      <c r="C97" s="151" t="s">
        <v>287</v>
      </c>
      <c r="D97" s="151" t="s">
        <v>578</v>
      </c>
      <c r="E97" s="151" t="s">
        <v>579</v>
      </c>
      <c r="F97" s="102" t="s">
        <v>17</v>
      </c>
      <c r="G97" s="102" t="s">
        <v>358</v>
      </c>
      <c r="H97" s="102" t="s">
        <v>360</v>
      </c>
      <c r="I97" s="102" t="s">
        <v>605</v>
      </c>
      <c r="J97" s="102"/>
      <c r="K97" s="103">
        <f>K99</f>
        <v>-104878.38</v>
      </c>
      <c r="L97" s="103">
        <f>L99</f>
        <v>0</v>
      </c>
      <c r="M97" s="103">
        <f>M99</f>
        <v>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24" customHeight="1">
      <c r="A98" s="97"/>
      <c r="B98" s="111" t="s">
        <v>363</v>
      </c>
      <c r="C98" s="152" t="s">
        <v>287</v>
      </c>
      <c r="D98" s="152" t="s">
        <v>578</v>
      </c>
      <c r="E98" s="152" t="s">
        <v>579</v>
      </c>
      <c r="F98" s="105" t="s">
        <v>17</v>
      </c>
      <c r="G98" s="105" t="s">
        <v>358</v>
      </c>
      <c r="H98" s="105" t="s">
        <v>360</v>
      </c>
      <c r="I98" s="105" t="s">
        <v>605</v>
      </c>
      <c r="J98" s="105" t="s">
        <v>364</v>
      </c>
      <c r="K98" s="106">
        <f>K99</f>
        <v>-104878.38</v>
      </c>
      <c r="L98" s="106">
        <f>L99</f>
        <v>0</v>
      </c>
      <c r="M98" s="106">
        <f>M99</f>
        <v>0</v>
      </c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24" customHeight="1">
      <c r="A99" s="97"/>
      <c r="B99" s="161" t="s">
        <v>541</v>
      </c>
      <c r="C99" s="152" t="s">
        <v>287</v>
      </c>
      <c r="D99" s="152" t="s">
        <v>578</v>
      </c>
      <c r="E99" s="152" t="s">
        <v>579</v>
      </c>
      <c r="F99" s="105" t="s">
        <v>17</v>
      </c>
      <c r="G99" s="105" t="s">
        <v>358</v>
      </c>
      <c r="H99" s="105" t="s">
        <v>360</v>
      </c>
      <c r="I99" s="105" t="s">
        <v>605</v>
      </c>
      <c r="J99" s="105" t="s">
        <v>542</v>
      </c>
      <c r="K99" s="106">
        <v>-104878.38</v>
      </c>
      <c r="L99" s="106"/>
      <c r="M99" s="106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44.25" customHeight="1" hidden="1">
      <c r="A100" s="97"/>
      <c r="B100" s="56" t="s">
        <v>415</v>
      </c>
      <c r="C100" s="151" t="s">
        <v>287</v>
      </c>
      <c r="D100" s="151" t="s">
        <v>578</v>
      </c>
      <c r="E100" s="151" t="s">
        <v>579</v>
      </c>
      <c r="F100" s="102" t="s">
        <v>17</v>
      </c>
      <c r="G100" s="102" t="s">
        <v>285</v>
      </c>
      <c r="H100" s="102" t="s">
        <v>360</v>
      </c>
      <c r="I100" s="102" t="s">
        <v>606</v>
      </c>
      <c r="J100" s="102"/>
      <c r="K100" s="103">
        <f aca="true" t="shared" si="11" ref="K100:M101">K101</f>
        <v>0</v>
      </c>
      <c r="L100" s="103">
        <f t="shared" si="11"/>
        <v>0</v>
      </c>
      <c r="M100" s="103">
        <f t="shared" si="11"/>
        <v>0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66" customHeight="1" hidden="1">
      <c r="A101" s="97"/>
      <c r="B101" s="158" t="s">
        <v>291</v>
      </c>
      <c r="C101" s="152" t="s">
        <v>287</v>
      </c>
      <c r="D101" s="152" t="s">
        <v>578</v>
      </c>
      <c r="E101" s="152" t="s">
        <v>579</v>
      </c>
      <c r="F101" s="105" t="s">
        <v>17</v>
      </c>
      <c r="G101" s="105" t="s">
        <v>285</v>
      </c>
      <c r="H101" s="105" t="s">
        <v>360</v>
      </c>
      <c r="I101" s="105" t="s">
        <v>606</v>
      </c>
      <c r="J101" s="105" t="s">
        <v>23</v>
      </c>
      <c r="K101" s="106">
        <f t="shared" si="11"/>
        <v>0</v>
      </c>
      <c r="L101" s="106">
        <f t="shared" si="11"/>
        <v>0</v>
      </c>
      <c r="M101" s="106">
        <f t="shared" si="11"/>
        <v>0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30.75" customHeight="1" hidden="1">
      <c r="A102" s="97"/>
      <c r="B102" s="158" t="s">
        <v>296</v>
      </c>
      <c r="C102" s="152" t="s">
        <v>287</v>
      </c>
      <c r="D102" s="152" t="s">
        <v>578</v>
      </c>
      <c r="E102" s="152" t="s">
        <v>579</v>
      </c>
      <c r="F102" s="105" t="s">
        <v>17</v>
      </c>
      <c r="G102" s="105" t="s">
        <v>285</v>
      </c>
      <c r="H102" s="105" t="s">
        <v>360</v>
      </c>
      <c r="I102" s="105" t="s">
        <v>606</v>
      </c>
      <c r="J102" s="105" t="s">
        <v>292</v>
      </c>
      <c r="K102" s="106"/>
      <c r="L102" s="106"/>
      <c r="M102" s="106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35.25" customHeight="1">
      <c r="A103" s="97"/>
      <c r="B103" s="101" t="s">
        <v>339</v>
      </c>
      <c r="C103" s="151" t="s">
        <v>287</v>
      </c>
      <c r="D103" s="151" t="s">
        <v>578</v>
      </c>
      <c r="E103" s="151" t="s">
        <v>579</v>
      </c>
      <c r="F103" s="102" t="s">
        <v>17</v>
      </c>
      <c r="G103" s="102" t="s">
        <v>285</v>
      </c>
      <c r="H103" s="102" t="s">
        <v>360</v>
      </c>
      <c r="I103" s="102" t="s">
        <v>607</v>
      </c>
      <c r="J103" s="102"/>
      <c r="K103" s="103">
        <f>K104+K106</f>
        <v>56680.9</v>
      </c>
      <c r="L103" s="103">
        <f>L104+L106</f>
        <v>0</v>
      </c>
      <c r="M103" s="103">
        <f>M104+M106</f>
        <v>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70.5" customHeight="1">
      <c r="A104" s="97"/>
      <c r="B104" s="158" t="s">
        <v>291</v>
      </c>
      <c r="C104" s="152" t="s">
        <v>287</v>
      </c>
      <c r="D104" s="152" t="s">
        <v>578</v>
      </c>
      <c r="E104" s="152" t="s">
        <v>579</v>
      </c>
      <c r="F104" s="105" t="s">
        <v>17</v>
      </c>
      <c r="G104" s="105" t="s">
        <v>285</v>
      </c>
      <c r="H104" s="105" t="s">
        <v>360</v>
      </c>
      <c r="I104" s="105" t="s">
        <v>607</v>
      </c>
      <c r="J104" s="105" t="s">
        <v>23</v>
      </c>
      <c r="K104" s="106">
        <f>K105</f>
        <v>1555.9</v>
      </c>
      <c r="L104" s="106">
        <f>L105</f>
        <v>0</v>
      </c>
      <c r="M104" s="106">
        <f>M105</f>
        <v>0</v>
      </c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27.75" customHeight="1">
      <c r="A105" s="97"/>
      <c r="B105" s="158" t="s">
        <v>296</v>
      </c>
      <c r="C105" s="152" t="s">
        <v>287</v>
      </c>
      <c r="D105" s="152" t="s">
        <v>578</v>
      </c>
      <c r="E105" s="152" t="s">
        <v>579</v>
      </c>
      <c r="F105" s="105" t="s">
        <v>17</v>
      </c>
      <c r="G105" s="105" t="s">
        <v>285</v>
      </c>
      <c r="H105" s="105" t="s">
        <v>360</v>
      </c>
      <c r="I105" s="105" t="s">
        <v>607</v>
      </c>
      <c r="J105" s="105" t="s">
        <v>292</v>
      </c>
      <c r="K105" s="106">
        <v>1555.9</v>
      </c>
      <c r="L105" s="106"/>
      <c r="M105" s="106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31.5" customHeight="1">
      <c r="A106" s="97"/>
      <c r="B106" s="158" t="s">
        <v>297</v>
      </c>
      <c r="C106" s="152" t="s">
        <v>287</v>
      </c>
      <c r="D106" s="152" t="s">
        <v>578</v>
      </c>
      <c r="E106" s="152" t="s">
        <v>579</v>
      </c>
      <c r="F106" s="105" t="s">
        <v>17</v>
      </c>
      <c r="G106" s="105" t="s">
        <v>285</v>
      </c>
      <c r="H106" s="105" t="s">
        <v>360</v>
      </c>
      <c r="I106" s="105" t="s">
        <v>607</v>
      </c>
      <c r="J106" s="105" t="s">
        <v>298</v>
      </c>
      <c r="K106" s="106">
        <f>K107</f>
        <v>55125</v>
      </c>
      <c r="L106" s="106">
        <f>L107</f>
        <v>0</v>
      </c>
      <c r="M106" s="106">
        <f>M107</f>
        <v>0</v>
      </c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30" customHeight="1">
      <c r="A107" s="97"/>
      <c r="B107" s="158" t="s">
        <v>299</v>
      </c>
      <c r="C107" s="152" t="s">
        <v>287</v>
      </c>
      <c r="D107" s="152" t="s">
        <v>578</v>
      </c>
      <c r="E107" s="152" t="s">
        <v>579</v>
      </c>
      <c r="F107" s="105" t="s">
        <v>17</v>
      </c>
      <c r="G107" s="105" t="s">
        <v>285</v>
      </c>
      <c r="H107" s="105" t="s">
        <v>360</v>
      </c>
      <c r="I107" s="105" t="s">
        <v>607</v>
      </c>
      <c r="J107" s="105" t="s">
        <v>300</v>
      </c>
      <c r="K107" s="106">
        <v>55125</v>
      </c>
      <c r="L107" s="106"/>
      <c r="M107" s="106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27.75" customHeight="1">
      <c r="A108" s="97"/>
      <c r="B108" s="164" t="s">
        <v>345</v>
      </c>
      <c r="C108" s="151" t="s">
        <v>287</v>
      </c>
      <c r="D108" s="151" t="s">
        <v>578</v>
      </c>
      <c r="E108" s="151" t="s">
        <v>579</v>
      </c>
      <c r="F108" s="102" t="s">
        <v>17</v>
      </c>
      <c r="G108" s="102"/>
      <c r="H108" s="102"/>
      <c r="I108" s="102" t="s">
        <v>608</v>
      </c>
      <c r="J108" s="102"/>
      <c r="K108" s="103">
        <f aca="true" t="shared" si="12" ref="K108:M109">K109</f>
        <v>-1555.9</v>
      </c>
      <c r="L108" s="103">
        <f t="shared" si="12"/>
        <v>0</v>
      </c>
      <c r="M108" s="103">
        <f t="shared" si="12"/>
        <v>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8" customHeight="1">
      <c r="A109" s="97"/>
      <c r="B109" s="111" t="s">
        <v>318</v>
      </c>
      <c r="C109" s="152" t="s">
        <v>287</v>
      </c>
      <c r="D109" s="152" t="s">
        <v>578</v>
      </c>
      <c r="E109" s="152" t="s">
        <v>579</v>
      </c>
      <c r="F109" s="105" t="s">
        <v>17</v>
      </c>
      <c r="G109" s="105" t="s">
        <v>285</v>
      </c>
      <c r="H109" s="105" t="s">
        <v>360</v>
      </c>
      <c r="I109" s="105" t="s">
        <v>608</v>
      </c>
      <c r="J109" s="105" t="s">
        <v>302</v>
      </c>
      <c r="K109" s="106">
        <f t="shared" si="12"/>
        <v>-1555.9</v>
      </c>
      <c r="L109" s="106">
        <f t="shared" si="12"/>
        <v>0</v>
      </c>
      <c r="M109" s="106">
        <f t="shared" si="12"/>
        <v>0</v>
      </c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18.75" customHeight="1">
      <c r="A110" s="97"/>
      <c r="B110" s="111" t="s">
        <v>303</v>
      </c>
      <c r="C110" s="152" t="s">
        <v>287</v>
      </c>
      <c r="D110" s="152" t="s">
        <v>578</v>
      </c>
      <c r="E110" s="152" t="s">
        <v>579</v>
      </c>
      <c r="F110" s="105" t="s">
        <v>17</v>
      </c>
      <c r="G110" s="105" t="s">
        <v>285</v>
      </c>
      <c r="H110" s="105" t="s">
        <v>360</v>
      </c>
      <c r="I110" s="105" t="s">
        <v>608</v>
      </c>
      <c r="J110" s="105" t="s">
        <v>304</v>
      </c>
      <c r="K110" s="106">
        <v>-1555.9</v>
      </c>
      <c r="L110" s="106"/>
      <c r="M110" s="106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25.5" hidden="1">
      <c r="A111" s="97"/>
      <c r="B111" s="101" t="s">
        <v>372</v>
      </c>
      <c r="C111" s="151" t="s">
        <v>287</v>
      </c>
      <c r="D111" s="151" t="s">
        <v>578</v>
      </c>
      <c r="E111" s="151" t="s">
        <v>579</v>
      </c>
      <c r="F111" s="102" t="s">
        <v>17</v>
      </c>
      <c r="G111" s="102"/>
      <c r="H111" s="102"/>
      <c r="I111" s="102" t="s">
        <v>609</v>
      </c>
      <c r="J111" s="102"/>
      <c r="K111" s="103">
        <f aca="true" t="shared" si="13" ref="K111:M112">K112</f>
        <v>0</v>
      </c>
      <c r="L111" s="103">
        <f t="shared" si="13"/>
        <v>0</v>
      </c>
      <c r="M111" s="103">
        <f t="shared" si="13"/>
        <v>0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25.5" hidden="1">
      <c r="A112" s="97"/>
      <c r="B112" s="158" t="s">
        <v>297</v>
      </c>
      <c r="C112" s="152" t="s">
        <v>287</v>
      </c>
      <c r="D112" s="152" t="s">
        <v>578</v>
      </c>
      <c r="E112" s="152" t="s">
        <v>579</v>
      </c>
      <c r="F112" s="105" t="s">
        <v>17</v>
      </c>
      <c r="G112" s="105"/>
      <c r="H112" s="105"/>
      <c r="I112" s="105" t="s">
        <v>609</v>
      </c>
      <c r="J112" s="105" t="s">
        <v>298</v>
      </c>
      <c r="K112" s="106">
        <f t="shared" si="13"/>
        <v>0</v>
      </c>
      <c r="L112" s="106">
        <f t="shared" si="13"/>
        <v>0</v>
      </c>
      <c r="M112" s="106">
        <f t="shared" si="13"/>
        <v>0</v>
      </c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31.5" customHeight="1" hidden="1">
      <c r="A113" s="97"/>
      <c r="B113" s="158" t="s">
        <v>299</v>
      </c>
      <c r="C113" s="152" t="s">
        <v>287</v>
      </c>
      <c r="D113" s="152" t="s">
        <v>578</v>
      </c>
      <c r="E113" s="152" t="s">
        <v>579</v>
      </c>
      <c r="F113" s="105" t="s">
        <v>17</v>
      </c>
      <c r="G113" s="105"/>
      <c r="H113" s="105"/>
      <c r="I113" s="105" t="s">
        <v>609</v>
      </c>
      <c r="J113" s="105" t="s">
        <v>300</v>
      </c>
      <c r="K113" s="106"/>
      <c r="L113" s="106"/>
      <c r="M113" s="106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23.25" customHeight="1" hidden="1">
      <c r="A114" s="97"/>
      <c r="B114" s="101" t="s">
        <v>511</v>
      </c>
      <c r="C114" s="151" t="s">
        <v>287</v>
      </c>
      <c r="D114" s="151" t="s">
        <v>578</v>
      </c>
      <c r="E114" s="151" t="s">
        <v>579</v>
      </c>
      <c r="F114" s="102" t="s">
        <v>17</v>
      </c>
      <c r="G114" s="102"/>
      <c r="H114" s="102"/>
      <c r="I114" s="102" t="s">
        <v>610</v>
      </c>
      <c r="J114" s="102"/>
      <c r="K114" s="103">
        <f aca="true" t="shared" si="14" ref="K114:M115">K115</f>
        <v>0</v>
      </c>
      <c r="L114" s="103">
        <f t="shared" si="14"/>
        <v>0</v>
      </c>
      <c r="M114" s="103">
        <f t="shared" si="14"/>
        <v>0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31.5" customHeight="1" hidden="1">
      <c r="A115" s="97"/>
      <c r="B115" s="111" t="s">
        <v>311</v>
      </c>
      <c r="C115" s="152" t="s">
        <v>287</v>
      </c>
      <c r="D115" s="152" t="s">
        <v>578</v>
      </c>
      <c r="E115" s="152" t="s">
        <v>579</v>
      </c>
      <c r="F115" s="105" t="s">
        <v>17</v>
      </c>
      <c r="G115" s="105"/>
      <c r="H115" s="105"/>
      <c r="I115" s="105" t="s">
        <v>610</v>
      </c>
      <c r="J115" s="105" t="s">
        <v>312</v>
      </c>
      <c r="K115" s="106">
        <f t="shared" si="14"/>
        <v>0</v>
      </c>
      <c r="L115" s="106">
        <f t="shared" si="14"/>
        <v>0</v>
      </c>
      <c r="M115" s="106">
        <f t="shared" si="14"/>
        <v>0</v>
      </c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21" customHeight="1" hidden="1">
      <c r="A116" s="97"/>
      <c r="B116" s="111" t="s">
        <v>313</v>
      </c>
      <c r="C116" s="152" t="s">
        <v>287</v>
      </c>
      <c r="D116" s="152" t="s">
        <v>578</v>
      </c>
      <c r="E116" s="152" t="s">
        <v>579</v>
      </c>
      <c r="F116" s="105" t="s">
        <v>17</v>
      </c>
      <c r="G116" s="105"/>
      <c r="H116" s="105"/>
      <c r="I116" s="105" t="s">
        <v>610</v>
      </c>
      <c r="J116" s="105" t="s">
        <v>314</v>
      </c>
      <c r="K116" s="106"/>
      <c r="L116" s="106"/>
      <c r="M116" s="106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12.75" hidden="1">
      <c r="A117" s="97"/>
      <c r="B117" s="101" t="s">
        <v>513</v>
      </c>
      <c r="C117" s="151" t="s">
        <v>287</v>
      </c>
      <c r="D117" s="151" t="s">
        <v>578</v>
      </c>
      <c r="E117" s="151" t="s">
        <v>579</v>
      </c>
      <c r="F117" s="102" t="s">
        <v>17</v>
      </c>
      <c r="G117" s="102" t="s">
        <v>464</v>
      </c>
      <c r="H117" s="102" t="s">
        <v>285</v>
      </c>
      <c r="I117" s="102" t="s">
        <v>611</v>
      </c>
      <c r="J117" s="102"/>
      <c r="K117" s="103">
        <f aca="true" t="shared" si="15" ref="K117:M118">K118</f>
        <v>0</v>
      </c>
      <c r="L117" s="103">
        <f t="shared" si="15"/>
        <v>0</v>
      </c>
      <c r="M117" s="103">
        <f t="shared" si="15"/>
        <v>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25.5" hidden="1">
      <c r="A118" s="97"/>
      <c r="B118" s="111" t="s">
        <v>311</v>
      </c>
      <c r="C118" s="152" t="s">
        <v>287</v>
      </c>
      <c r="D118" s="152" t="s">
        <v>578</v>
      </c>
      <c r="E118" s="152" t="s">
        <v>579</v>
      </c>
      <c r="F118" s="105" t="s">
        <v>17</v>
      </c>
      <c r="G118" s="105" t="s">
        <v>464</v>
      </c>
      <c r="H118" s="105" t="s">
        <v>285</v>
      </c>
      <c r="I118" s="105" t="s">
        <v>611</v>
      </c>
      <c r="J118" s="105" t="s">
        <v>312</v>
      </c>
      <c r="K118" s="106">
        <f t="shared" si="15"/>
        <v>0</v>
      </c>
      <c r="L118" s="106">
        <f t="shared" si="15"/>
        <v>0</v>
      </c>
      <c r="M118" s="106">
        <f t="shared" si="15"/>
        <v>0</v>
      </c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2.75" hidden="1">
      <c r="A119" s="97"/>
      <c r="B119" s="111" t="s">
        <v>313</v>
      </c>
      <c r="C119" s="152" t="s">
        <v>287</v>
      </c>
      <c r="D119" s="152" t="s">
        <v>578</v>
      </c>
      <c r="E119" s="152" t="s">
        <v>579</v>
      </c>
      <c r="F119" s="105" t="s">
        <v>17</v>
      </c>
      <c r="G119" s="105" t="s">
        <v>464</v>
      </c>
      <c r="H119" s="105" t="s">
        <v>285</v>
      </c>
      <c r="I119" s="105" t="s">
        <v>611</v>
      </c>
      <c r="J119" s="105" t="s">
        <v>314</v>
      </c>
      <c r="K119" s="106"/>
      <c r="L119" s="106"/>
      <c r="M119" s="106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27.75" customHeight="1">
      <c r="A120" s="97"/>
      <c r="B120" s="101" t="s">
        <v>515</v>
      </c>
      <c r="C120" s="151" t="s">
        <v>287</v>
      </c>
      <c r="D120" s="151" t="s">
        <v>578</v>
      </c>
      <c r="E120" s="152" t="s">
        <v>579</v>
      </c>
      <c r="F120" s="102" t="s">
        <v>17</v>
      </c>
      <c r="G120" s="102"/>
      <c r="H120" s="102"/>
      <c r="I120" s="102" t="s">
        <v>612</v>
      </c>
      <c r="J120" s="102"/>
      <c r="K120" s="103">
        <f aca="true" t="shared" si="16" ref="K120:M121">K121</f>
        <v>30000</v>
      </c>
      <c r="L120" s="103">
        <f t="shared" si="16"/>
        <v>0</v>
      </c>
      <c r="M120" s="103">
        <f t="shared" si="16"/>
        <v>0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39.75" customHeight="1">
      <c r="A121" s="97"/>
      <c r="B121" s="111" t="s">
        <v>311</v>
      </c>
      <c r="C121" s="152" t="s">
        <v>287</v>
      </c>
      <c r="D121" s="152" t="s">
        <v>578</v>
      </c>
      <c r="E121" s="152" t="s">
        <v>579</v>
      </c>
      <c r="F121" s="105" t="s">
        <v>17</v>
      </c>
      <c r="G121" s="105"/>
      <c r="H121" s="105"/>
      <c r="I121" s="105" t="s">
        <v>612</v>
      </c>
      <c r="J121" s="105" t="s">
        <v>312</v>
      </c>
      <c r="K121" s="106">
        <f t="shared" si="16"/>
        <v>30000</v>
      </c>
      <c r="L121" s="106">
        <f t="shared" si="16"/>
        <v>0</v>
      </c>
      <c r="M121" s="106">
        <f t="shared" si="16"/>
        <v>0</v>
      </c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23.25" customHeight="1">
      <c r="A122" s="97"/>
      <c r="B122" s="111" t="s">
        <v>313</v>
      </c>
      <c r="C122" s="152" t="s">
        <v>287</v>
      </c>
      <c r="D122" s="152" t="s">
        <v>578</v>
      </c>
      <c r="E122" s="152" t="s">
        <v>579</v>
      </c>
      <c r="F122" s="105" t="s">
        <v>17</v>
      </c>
      <c r="G122" s="105"/>
      <c r="H122" s="105"/>
      <c r="I122" s="105" t="s">
        <v>612</v>
      </c>
      <c r="J122" s="105" t="s">
        <v>314</v>
      </c>
      <c r="K122" s="106">
        <f>-70000+100000</f>
        <v>30000</v>
      </c>
      <c r="L122" s="106"/>
      <c r="M122" s="106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12.75" hidden="1">
      <c r="A123" s="97"/>
      <c r="B123" s="117" t="s">
        <v>559</v>
      </c>
      <c r="C123" s="151" t="s">
        <v>287</v>
      </c>
      <c r="D123" s="151" t="s">
        <v>578</v>
      </c>
      <c r="E123" s="151" t="s">
        <v>579</v>
      </c>
      <c r="F123" s="102" t="s">
        <v>17</v>
      </c>
      <c r="G123" s="102" t="s">
        <v>389</v>
      </c>
      <c r="H123" s="102" t="s">
        <v>285</v>
      </c>
      <c r="I123" s="102" t="s">
        <v>613</v>
      </c>
      <c r="J123" s="102"/>
      <c r="K123" s="137">
        <f>K124</f>
        <v>0</v>
      </c>
      <c r="L123" s="137">
        <f>L124</f>
        <v>0</v>
      </c>
      <c r="M123" s="137">
        <f>M124</f>
        <v>0</v>
      </c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25.5" hidden="1">
      <c r="A124" s="97"/>
      <c r="B124" s="111" t="s">
        <v>311</v>
      </c>
      <c r="C124" s="152" t="s">
        <v>287</v>
      </c>
      <c r="D124" s="152" t="s">
        <v>578</v>
      </c>
      <c r="E124" s="152" t="s">
        <v>579</v>
      </c>
      <c r="F124" s="105" t="s">
        <v>17</v>
      </c>
      <c r="G124" s="105" t="s">
        <v>389</v>
      </c>
      <c r="H124" s="105" t="s">
        <v>285</v>
      </c>
      <c r="I124" s="105" t="s">
        <v>613</v>
      </c>
      <c r="J124" s="105" t="s">
        <v>312</v>
      </c>
      <c r="K124" s="138"/>
      <c r="L124" s="138"/>
      <c r="M124" s="138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2.75" hidden="1">
      <c r="A125" s="97"/>
      <c r="B125" s="111" t="s">
        <v>561</v>
      </c>
      <c r="C125" s="152" t="s">
        <v>287</v>
      </c>
      <c r="D125" s="152" t="s">
        <v>578</v>
      </c>
      <c r="E125" s="152" t="s">
        <v>579</v>
      </c>
      <c r="F125" s="105" t="s">
        <v>17</v>
      </c>
      <c r="G125" s="105" t="s">
        <v>389</v>
      </c>
      <c r="H125" s="105" t="s">
        <v>285</v>
      </c>
      <c r="I125" s="105" t="s">
        <v>613</v>
      </c>
      <c r="J125" s="105" t="s">
        <v>562</v>
      </c>
      <c r="K125" s="138"/>
      <c r="L125" s="138"/>
      <c r="M125" s="138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18.75" customHeight="1">
      <c r="A126" s="97"/>
      <c r="B126" s="101" t="s">
        <v>448</v>
      </c>
      <c r="C126" s="151" t="s">
        <v>287</v>
      </c>
      <c r="D126" s="151" t="s">
        <v>578</v>
      </c>
      <c r="E126" s="151" t="s">
        <v>579</v>
      </c>
      <c r="F126" s="102" t="s">
        <v>17</v>
      </c>
      <c r="G126" s="102"/>
      <c r="H126" s="102"/>
      <c r="I126" s="102" t="s">
        <v>614</v>
      </c>
      <c r="J126" s="102"/>
      <c r="K126" s="103">
        <f>K127+K129</f>
        <v>99573</v>
      </c>
      <c r="L126" s="103">
        <f>L127+L129</f>
        <v>0</v>
      </c>
      <c r="M126" s="103">
        <f>M127+M129</f>
        <v>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70.5" customHeight="1" hidden="1">
      <c r="A127" s="97"/>
      <c r="B127" s="158" t="s">
        <v>291</v>
      </c>
      <c r="C127" s="152" t="s">
        <v>287</v>
      </c>
      <c r="D127" s="152" t="s">
        <v>578</v>
      </c>
      <c r="E127" s="152" t="s">
        <v>579</v>
      </c>
      <c r="F127" s="105" t="s">
        <v>17</v>
      </c>
      <c r="G127" s="105"/>
      <c r="H127" s="105"/>
      <c r="I127" s="105" t="s">
        <v>614</v>
      </c>
      <c r="J127" s="105" t="s">
        <v>23</v>
      </c>
      <c r="K127" s="106">
        <f>K128</f>
        <v>0</v>
      </c>
      <c r="L127" s="106">
        <f>L128</f>
        <v>0</v>
      </c>
      <c r="M127" s="106">
        <f>M128</f>
        <v>0</v>
      </c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20.25" customHeight="1" hidden="1">
      <c r="A128" s="97"/>
      <c r="B128" s="108" t="s">
        <v>450</v>
      </c>
      <c r="C128" s="152" t="s">
        <v>287</v>
      </c>
      <c r="D128" s="152" t="s">
        <v>578</v>
      </c>
      <c r="E128" s="152" t="s">
        <v>579</v>
      </c>
      <c r="F128" s="105" t="s">
        <v>17</v>
      </c>
      <c r="G128" s="105"/>
      <c r="H128" s="105"/>
      <c r="I128" s="105" t="s">
        <v>614</v>
      </c>
      <c r="J128" s="105" t="s">
        <v>451</v>
      </c>
      <c r="K128" s="106"/>
      <c r="L128" s="106"/>
      <c r="M128" s="106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31.5" customHeight="1">
      <c r="A129" s="97"/>
      <c r="B129" s="158" t="s">
        <v>297</v>
      </c>
      <c r="C129" s="152" t="s">
        <v>287</v>
      </c>
      <c r="D129" s="152" t="s">
        <v>578</v>
      </c>
      <c r="E129" s="152" t="s">
        <v>579</v>
      </c>
      <c r="F129" s="105" t="s">
        <v>17</v>
      </c>
      <c r="G129" s="105"/>
      <c r="H129" s="105"/>
      <c r="I129" s="105" t="s">
        <v>614</v>
      </c>
      <c r="J129" s="105" t="s">
        <v>298</v>
      </c>
      <c r="K129" s="106">
        <f>K130</f>
        <v>99573</v>
      </c>
      <c r="L129" s="106">
        <f>L130</f>
        <v>0</v>
      </c>
      <c r="M129" s="106">
        <f>M130</f>
        <v>0</v>
      </c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32.25" customHeight="1">
      <c r="A130" s="97"/>
      <c r="B130" s="158" t="s">
        <v>299</v>
      </c>
      <c r="C130" s="152" t="s">
        <v>287</v>
      </c>
      <c r="D130" s="152" t="s">
        <v>578</v>
      </c>
      <c r="E130" s="152" t="s">
        <v>579</v>
      </c>
      <c r="F130" s="105" t="s">
        <v>17</v>
      </c>
      <c r="G130" s="105"/>
      <c r="H130" s="105"/>
      <c r="I130" s="105" t="s">
        <v>614</v>
      </c>
      <c r="J130" s="105" t="s">
        <v>300</v>
      </c>
      <c r="K130" s="106">
        <v>99573</v>
      </c>
      <c r="L130" s="106"/>
      <c r="M130" s="106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25.5" hidden="1">
      <c r="A131" s="97"/>
      <c r="B131" s="101" t="s">
        <v>434</v>
      </c>
      <c r="C131" s="151" t="s">
        <v>287</v>
      </c>
      <c r="D131" s="151" t="s">
        <v>578</v>
      </c>
      <c r="E131" s="151" t="s">
        <v>579</v>
      </c>
      <c r="F131" s="102" t="s">
        <v>17</v>
      </c>
      <c r="G131" s="153"/>
      <c r="H131" s="153"/>
      <c r="I131" s="153" t="s">
        <v>615</v>
      </c>
      <c r="J131" s="153"/>
      <c r="K131" s="162">
        <f aca="true" t="shared" si="17" ref="K131:M132">K132</f>
        <v>0</v>
      </c>
      <c r="L131" s="162">
        <f t="shared" si="17"/>
        <v>0</v>
      </c>
      <c r="M131" s="162">
        <f t="shared" si="17"/>
        <v>0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25.5" hidden="1">
      <c r="A132" s="97"/>
      <c r="B132" s="111" t="s">
        <v>311</v>
      </c>
      <c r="C132" s="152" t="s">
        <v>287</v>
      </c>
      <c r="D132" s="152" t="s">
        <v>578</v>
      </c>
      <c r="E132" s="152" t="s">
        <v>579</v>
      </c>
      <c r="F132" s="105" t="s">
        <v>17</v>
      </c>
      <c r="G132" s="155"/>
      <c r="H132" s="155"/>
      <c r="I132" s="155" t="s">
        <v>615</v>
      </c>
      <c r="J132" s="155" t="s">
        <v>312</v>
      </c>
      <c r="K132" s="163">
        <f t="shared" si="17"/>
        <v>0</v>
      </c>
      <c r="L132" s="163">
        <f t="shared" si="17"/>
        <v>0</v>
      </c>
      <c r="M132" s="163">
        <f t="shared" si="17"/>
        <v>0</v>
      </c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2.75" hidden="1">
      <c r="A133" s="97"/>
      <c r="B133" s="111" t="s">
        <v>313</v>
      </c>
      <c r="C133" s="152" t="s">
        <v>287</v>
      </c>
      <c r="D133" s="152" t="s">
        <v>578</v>
      </c>
      <c r="E133" s="152" t="s">
        <v>579</v>
      </c>
      <c r="F133" s="105" t="s">
        <v>17</v>
      </c>
      <c r="G133" s="155"/>
      <c r="H133" s="155"/>
      <c r="I133" s="155" t="s">
        <v>615</v>
      </c>
      <c r="J133" s="155" t="s">
        <v>314</v>
      </c>
      <c r="K133" s="163">
        <v>0</v>
      </c>
      <c r="L133" s="163"/>
      <c r="M133" s="163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12.75" hidden="1">
      <c r="A134" s="97"/>
      <c r="B134" s="117" t="s">
        <v>381</v>
      </c>
      <c r="C134" s="151" t="s">
        <v>287</v>
      </c>
      <c r="D134" s="151" t="s">
        <v>578</v>
      </c>
      <c r="E134" s="151" t="s">
        <v>579</v>
      </c>
      <c r="F134" s="102" t="s">
        <v>17</v>
      </c>
      <c r="G134" s="155"/>
      <c r="H134" s="155"/>
      <c r="I134" s="153" t="s">
        <v>616</v>
      </c>
      <c r="J134" s="153"/>
      <c r="K134" s="162">
        <f aca="true" t="shared" si="18" ref="K134:M135">K135</f>
        <v>0</v>
      </c>
      <c r="L134" s="162">
        <f t="shared" si="18"/>
        <v>0</v>
      </c>
      <c r="M134" s="162">
        <f t="shared" si="18"/>
        <v>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25.5" hidden="1">
      <c r="A135" s="97"/>
      <c r="B135" s="107" t="s">
        <v>297</v>
      </c>
      <c r="C135" s="152" t="s">
        <v>287</v>
      </c>
      <c r="D135" s="152" t="s">
        <v>578</v>
      </c>
      <c r="E135" s="152" t="s">
        <v>579</v>
      </c>
      <c r="F135" s="105" t="s">
        <v>17</v>
      </c>
      <c r="G135" s="155"/>
      <c r="H135" s="155"/>
      <c r="I135" s="155" t="s">
        <v>616</v>
      </c>
      <c r="J135" s="155" t="s">
        <v>298</v>
      </c>
      <c r="K135" s="163">
        <f t="shared" si="18"/>
        <v>0</v>
      </c>
      <c r="L135" s="163">
        <f t="shared" si="18"/>
        <v>0</v>
      </c>
      <c r="M135" s="163">
        <f t="shared" si="18"/>
        <v>0</v>
      </c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25.5" hidden="1">
      <c r="A136" s="97"/>
      <c r="B136" s="107" t="s">
        <v>299</v>
      </c>
      <c r="C136" s="152" t="s">
        <v>287</v>
      </c>
      <c r="D136" s="152" t="s">
        <v>578</v>
      </c>
      <c r="E136" s="152" t="s">
        <v>579</v>
      </c>
      <c r="F136" s="105" t="s">
        <v>17</v>
      </c>
      <c r="G136" s="155"/>
      <c r="H136" s="155"/>
      <c r="I136" s="155" t="s">
        <v>616</v>
      </c>
      <c r="J136" s="155" t="s">
        <v>300</v>
      </c>
      <c r="K136" s="163">
        <v>0</v>
      </c>
      <c r="L136" s="163"/>
      <c r="M136" s="163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2.75" hidden="1">
      <c r="A137" s="97"/>
      <c r="B137" s="118" t="s">
        <v>617</v>
      </c>
      <c r="C137" s="151" t="s">
        <v>287</v>
      </c>
      <c r="D137" s="151" t="s">
        <v>578</v>
      </c>
      <c r="E137" s="151" t="s">
        <v>579</v>
      </c>
      <c r="F137" s="102" t="s">
        <v>17</v>
      </c>
      <c r="G137" s="153"/>
      <c r="H137" s="153"/>
      <c r="I137" s="153" t="s">
        <v>618</v>
      </c>
      <c r="J137" s="153"/>
      <c r="K137" s="162">
        <f aca="true" t="shared" si="19" ref="K137:M138">K138</f>
        <v>0</v>
      </c>
      <c r="L137" s="162">
        <f t="shared" si="19"/>
        <v>0</v>
      </c>
      <c r="M137" s="162">
        <f t="shared" si="19"/>
        <v>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2.75" hidden="1">
      <c r="A138" s="97"/>
      <c r="B138" s="111" t="s">
        <v>318</v>
      </c>
      <c r="C138" s="152" t="s">
        <v>287</v>
      </c>
      <c r="D138" s="152" t="s">
        <v>578</v>
      </c>
      <c r="E138" s="152" t="s">
        <v>579</v>
      </c>
      <c r="F138" s="105" t="s">
        <v>17</v>
      </c>
      <c r="G138" s="155"/>
      <c r="H138" s="155"/>
      <c r="I138" s="155" t="s">
        <v>618</v>
      </c>
      <c r="J138" s="155" t="s">
        <v>302</v>
      </c>
      <c r="K138" s="163">
        <f t="shared" si="19"/>
        <v>0</v>
      </c>
      <c r="L138" s="163">
        <f t="shared" si="19"/>
        <v>0</v>
      </c>
      <c r="M138" s="163">
        <f t="shared" si="19"/>
        <v>0</v>
      </c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12.75" hidden="1">
      <c r="A139" s="97"/>
      <c r="B139" s="111" t="s">
        <v>303</v>
      </c>
      <c r="C139" s="152" t="s">
        <v>287</v>
      </c>
      <c r="D139" s="152" t="s">
        <v>578</v>
      </c>
      <c r="E139" s="152" t="s">
        <v>579</v>
      </c>
      <c r="F139" s="105" t="s">
        <v>17</v>
      </c>
      <c r="G139" s="155"/>
      <c r="H139" s="155"/>
      <c r="I139" s="155" t="s">
        <v>618</v>
      </c>
      <c r="J139" s="155" t="s">
        <v>304</v>
      </c>
      <c r="K139" s="163"/>
      <c r="L139" s="163"/>
      <c r="M139" s="163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30" customHeight="1" hidden="1">
      <c r="A140" s="97"/>
      <c r="B140" s="101" t="s">
        <v>468</v>
      </c>
      <c r="C140" s="151" t="s">
        <v>287</v>
      </c>
      <c r="D140" s="151" t="s">
        <v>578</v>
      </c>
      <c r="E140" s="151" t="s">
        <v>579</v>
      </c>
      <c r="F140" s="102" t="s">
        <v>17</v>
      </c>
      <c r="G140" s="105"/>
      <c r="H140" s="105"/>
      <c r="I140" s="102" t="s">
        <v>619</v>
      </c>
      <c r="J140" s="102"/>
      <c r="K140" s="103">
        <f aca="true" t="shared" si="20" ref="K140:M141">K141</f>
        <v>0</v>
      </c>
      <c r="L140" s="103">
        <f t="shared" si="20"/>
        <v>0</v>
      </c>
      <c r="M140" s="103">
        <f t="shared" si="20"/>
        <v>0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25.5" hidden="1">
      <c r="A141" s="97"/>
      <c r="B141" s="158" t="s">
        <v>297</v>
      </c>
      <c r="C141" s="152" t="s">
        <v>287</v>
      </c>
      <c r="D141" s="152" t="s">
        <v>578</v>
      </c>
      <c r="E141" s="152" t="s">
        <v>579</v>
      </c>
      <c r="F141" s="105" t="s">
        <v>17</v>
      </c>
      <c r="G141" s="105"/>
      <c r="H141" s="105"/>
      <c r="I141" s="105" t="s">
        <v>619</v>
      </c>
      <c r="J141" s="105" t="s">
        <v>298</v>
      </c>
      <c r="K141" s="106">
        <f t="shared" si="20"/>
        <v>0</v>
      </c>
      <c r="L141" s="106">
        <f t="shared" si="20"/>
        <v>0</v>
      </c>
      <c r="M141" s="106">
        <f t="shared" si="20"/>
        <v>0</v>
      </c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25.5" hidden="1">
      <c r="A142" s="97"/>
      <c r="B142" s="158" t="s">
        <v>299</v>
      </c>
      <c r="C142" s="152" t="s">
        <v>287</v>
      </c>
      <c r="D142" s="152" t="s">
        <v>578</v>
      </c>
      <c r="E142" s="152" t="s">
        <v>579</v>
      </c>
      <c r="F142" s="105" t="s">
        <v>17</v>
      </c>
      <c r="G142" s="105"/>
      <c r="H142" s="105"/>
      <c r="I142" s="105" t="s">
        <v>619</v>
      </c>
      <c r="J142" s="105" t="s">
        <v>300</v>
      </c>
      <c r="K142" s="106"/>
      <c r="L142" s="106"/>
      <c r="M142" s="106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</row>
    <row r="143" spans="1:256" ht="24.75" customHeight="1" hidden="1">
      <c r="A143" s="97"/>
      <c r="B143" s="101" t="s">
        <v>620</v>
      </c>
      <c r="C143" s="151" t="s">
        <v>287</v>
      </c>
      <c r="D143" s="151" t="s">
        <v>578</v>
      </c>
      <c r="E143" s="151" t="s">
        <v>579</v>
      </c>
      <c r="F143" s="102" t="s">
        <v>17</v>
      </c>
      <c r="G143" s="102"/>
      <c r="H143" s="102"/>
      <c r="I143" s="102" t="s">
        <v>621</v>
      </c>
      <c r="J143" s="102"/>
      <c r="K143" s="103">
        <f aca="true" t="shared" si="21" ref="K143:M144">K144</f>
        <v>0</v>
      </c>
      <c r="L143" s="103">
        <f t="shared" si="21"/>
        <v>0</v>
      </c>
      <c r="M143" s="103">
        <f t="shared" si="21"/>
        <v>0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256" ht="24.75" customHeight="1" hidden="1">
      <c r="A144" s="97"/>
      <c r="B144" s="111" t="s">
        <v>301</v>
      </c>
      <c r="C144" s="152" t="s">
        <v>287</v>
      </c>
      <c r="D144" s="152" t="s">
        <v>578</v>
      </c>
      <c r="E144" s="152" t="s">
        <v>579</v>
      </c>
      <c r="F144" s="105" t="s">
        <v>17</v>
      </c>
      <c r="G144" s="105"/>
      <c r="H144" s="105"/>
      <c r="I144" s="105" t="s">
        <v>621</v>
      </c>
      <c r="J144" s="105" t="s">
        <v>302</v>
      </c>
      <c r="K144" s="106">
        <f t="shared" si="21"/>
        <v>0</v>
      </c>
      <c r="L144" s="106">
        <f t="shared" si="21"/>
        <v>0</v>
      </c>
      <c r="M144" s="106">
        <f t="shared" si="21"/>
        <v>0</v>
      </c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24.75" customHeight="1" hidden="1">
      <c r="A145" s="97"/>
      <c r="B145" s="111" t="s">
        <v>460</v>
      </c>
      <c r="C145" s="152" t="s">
        <v>287</v>
      </c>
      <c r="D145" s="152" t="s">
        <v>578</v>
      </c>
      <c r="E145" s="152" t="s">
        <v>579</v>
      </c>
      <c r="F145" s="105" t="s">
        <v>17</v>
      </c>
      <c r="G145" s="105"/>
      <c r="H145" s="105"/>
      <c r="I145" s="105" t="s">
        <v>621</v>
      </c>
      <c r="J145" s="105" t="s">
        <v>25</v>
      </c>
      <c r="K145" s="106"/>
      <c r="L145" s="106"/>
      <c r="M145" s="106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32.25" customHeight="1">
      <c r="A146" s="97"/>
      <c r="B146" s="129" t="s">
        <v>622</v>
      </c>
      <c r="C146" s="151" t="s">
        <v>287</v>
      </c>
      <c r="D146" s="151" t="s">
        <v>578</v>
      </c>
      <c r="E146" s="151" t="s">
        <v>579</v>
      </c>
      <c r="F146" s="102" t="s">
        <v>17</v>
      </c>
      <c r="G146" s="105"/>
      <c r="H146" s="105"/>
      <c r="I146" s="102" t="s">
        <v>623</v>
      </c>
      <c r="J146" s="102"/>
      <c r="K146" s="103">
        <f>K147+K149</f>
        <v>0</v>
      </c>
      <c r="L146" s="103">
        <f aca="true" t="shared" si="22" ref="K146:M147">L147</f>
        <v>0</v>
      </c>
      <c r="M146" s="103">
        <f t="shared" si="22"/>
        <v>0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34.5" customHeight="1">
      <c r="A147" s="97"/>
      <c r="B147" s="126" t="s">
        <v>297</v>
      </c>
      <c r="C147" s="152" t="s">
        <v>287</v>
      </c>
      <c r="D147" s="152" t="s">
        <v>578</v>
      </c>
      <c r="E147" s="152" t="s">
        <v>579</v>
      </c>
      <c r="F147" s="105" t="s">
        <v>17</v>
      </c>
      <c r="G147" s="105"/>
      <c r="H147" s="105"/>
      <c r="I147" s="105" t="s">
        <v>623</v>
      </c>
      <c r="J147" s="105" t="s">
        <v>298</v>
      </c>
      <c r="K147" s="106">
        <f t="shared" si="22"/>
        <v>-595254</v>
      </c>
      <c r="L147" s="106">
        <f t="shared" si="22"/>
        <v>0</v>
      </c>
      <c r="M147" s="106">
        <f t="shared" si="22"/>
        <v>0</v>
      </c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33" customHeight="1">
      <c r="A148" s="97"/>
      <c r="B148" s="126" t="s">
        <v>299</v>
      </c>
      <c r="C148" s="152" t="s">
        <v>287</v>
      </c>
      <c r="D148" s="152" t="s">
        <v>578</v>
      </c>
      <c r="E148" s="152" t="s">
        <v>579</v>
      </c>
      <c r="F148" s="105" t="s">
        <v>17</v>
      </c>
      <c r="G148" s="105"/>
      <c r="H148" s="105"/>
      <c r="I148" s="105" t="s">
        <v>623</v>
      </c>
      <c r="J148" s="105" t="s">
        <v>300</v>
      </c>
      <c r="K148" s="106">
        <v>-595254</v>
      </c>
      <c r="L148" s="106"/>
      <c r="M148" s="106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33" customHeight="1">
      <c r="A149" s="97"/>
      <c r="B149" s="158" t="s">
        <v>495</v>
      </c>
      <c r="C149" s="152" t="s">
        <v>287</v>
      </c>
      <c r="D149" s="152" t="s">
        <v>578</v>
      </c>
      <c r="E149" s="152" t="s">
        <v>579</v>
      </c>
      <c r="F149" s="105" t="s">
        <v>17</v>
      </c>
      <c r="G149" s="105"/>
      <c r="H149" s="105"/>
      <c r="I149" s="105" t="s">
        <v>623</v>
      </c>
      <c r="J149" s="105" t="s">
        <v>496</v>
      </c>
      <c r="K149" s="106">
        <f>K150</f>
        <v>595254</v>
      </c>
      <c r="L149" s="106"/>
      <c r="M149" s="106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24.75" customHeight="1">
      <c r="A150" s="97"/>
      <c r="B150" s="158" t="s">
        <v>497</v>
      </c>
      <c r="C150" s="152" t="s">
        <v>287</v>
      </c>
      <c r="D150" s="152" t="s">
        <v>578</v>
      </c>
      <c r="E150" s="152" t="s">
        <v>579</v>
      </c>
      <c r="F150" s="105" t="s">
        <v>17</v>
      </c>
      <c r="G150" s="105"/>
      <c r="H150" s="105"/>
      <c r="I150" s="105" t="s">
        <v>623</v>
      </c>
      <c r="J150" s="105" t="s">
        <v>498</v>
      </c>
      <c r="K150" s="106">
        <v>595254</v>
      </c>
      <c r="L150" s="106"/>
      <c r="M150" s="106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30.75" customHeight="1">
      <c r="A151" s="97"/>
      <c r="B151" s="129" t="s">
        <v>624</v>
      </c>
      <c r="C151" s="151" t="s">
        <v>287</v>
      </c>
      <c r="D151" s="151" t="s">
        <v>578</v>
      </c>
      <c r="E151" s="151" t="s">
        <v>579</v>
      </c>
      <c r="F151" s="102" t="s">
        <v>17</v>
      </c>
      <c r="G151" s="105"/>
      <c r="H151" s="105"/>
      <c r="I151" s="102" t="s">
        <v>625</v>
      </c>
      <c r="J151" s="102"/>
      <c r="K151" s="103">
        <f>K152+K154</f>
        <v>0</v>
      </c>
      <c r="L151" s="103">
        <f aca="true" t="shared" si="23" ref="K151:M152">L152</f>
        <v>0</v>
      </c>
      <c r="M151" s="103">
        <f t="shared" si="23"/>
        <v>0</v>
      </c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32.25" customHeight="1">
      <c r="A152" s="97"/>
      <c r="B152" s="126" t="s">
        <v>297</v>
      </c>
      <c r="C152" s="152" t="s">
        <v>287</v>
      </c>
      <c r="D152" s="152" t="s">
        <v>578</v>
      </c>
      <c r="E152" s="152" t="s">
        <v>579</v>
      </c>
      <c r="F152" s="105" t="s">
        <v>17</v>
      </c>
      <c r="G152" s="105"/>
      <c r="H152" s="105"/>
      <c r="I152" s="105" t="s">
        <v>625</v>
      </c>
      <c r="J152" s="105" t="s">
        <v>298</v>
      </c>
      <c r="K152" s="106">
        <f t="shared" si="23"/>
        <v>-60000</v>
      </c>
      <c r="L152" s="106">
        <f t="shared" si="23"/>
        <v>0</v>
      </c>
      <c r="M152" s="106">
        <f t="shared" si="23"/>
        <v>0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30" customHeight="1">
      <c r="A153" s="97"/>
      <c r="B153" s="126" t="s">
        <v>299</v>
      </c>
      <c r="C153" s="152" t="s">
        <v>287</v>
      </c>
      <c r="D153" s="152" t="s">
        <v>578</v>
      </c>
      <c r="E153" s="152" t="s">
        <v>579</v>
      </c>
      <c r="F153" s="105" t="s">
        <v>17</v>
      </c>
      <c r="G153" s="105"/>
      <c r="H153" s="105"/>
      <c r="I153" s="105" t="s">
        <v>625</v>
      </c>
      <c r="J153" s="105" t="s">
        <v>300</v>
      </c>
      <c r="K153" s="106">
        <v>-60000</v>
      </c>
      <c r="L153" s="106"/>
      <c r="M153" s="106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30" customHeight="1">
      <c r="A154" s="97"/>
      <c r="B154" s="111" t="s">
        <v>301</v>
      </c>
      <c r="C154" s="152" t="s">
        <v>287</v>
      </c>
      <c r="D154" s="152" t="s">
        <v>578</v>
      </c>
      <c r="E154" s="152" t="s">
        <v>579</v>
      </c>
      <c r="F154" s="105" t="s">
        <v>17</v>
      </c>
      <c r="G154" s="105"/>
      <c r="H154" s="105"/>
      <c r="I154" s="105" t="s">
        <v>625</v>
      </c>
      <c r="J154" s="105" t="s">
        <v>302</v>
      </c>
      <c r="K154" s="106">
        <f>K155</f>
        <v>60000</v>
      </c>
      <c r="L154" s="106"/>
      <c r="M154" s="106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18.75" customHeight="1">
      <c r="A155" s="97"/>
      <c r="B155" s="126" t="s">
        <v>319</v>
      </c>
      <c r="C155" s="152" t="s">
        <v>287</v>
      </c>
      <c r="D155" s="152" t="s">
        <v>578</v>
      </c>
      <c r="E155" s="152" t="s">
        <v>579</v>
      </c>
      <c r="F155" s="105" t="s">
        <v>17</v>
      </c>
      <c r="G155" s="105"/>
      <c r="H155" s="105"/>
      <c r="I155" s="105" t="s">
        <v>625</v>
      </c>
      <c r="J155" s="105" t="s">
        <v>320</v>
      </c>
      <c r="K155" s="106">
        <v>60000</v>
      </c>
      <c r="L155" s="106"/>
      <c r="M155" s="106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12.75" hidden="1">
      <c r="A156" s="97"/>
      <c r="B156" s="129" t="s">
        <v>492</v>
      </c>
      <c r="C156" s="151" t="s">
        <v>287</v>
      </c>
      <c r="D156" s="151" t="s">
        <v>578</v>
      </c>
      <c r="E156" s="151" t="s">
        <v>579</v>
      </c>
      <c r="F156" s="102" t="s">
        <v>17</v>
      </c>
      <c r="G156" s="102"/>
      <c r="H156" s="102"/>
      <c r="I156" s="102" t="s">
        <v>626</v>
      </c>
      <c r="J156" s="102"/>
      <c r="K156" s="103">
        <f aca="true" t="shared" si="24" ref="K156:M157">K157</f>
        <v>0</v>
      </c>
      <c r="L156" s="103">
        <f t="shared" si="24"/>
        <v>0</v>
      </c>
      <c r="M156" s="103">
        <f t="shared" si="24"/>
        <v>0</v>
      </c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25.5" hidden="1">
      <c r="A157" s="97"/>
      <c r="B157" s="126" t="s">
        <v>297</v>
      </c>
      <c r="C157" s="152" t="s">
        <v>287</v>
      </c>
      <c r="D157" s="152" t="s">
        <v>578</v>
      </c>
      <c r="E157" s="152" t="s">
        <v>579</v>
      </c>
      <c r="F157" s="105" t="s">
        <v>17</v>
      </c>
      <c r="G157" s="105"/>
      <c r="H157" s="105"/>
      <c r="I157" s="105" t="s">
        <v>626</v>
      </c>
      <c r="J157" s="105" t="s">
        <v>298</v>
      </c>
      <c r="K157" s="106">
        <f t="shared" si="24"/>
        <v>0</v>
      </c>
      <c r="L157" s="106">
        <f t="shared" si="24"/>
        <v>0</v>
      </c>
      <c r="M157" s="106">
        <f t="shared" si="24"/>
        <v>0</v>
      </c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25.5" hidden="1">
      <c r="A158" s="97"/>
      <c r="B158" s="126" t="s">
        <v>299</v>
      </c>
      <c r="C158" s="152" t="s">
        <v>287</v>
      </c>
      <c r="D158" s="152" t="s">
        <v>578</v>
      </c>
      <c r="E158" s="152" t="s">
        <v>579</v>
      </c>
      <c r="F158" s="105" t="s">
        <v>17</v>
      </c>
      <c r="G158" s="105"/>
      <c r="H158" s="105"/>
      <c r="I158" s="105" t="s">
        <v>626</v>
      </c>
      <c r="J158" s="105" t="s">
        <v>300</v>
      </c>
      <c r="K158" s="106">
        <v>0</v>
      </c>
      <c r="L158" s="106"/>
      <c r="M158" s="106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56.25" customHeight="1" hidden="1">
      <c r="A159" s="97"/>
      <c r="B159" s="124" t="s">
        <v>480</v>
      </c>
      <c r="C159" s="160" t="s">
        <v>287</v>
      </c>
      <c r="D159" s="160" t="s">
        <v>578</v>
      </c>
      <c r="E159" s="160" t="s">
        <v>579</v>
      </c>
      <c r="F159" s="125" t="s">
        <v>17</v>
      </c>
      <c r="G159" s="127"/>
      <c r="H159" s="127"/>
      <c r="I159" s="125" t="s">
        <v>627</v>
      </c>
      <c r="J159" s="125"/>
      <c r="K159" s="103">
        <f aca="true" t="shared" si="25" ref="K159:M160">K160</f>
        <v>0</v>
      </c>
      <c r="L159" s="103">
        <f t="shared" si="25"/>
        <v>0</v>
      </c>
      <c r="M159" s="103">
        <f t="shared" si="25"/>
        <v>0</v>
      </c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32.25" customHeight="1" hidden="1">
      <c r="A160" s="97"/>
      <c r="B160" s="165" t="s">
        <v>297</v>
      </c>
      <c r="C160" s="159" t="s">
        <v>287</v>
      </c>
      <c r="D160" s="159" t="s">
        <v>578</v>
      </c>
      <c r="E160" s="159" t="s">
        <v>579</v>
      </c>
      <c r="F160" s="127" t="s">
        <v>17</v>
      </c>
      <c r="G160" s="127"/>
      <c r="H160" s="127"/>
      <c r="I160" s="127" t="s">
        <v>627</v>
      </c>
      <c r="J160" s="127" t="s">
        <v>298</v>
      </c>
      <c r="K160" s="106">
        <f t="shared" si="25"/>
        <v>0</v>
      </c>
      <c r="L160" s="106">
        <f t="shared" si="25"/>
        <v>0</v>
      </c>
      <c r="M160" s="106">
        <f t="shared" si="25"/>
        <v>0</v>
      </c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37.5" customHeight="1" hidden="1">
      <c r="A161" s="97"/>
      <c r="B161" s="165" t="s">
        <v>299</v>
      </c>
      <c r="C161" s="159" t="s">
        <v>287</v>
      </c>
      <c r="D161" s="159" t="s">
        <v>578</v>
      </c>
      <c r="E161" s="159" t="s">
        <v>579</v>
      </c>
      <c r="F161" s="127" t="s">
        <v>17</v>
      </c>
      <c r="G161" s="127"/>
      <c r="H161" s="127"/>
      <c r="I161" s="127" t="s">
        <v>627</v>
      </c>
      <c r="J161" s="127" t="s">
        <v>300</v>
      </c>
      <c r="K161" s="106"/>
      <c r="L161" s="106"/>
      <c r="M161" s="106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22.5" customHeight="1" hidden="1">
      <c r="A162" s="97"/>
      <c r="B162" s="115" t="s">
        <v>523</v>
      </c>
      <c r="C162" s="160" t="s">
        <v>287</v>
      </c>
      <c r="D162" s="160" t="s">
        <v>578</v>
      </c>
      <c r="E162" s="160" t="s">
        <v>579</v>
      </c>
      <c r="F162" s="125" t="s">
        <v>17</v>
      </c>
      <c r="G162" s="127"/>
      <c r="H162" s="127"/>
      <c r="I162" s="125" t="s">
        <v>688</v>
      </c>
      <c r="J162" s="125"/>
      <c r="K162" s="103">
        <f>K163</f>
        <v>0</v>
      </c>
      <c r="L162" s="103"/>
      <c r="M162" s="103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31.5" customHeight="1" hidden="1">
      <c r="A163" s="97"/>
      <c r="B163" s="126" t="s">
        <v>297</v>
      </c>
      <c r="C163" s="159" t="s">
        <v>287</v>
      </c>
      <c r="D163" s="159" t="s">
        <v>578</v>
      </c>
      <c r="E163" s="159" t="s">
        <v>579</v>
      </c>
      <c r="F163" s="127" t="s">
        <v>17</v>
      </c>
      <c r="G163" s="127"/>
      <c r="H163" s="127"/>
      <c r="I163" s="127" t="s">
        <v>688</v>
      </c>
      <c r="J163" s="127" t="s">
        <v>298</v>
      </c>
      <c r="K163" s="106">
        <f>K164</f>
        <v>0</v>
      </c>
      <c r="L163" s="106"/>
      <c r="M163" s="106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9.75" customHeight="1" hidden="1">
      <c r="A164" s="97"/>
      <c r="B164" s="126" t="s">
        <v>299</v>
      </c>
      <c r="C164" s="159" t="s">
        <v>287</v>
      </c>
      <c r="D164" s="159" t="s">
        <v>578</v>
      </c>
      <c r="E164" s="159" t="s">
        <v>579</v>
      </c>
      <c r="F164" s="127" t="s">
        <v>17</v>
      </c>
      <c r="G164" s="127"/>
      <c r="H164" s="127"/>
      <c r="I164" s="127" t="s">
        <v>688</v>
      </c>
      <c r="J164" s="127" t="s">
        <v>300</v>
      </c>
      <c r="K164" s="106">
        <v>0</v>
      </c>
      <c r="L164" s="106"/>
      <c r="M164" s="106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37.5" customHeight="1" hidden="1">
      <c r="A165" s="97"/>
      <c r="B165" s="101" t="s">
        <v>530</v>
      </c>
      <c r="C165" s="151" t="s">
        <v>287</v>
      </c>
      <c r="D165" s="151" t="s">
        <v>578</v>
      </c>
      <c r="E165" s="151" t="s">
        <v>579</v>
      </c>
      <c r="F165" s="102" t="s">
        <v>17</v>
      </c>
      <c r="G165" s="102" t="s">
        <v>358</v>
      </c>
      <c r="H165" s="102" t="s">
        <v>285</v>
      </c>
      <c r="I165" s="102" t="s">
        <v>628</v>
      </c>
      <c r="J165" s="102"/>
      <c r="K165" s="103">
        <f aca="true" t="shared" si="26" ref="K165:M166">K166</f>
        <v>0</v>
      </c>
      <c r="L165" s="103">
        <f t="shared" si="26"/>
        <v>0</v>
      </c>
      <c r="M165" s="103">
        <f t="shared" si="26"/>
        <v>0</v>
      </c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24" customHeight="1" hidden="1">
      <c r="A166" s="97"/>
      <c r="B166" s="111" t="s">
        <v>532</v>
      </c>
      <c r="C166" s="152" t="s">
        <v>287</v>
      </c>
      <c r="D166" s="152" t="s">
        <v>578</v>
      </c>
      <c r="E166" s="152" t="s">
        <v>579</v>
      </c>
      <c r="F166" s="105" t="s">
        <v>17</v>
      </c>
      <c r="G166" s="105" t="s">
        <v>358</v>
      </c>
      <c r="H166" s="105" t="s">
        <v>285</v>
      </c>
      <c r="I166" s="105" t="s">
        <v>628</v>
      </c>
      <c r="J166" s="105" t="s">
        <v>364</v>
      </c>
      <c r="K166" s="106">
        <f t="shared" si="26"/>
        <v>0</v>
      </c>
      <c r="L166" s="106">
        <f t="shared" si="26"/>
        <v>0</v>
      </c>
      <c r="M166" s="106">
        <f t="shared" si="26"/>
        <v>0</v>
      </c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35.25" customHeight="1" hidden="1">
      <c r="A167" s="97"/>
      <c r="B167" s="133" t="s">
        <v>365</v>
      </c>
      <c r="C167" s="152" t="s">
        <v>287</v>
      </c>
      <c r="D167" s="152" t="s">
        <v>578</v>
      </c>
      <c r="E167" s="152" t="s">
        <v>579</v>
      </c>
      <c r="F167" s="105" t="s">
        <v>17</v>
      </c>
      <c r="G167" s="105" t="s">
        <v>358</v>
      </c>
      <c r="H167" s="105" t="s">
        <v>285</v>
      </c>
      <c r="I167" s="105" t="s">
        <v>628</v>
      </c>
      <c r="J167" s="105" t="s">
        <v>366</v>
      </c>
      <c r="K167" s="106"/>
      <c r="L167" s="106"/>
      <c r="M167" s="106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25.5" hidden="1">
      <c r="A168" s="97"/>
      <c r="B168" s="101" t="s">
        <v>536</v>
      </c>
      <c r="C168" s="151" t="s">
        <v>287</v>
      </c>
      <c r="D168" s="151" t="s">
        <v>578</v>
      </c>
      <c r="E168" s="151" t="s">
        <v>579</v>
      </c>
      <c r="F168" s="102" t="s">
        <v>17</v>
      </c>
      <c r="G168" s="102" t="s">
        <v>358</v>
      </c>
      <c r="H168" s="102" t="s">
        <v>294</v>
      </c>
      <c r="I168" s="102" t="s">
        <v>629</v>
      </c>
      <c r="J168" s="102"/>
      <c r="K168" s="103">
        <f aca="true" t="shared" si="27" ref="K168:M169">K169</f>
        <v>0</v>
      </c>
      <c r="L168" s="103">
        <f t="shared" si="27"/>
        <v>0</v>
      </c>
      <c r="M168" s="103">
        <f t="shared" si="27"/>
        <v>0</v>
      </c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25.5" hidden="1">
      <c r="A169" s="97"/>
      <c r="B169" s="158" t="s">
        <v>297</v>
      </c>
      <c r="C169" s="152" t="s">
        <v>287</v>
      </c>
      <c r="D169" s="152" t="s">
        <v>578</v>
      </c>
      <c r="E169" s="152" t="s">
        <v>579</v>
      </c>
      <c r="F169" s="105" t="s">
        <v>17</v>
      </c>
      <c r="G169" s="105" t="s">
        <v>358</v>
      </c>
      <c r="H169" s="105" t="s">
        <v>294</v>
      </c>
      <c r="I169" s="105" t="s">
        <v>629</v>
      </c>
      <c r="J169" s="105" t="s">
        <v>298</v>
      </c>
      <c r="K169" s="106">
        <f t="shared" si="27"/>
        <v>0</v>
      </c>
      <c r="L169" s="106">
        <f t="shared" si="27"/>
        <v>0</v>
      </c>
      <c r="M169" s="106">
        <f t="shared" si="27"/>
        <v>0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25.5" hidden="1">
      <c r="A170" s="97"/>
      <c r="B170" s="158" t="s">
        <v>299</v>
      </c>
      <c r="C170" s="152" t="s">
        <v>287</v>
      </c>
      <c r="D170" s="152" t="s">
        <v>578</v>
      </c>
      <c r="E170" s="152" t="s">
        <v>579</v>
      </c>
      <c r="F170" s="105" t="s">
        <v>17</v>
      </c>
      <c r="G170" s="105" t="s">
        <v>358</v>
      </c>
      <c r="H170" s="105" t="s">
        <v>294</v>
      </c>
      <c r="I170" s="105" t="s">
        <v>629</v>
      </c>
      <c r="J170" s="105" t="s">
        <v>300</v>
      </c>
      <c r="K170" s="106">
        <v>0</v>
      </c>
      <c r="L170" s="106"/>
      <c r="M170" s="106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34.5" customHeight="1" hidden="1">
      <c r="A171" s="97"/>
      <c r="B171" s="101" t="s">
        <v>500</v>
      </c>
      <c r="C171" s="151" t="s">
        <v>287</v>
      </c>
      <c r="D171" s="151" t="s">
        <v>578</v>
      </c>
      <c r="E171" s="151" t="s">
        <v>579</v>
      </c>
      <c r="F171" s="102" t="s">
        <v>17</v>
      </c>
      <c r="G171" s="102"/>
      <c r="H171" s="102"/>
      <c r="I171" s="102" t="s">
        <v>630</v>
      </c>
      <c r="J171" s="102"/>
      <c r="K171" s="103">
        <f aca="true" t="shared" si="28" ref="K171:M172">K172</f>
        <v>0</v>
      </c>
      <c r="L171" s="103">
        <f t="shared" si="28"/>
        <v>0</v>
      </c>
      <c r="M171" s="103">
        <f t="shared" si="28"/>
        <v>0</v>
      </c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25.5" hidden="1">
      <c r="A172" s="97"/>
      <c r="B172" s="131" t="s">
        <v>297</v>
      </c>
      <c r="C172" s="152" t="s">
        <v>287</v>
      </c>
      <c r="D172" s="152" t="s">
        <v>578</v>
      </c>
      <c r="E172" s="152" t="s">
        <v>579</v>
      </c>
      <c r="F172" s="105" t="s">
        <v>17</v>
      </c>
      <c r="G172" s="105"/>
      <c r="H172" s="105"/>
      <c r="I172" s="105" t="s">
        <v>630</v>
      </c>
      <c r="J172" s="105" t="s">
        <v>298</v>
      </c>
      <c r="K172" s="106">
        <f t="shared" si="28"/>
        <v>0</v>
      </c>
      <c r="L172" s="106">
        <f t="shared" si="28"/>
        <v>0</v>
      </c>
      <c r="M172" s="106">
        <f t="shared" si="28"/>
        <v>0</v>
      </c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 hidden="1">
      <c r="A173" s="97"/>
      <c r="B173" s="131" t="s">
        <v>299</v>
      </c>
      <c r="C173" s="152" t="s">
        <v>287</v>
      </c>
      <c r="D173" s="152" t="s">
        <v>578</v>
      </c>
      <c r="E173" s="152" t="s">
        <v>579</v>
      </c>
      <c r="F173" s="105" t="s">
        <v>17</v>
      </c>
      <c r="G173" s="105"/>
      <c r="H173" s="105"/>
      <c r="I173" s="105" t="s">
        <v>630</v>
      </c>
      <c r="J173" s="105" t="s">
        <v>300</v>
      </c>
      <c r="K173" s="106">
        <v>0</v>
      </c>
      <c r="L173" s="106"/>
      <c r="M173" s="106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76.5" hidden="1">
      <c r="A174" s="97"/>
      <c r="B174" s="101" t="s">
        <v>461</v>
      </c>
      <c r="C174" s="151" t="s">
        <v>287</v>
      </c>
      <c r="D174" s="151" t="s">
        <v>578</v>
      </c>
      <c r="E174" s="151" t="s">
        <v>579</v>
      </c>
      <c r="F174" s="102" t="s">
        <v>17</v>
      </c>
      <c r="G174" s="102"/>
      <c r="H174" s="102"/>
      <c r="I174" s="102" t="s">
        <v>631</v>
      </c>
      <c r="J174" s="102"/>
      <c r="K174" s="103">
        <f aca="true" t="shared" si="29" ref="K174:M175">K175</f>
        <v>0</v>
      </c>
      <c r="L174" s="103">
        <f t="shared" si="29"/>
        <v>0</v>
      </c>
      <c r="M174" s="103">
        <f t="shared" si="29"/>
        <v>0</v>
      </c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25.5" hidden="1">
      <c r="A175" s="97"/>
      <c r="B175" s="158" t="s">
        <v>297</v>
      </c>
      <c r="C175" s="152" t="s">
        <v>287</v>
      </c>
      <c r="D175" s="152" t="s">
        <v>578</v>
      </c>
      <c r="E175" s="152" t="s">
        <v>579</v>
      </c>
      <c r="F175" s="105" t="s">
        <v>17</v>
      </c>
      <c r="G175" s="105"/>
      <c r="H175" s="105"/>
      <c r="I175" s="105" t="s">
        <v>631</v>
      </c>
      <c r="J175" s="105" t="s">
        <v>298</v>
      </c>
      <c r="K175" s="106">
        <f t="shared" si="29"/>
        <v>0</v>
      </c>
      <c r="L175" s="106">
        <f t="shared" si="29"/>
        <v>0</v>
      </c>
      <c r="M175" s="106">
        <f t="shared" si="29"/>
        <v>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25.5" hidden="1">
      <c r="A176" s="97"/>
      <c r="B176" s="158" t="s">
        <v>299</v>
      </c>
      <c r="C176" s="152" t="s">
        <v>287</v>
      </c>
      <c r="D176" s="152" t="s">
        <v>578</v>
      </c>
      <c r="E176" s="152" t="s">
        <v>579</v>
      </c>
      <c r="F176" s="105" t="s">
        <v>17</v>
      </c>
      <c r="G176" s="105"/>
      <c r="H176" s="105"/>
      <c r="I176" s="105" t="s">
        <v>631</v>
      </c>
      <c r="J176" s="105" t="s">
        <v>300</v>
      </c>
      <c r="K176" s="106"/>
      <c r="L176" s="106"/>
      <c r="M176" s="106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25.5" hidden="1">
      <c r="A177" s="97"/>
      <c r="B177" s="101" t="s">
        <v>632</v>
      </c>
      <c r="C177" s="151" t="s">
        <v>287</v>
      </c>
      <c r="D177" s="151" t="s">
        <v>578</v>
      </c>
      <c r="E177" s="151" t="s">
        <v>579</v>
      </c>
      <c r="F177" s="102" t="s">
        <v>17</v>
      </c>
      <c r="G177" s="105"/>
      <c r="H177" s="105"/>
      <c r="I177" s="102" t="s">
        <v>633</v>
      </c>
      <c r="J177" s="102"/>
      <c r="K177" s="103">
        <f aca="true" t="shared" si="30" ref="K177:M178">K178</f>
        <v>0</v>
      </c>
      <c r="L177" s="103">
        <f t="shared" si="30"/>
        <v>0</v>
      </c>
      <c r="M177" s="103">
        <f t="shared" si="30"/>
        <v>0</v>
      </c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25.5" hidden="1">
      <c r="A178" s="97"/>
      <c r="B178" s="107" t="s">
        <v>297</v>
      </c>
      <c r="C178" s="152" t="s">
        <v>287</v>
      </c>
      <c r="D178" s="152" t="s">
        <v>578</v>
      </c>
      <c r="E178" s="152" t="s">
        <v>579</v>
      </c>
      <c r="F178" s="105" t="s">
        <v>17</v>
      </c>
      <c r="G178" s="105"/>
      <c r="H178" s="105"/>
      <c r="I178" s="105" t="s">
        <v>633</v>
      </c>
      <c r="J178" s="105" t="s">
        <v>298</v>
      </c>
      <c r="K178" s="106">
        <f t="shared" si="30"/>
        <v>0</v>
      </c>
      <c r="L178" s="106">
        <f t="shared" si="30"/>
        <v>0</v>
      </c>
      <c r="M178" s="106">
        <f t="shared" si="30"/>
        <v>0</v>
      </c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25.5" hidden="1">
      <c r="A179" s="97"/>
      <c r="B179" s="107" t="s">
        <v>299</v>
      </c>
      <c r="C179" s="152" t="s">
        <v>287</v>
      </c>
      <c r="D179" s="152" t="s">
        <v>578</v>
      </c>
      <c r="E179" s="152" t="s">
        <v>579</v>
      </c>
      <c r="F179" s="105" t="s">
        <v>17</v>
      </c>
      <c r="G179" s="105"/>
      <c r="H179" s="105"/>
      <c r="I179" s="105" t="s">
        <v>633</v>
      </c>
      <c r="J179" s="105" t="s">
        <v>300</v>
      </c>
      <c r="K179" s="106"/>
      <c r="L179" s="106"/>
      <c r="M179" s="106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63.75" hidden="1">
      <c r="A180" s="97"/>
      <c r="B180" s="101" t="s">
        <v>634</v>
      </c>
      <c r="C180" s="160" t="s">
        <v>287</v>
      </c>
      <c r="D180" s="160" t="s">
        <v>578</v>
      </c>
      <c r="E180" s="160" t="s">
        <v>579</v>
      </c>
      <c r="F180" s="125" t="s">
        <v>17</v>
      </c>
      <c r="G180" s="125"/>
      <c r="H180" s="125"/>
      <c r="I180" s="125" t="s">
        <v>635</v>
      </c>
      <c r="J180" s="125"/>
      <c r="K180" s="103">
        <f>K181+K183</f>
        <v>0</v>
      </c>
      <c r="L180" s="103">
        <f>L181+L183</f>
        <v>0</v>
      </c>
      <c r="M180" s="103">
        <f>M181+M183</f>
        <v>0</v>
      </c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25.5" hidden="1">
      <c r="A181" s="97"/>
      <c r="B181" s="165" t="s">
        <v>297</v>
      </c>
      <c r="C181" s="159" t="s">
        <v>287</v>
      </c>
      <c r="D181" s="159" t="s">
        <v>578</v>
      </c>
      <c r="E181" s="159" t="s">
        <v>579</v>
      </c>
      <c r="F181" s="127" t="s">
        <v>17</v>
      </c>
      <c r="G181" s="125"/>
      <c r="H181" s="125"/>
      <c r="I181" s="127" t="s">
        <v>635</v>
      </c>
      <c r="J181" s="127" t="s">
        <v>298</v>
      </c>
      <c r="K181" s="106">
        <f>K182</f>
        <v>0</v>
      </c>
      <c r="L181" s="106">
        <f>L182</f>
        <v>0</v>
      </c>
      <c r="M181" s="106">
        <f>M182</f>
        <v>0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25.5" hidden="1">
      <c r="A182" s="97"/>
      <c r="B182" s="165" t="s">
        <v>299</v>
      </c>
      <c r="C182" s="159" t="s">
        <v>287</v>
      </c>
      <c r="D182" s="159" t="s">
        <v>578</v>
      </c>
      <c r="E182" s="159" t="s">
        <v>579</v>
      </c>
      <c r="F182" s="127" t="s">
        <v>17</v>
      </c>
      <c r="G182" s="125"/>
      <c r="H182" s="125"/>
      <c r="I182" s="127" t="s">
        <v>635</v>
      </c>
      <c r="J182" s="127" t="s">
        <v>300</v>
      </c>
      <c r="K182" s="106"/>
      <c r="L182" s="106"/>
      <c r="M182" s="106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12.75" hidden="1">
      <c r="A183" s="97"/>
      <c r="B183" s="128" t="s">
        <v>431</v>
      </c>
      <c r="C183" s="159" t="s">
        <v>287</v>
      </c>
      <c r="D183" s="159" t="s">
        <v>578</v>
      </c>
      <c r="E183" s="159" t="s">
        <v>579</v>
      </c>
      <c r="F183" s="127" t="s">
        <v>17</v>
      </c>
      <c r="G183" s="127"/>
      <c r="H183" s="127"/>
      <c r="I183" s="127" t="s">
        <v>635</v>
      </c>
      <c r="J183" s="127" t="s">
        <v>401</v>
      </c>
      <c r="K183" s="106">
        <f>K184</f>
        <v>0</v>
      </c>
      <c r="L183" s="106">
        <f>L184</f>
        <v>0</v>
      </c>
      <c r="M183" s="106">
        <f>M184</f>
        <v>0</v>
      </c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12.75" hidden="1">
      <c r="A184" s="97"/>
      <c r="B184" s="128" t="s">
        <v>265</v>
      </c>
      <c r="C184" s="159" t="s">
        <v>287</v>
      </c>
      <c r="D184" s="159" t="s">
        <v>578</v>
      </c>
      <c r="E184" s="159" t="s">
        <v>579</v>
      </c>
      <c r="F184" s="127" t="s">
        <v>17</v>
      </c>
      <c r="G184" s="127"/>
      <c r="H184" s="127"/>
      <c r="I184" s="127" t="s">
        <v>635</v>
      </c>
      <c r="J184" s="127" t="s">
        <v>432</v>
      </c>
      <c r="K184" s="106"/>
      <c r="L184" s="106"/>
      <c r="M184" s="106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176.25" customHeight="1" hidden="1">
      <c r="A185" s="97"/>
      <c r="B185" s="124" t="s">
        <v>470</v>
      </c>
      <c r="C185" s="160" t="s">
        <v>287</v>
      </c>
      <c r="D185" s="160" t="s">
        <v>578</v>
      </c>
      <c r="E185" s="160" t="s">
        <v>579</v>
      </c>
      <c r="F185" s="125" t="s">
        <v>17</v>
      </c>
      <c r="G185" s="125"/>
      <c r="H185" s="125"/>
      <c r="I185" s="125" t="s">
        <v>636</v>
      </c>
      <c r="J185" s="125"/>
      <c r="K185" s="103">
        <f aca="true" t="shared" si="31" ref="K185:M186">K186</f>
        <v>0</v>
      </c>
      <c r="L185" s="103">
        <f t="shared" si="31"/>
        <v>0</v>
      </c>
      <c r="M185" s="103">
        <f t="shared" si="31"/>
        <v>0</v>
      </c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18" customHeight="1" hidden="1">
      <c r="A186" s="97"/>
      <c r="B186" s="128" t="s">
        <v>431</v>
      </c>
      <c r="C186" s="159" t="s">
        <v>287</v>
      </c>
      <c r="D186" s="159" t="s">
        <v>578</v>
      </c>
      <c r="E186" s="159" t="s">
        <v>579</v>
      </c>
      <c r="F186" s="127" t="s">
        <v>17</v>
      </c>
      <c r="G186" s="127"/>
      <c r="H186" s="127"/>
      <c r="I186" s="127" t="s">
        <v>636</v>
      </c>
      <c r="J186" s="127" t="s">
        <v>401</v>
      </c>
      <c r="K186" s="106">
        <f t="shared" si="31"/>
        <v>0</v>
      </c>
      <c r="L186" s="106">
        <f t="shared" si="31"/>
        <v>0</v>
      </c>
      <c r="M186" s="106">
        <f t="shared" si="31"/>
        <v>0</v>
      </c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21" customHeight="1" hidden="1">
      <c r="A187" s="97"/>
      <c r="B187" s="128" t="s">
        <v>265</v>
      </c>
      <c r="C187" s="159" t="s">
        <v>287</v>
      </c>
      <c r="D187" s="159" t="s">
        <v>578</v>
      </c>
      <c r="E187" s="159" t="s">
        <v>579</v>
      </c>
      <c r="F187" s="127" t="s">
        <v>17</v>
      </c>
      <c r="G187" s="127"/>
      <c r="H187" s="127"/>
      <c r="I187" s="127" t="s">
        <v>636</v>
      </c>
      <c r="J187" s="127" t="s">
        <v>432</v>
      </c>
      <c r="K187" s="106"/>
      <c r="L187" s="106"/>
      <c r="M187" s="106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87.75" customHeight="1">
      <c r="A188" s="97"/>
      <c r="B188" s="56" t="s">
        <v>517</v>
      </c>
      <c r="C188" s="151" t="s">
        <v>287</v>
      </c>
      <c r="D188" s="151" t="s">
        <v>578</v>
      </c>
      <c r="E188" s="152" t="s">
        <v>579</v>
      </c>
      <c r="F188" s="102" t="s">
        <v>17</v>
      </c>
      <c r="G188" s="102"/>
      <c r="H188" s="102"/>
      <c r="I188" s="102" t="s">
        <v>637</v>
      </c>
      <c r="J188" s="102"/>
      <c r="K188" s="103">
        <f aca="true" t="shared" si="32" ref="K188:M189">K189</f>
        <v>250000</v>
      </c>
      <c r="L188" s="103">
        <f t="shared" si="32"/>
        <v>0</v>
      </c>
      <c r="M188" s="103">
        <f t="shared" si="32"/>
        <v>0</v>
      </c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35.25" customHeight="1">
      <c r="A189" s="97"/>
      <c r="B189" s="111" t="s">
        <v>311</v>
      </c>
      <c r="C189" s="152" t="s">
        <v>287</v>
      </c>
      <c r="D189" s="152" t="s">
        <v>578</v>
      </c>
      <c r="E189" s="152" t="s">
        <v>579</v>
      </c>
      <c r="F189" s="105" t="s">
        <v>17</v>
      </c>
      <c r="G189" s="105"/>
      <c r="H189" s="105"/>
      <c r="I189" s="105" t="s">
        <v>637</v>
      </c>
      <c r="J189" s="105" t="s">
        <v>312</v>
      </c>
      <c r="K189" s="106">
        <f t="shared" si="32"/>
        <v>250000</v>
      </c>
      <c r="L189" s="106">
        <f t="shared" si="32"/>
        <v>0</v>
      </c>
      <c r="M189" s="106">
        <f t="shared" si="32"/>
        <v>0</v>
      </c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22.5" customHeight="1">
      <c r="A190" s="97"/>
      <c r="B190" s="111" t="s">
        <v>313</v>
      </c>
      <c r="C190" s="152" t="s">
        <v>287</v>
      </c>
      <c r="D190" s="152" t="s">
        <v>578</v>
      </c>
      <c r="E190" s="152" t="s">
        <v>579</v>
      </c>
      <c r="F190" s="105" t="s">
        <v>17</v>
      </c>
      <c r="G190" s="105"/>
      <c r="H190" s="105"/>
      <c r="I190" s="105" t="s">
        <v>637</v>
      </c>
      <c r="J190" s="105" t="s">
        <v>314</v>
      </c>
      <c r="K190" s="106">
        <v>250000</v>
      </c>
      <c r="L190" s="106"/>
      <c r="M190" s="106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76.5" hidden="1">
      <c r="A191" s="97"/>
      <c r="B191" s="56" t="s">
        <v>519</v>
      </c>
      <c r="C191" s="151" t="s">
        <v>287</v>
      </c>
      <c r="D191" s="151" t="s">
        <v>578</v>
      </c>
      <c r="E191" s="152" t="s">
        <v>579</v>
      </c>
      <c r="F191" s="102" t="s">
        <v>17</v>
      </c>
      <c r="G191" s="102"/>
      <c r="H191" s="102"/>
      <c r="I191" s="102" t="s">
        <v>638</v>
      </c>
      <c r="J191" s="102"/>
      <c r="K191" s="103">
        <f aca="true" t="shared" si="33" ref="K191:M192">K192</f>
        <v>0</v>
      </c>
      <c r="L191" s="103">
        <f t="shared" si="33"/>
        <v>0</v>
      </c>
      <c r="M191" s="103">
        <f t="shared" si="33"/>
        <v>0</v>
      </c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25.5" hidden="1">
      <c r="A192" s="97"/>
      <c r="B192" s="111" t="s">
        <v>311</v>
      </c>
      <c r="C192" s="152" t="s">
        <v>287</v>
      </c>
      <c r="D192" s="152" t="s">
        <v>578</v>
      </c>
      <c r="E192" s="152" t="s">
        <v>579</v>
      </c>
      <c r="F192" s="105" t="s">
        <v>17</v>
      </c>
      <c r="G192" s="105"/>
      <c r="H192" s="105"/>
      <c r="I192" s="105" t="s">
        <v>638</v>
      </c>
      <c r="J192" s="105" t="s">
        <v>312</v>
      </c>
      <c r="K192" s="106">
        <f t="shared" si="33"/>
        <v>0</v>
      </c>
      <c r="L192" s="106">
        <f t="shared" si="33"/>
        <v>0</v>
      </c>
      <c r="M192" s="106">
        <f t="shared" si="33"/>
        <v>0</v>
      </c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12.75" hidden="1">
      <c r="A193" s="97"/>
      <c r="B193" s="111" t="s">
        <v>313</v>
      </c>
      <c r="C193" s="152" t="s">
        <v>287</v>
      </c>
      <c r="D193" s="152" t="s">
        <v>578</v>
      </c>
      <c r="E193" s="152" t="s">
        <v>579</v>
      </c>
      <c r="F193" s="105" t="s">
        <v>17</v>
      </c>
      <c r="G193" s="105"/>
      <c r="H193" s="105"/>
      <c r="I193" s="105" t="s">
        <v>638</v>
      </c>
      <c r="J193" s="105" t="s">
        <v>314</v>
      </c>
      <c r="K193" s="106"/>
      <c r="L193" s="106"/>
      <c r="M193" s="106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38.25" hidden="1">
      <c r="A194" s="97"/>
      <c r="B194" s="118" t="s">
        <v>639</v>
      </c>
      <c r="C194" s="151" t="s">
        <v>287</v>
      </c>
      <c r="D194" s="151" t="s">
        <v>578</v>
      </c>
      <c r="E194" s="151" t="s">
        <v>579</v>
      </c>
      <c r="F194" s="102" t="s">
        <v>17</v>
      </c>
      <c r="G194" s="105"/>
      <c r="H194" s="105"/>
      <c r="I194" s="102" t="s">
        <v>640</v>
      </c>
      <c r="J194" s="102"/>
      <c r="K194" s="103">
        <f aca="true" t="shared" si="34" ref="K194:M195">K195</f>
        <v>0</v>
      </c>
      <c r="L194" s="103">
        <f t="shared" si="34"/>
        <v>0</v>
      </c>
      <c r="M194" s="103">
        <f t="shared" si="34"/>
        <v>0</v>
      </c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25.5" hidden="1">
      <c r="A195" s="97"/>
      <c r="B195" s="111" t="s">
        <v>311</v>
      </c>
      <c r="C195" s="152" t="s">
        <v>287</v>
      </c>
      <c r="D195" s="152" t="s">
        <v>578</v>
      </c>
      <c r="E195" s="152" t="s">
        <v>579</v>
      </c>
      <c r="F195" s="105" t="s">
        <v>17</v>
      </c>
      <c r="G195" s="105"/>
      <c r="H195" s="105"/>
      <c r="I195" s="105" t="s">
        <v>640</v>
      </c>
      <c r="J195" s="105" t="s">
        <v>312</v>
      </c>
      <c r="K195" s="106">
        <f t="shared" si="34"/>
        <v>0</v>
      </c>
      <c r="L195" s="106">
        <f t="shared" si="34"/>
        <v>0</v>
      </c>
      <c r="M195" s="106">
        <f t="shared" si="34"/>
        <v>0</v>
      </c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12.75" hidden="1">
      <c r="A196" s="97"/>
      <c r="B196" s="116" t="s">
        <v>313</v>
      </c>
      <c r="C196" s="152" t="s">
        <v>287</v>
      </c>
      <c r="D196" s="152" t="s">
        <v>578</v>
      </c>
      <c r="E196" s="152" t="s">
        <v>579</v>
      </c>
      <c r="F196" s="105" t="s">
        <v>17</v>
      </c>
      <c r="G196" s="105"/>
      <c r="H196" s="105"/>
      <c r="I196" s="105" t="s">
        <v>640</v>
      </c>
      <c r="J196" s="105" t="s">
        <v>314</v>
      </c>
      <c r="K196" s="106"/>
      <c r="L196" s="106"/>
      <c r="M196" s="106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21" customHeight="1" hidden="1">
      <c r="A197" s="97"/>
      <c r="B197" s="134" t="s">
        <v>641</v>
      </c>
      <c r="C197" s="160" t="s">
        <v>287</v>
      </c>
      <c r="D197" s="160" t="s">
        <v>578</v>
      </c>
      <c r="E197" s="160" t="s">
        <v>579</v>
      </c>
      <c r="F197" s="125" t="s">
        <v>17</v>
      </c>
      <c r="G197" s="127"/>
      <c r="H197" s="127"/>
      <c r="I197" s="125" t="s">
        <v>642</v>
      </c>
      <c r="J197" s="125"/>
      <c r="K197" s="103">
        <f aca="true" t="shared" si="35" ref="K197:M198">K198</f>
        <v>0</v>
      </c>
      <c r="L197" s="103">
        <f t="shared" si="35"/>
        <v>0</v>
      </c>
      <c r="M197" s="103">
        <f t="shared" si="35"/>
        <v>0</v>
      </c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27.75" customHeight="1" hidden="1">
      <c r="A198" s="97"/>
      <c r="B198" s="128" t="s">
        <v>532</v>
      </c>
      <c r="C198" s="159" t="s">
        <v>287</v>
      </c>
      <c r="D198" s="159" t="s">
        <v>578</v>
      </c>
      <c r="E198" s="159" t="s">
        <v>579</v>
      </c>
      <c r="F198" s="127" t="s">
        <v>17</v>
      </c>
      <c r="G198" s="127"/>
      <c r="H198" s="127"/>
      <c r="I198" s="127" t="s">
        <v>642</v>
      </c>
      <c r="J198" s="127" t="s">
        <v>364</v>
      </c>
      <c r="K198" s="106">
        <f t="shared" si="35"/>
        <v>0</v>
      </c>
      <c r="L198" s="106">
        <f t="shared" si="35"/>
        <v>0</v>
      </c>
      <c r="M198" s="106">
        <f t="shared" si="35"/>
        <v>0</v>
      </c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25.5" hidden="1">
      <c r="A199" s="97"/>
      <c r="B199" s="135" t="s">
        <v>365</v>
      </c>
      <c r="C199" s="159" t="s">
        <v>287</v>
      </c>
      <c r="D199" s="159" t="s">
        <v>578</v>
      </c>
      <c r="E199" s="159" t="s">
        <v>579</v>
      </c>
      <c r="F199" s="127" t="s">
        <v>17</v>
      </c>
      <c r="G199" s="127"/>
      <c r="H199" s="127"/>
      <c r="I199" s="127" t="s">
        <v>642</v>
      </c>
      <c r="J199" s="127" t="s">
        <v>366</v>
      </c>
      <c r="K199" s="106">
        <v>0</v>
      </c>
      <c r="L199" s="106"/>
      <c r="M199" s="106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51" hidden="1">
      <c r="A200" s="97"/>
      <c r="B200" s="101" t="s">
        <v>601</v>
      </c>
      <c r="C200" s="151" t="s">
        <v>287</v>
      </c>
      <c r="D200" s="151" t="s">
        <v>578</v>
      </c>
      <c r="E200" s="151" t="s">
        <v>579</v>
      </c>
      <c r="F200" s="102" t="s">
        <v>17</v>
      </c>
      <c r="G200" s="102" t="s">
        <v>358</v>
      </c>
      <c r="H200" s="102" t="s">
        <v>360</v>
      </c>
      <c r="I200" s="102" t="s">
        <v>602</v>
      </c>
      <c r="J200" s="102"/>
      <c r="K200" s="103">
        <f aca="true" t="shared" si="36" ref="K200:M201">K201</f>
        <v>0</v>
      </c>
      <c r="L200" s="103">
        <f t="shared" si="36"/>
        <v>0</v>
      </c>
      <c r="M200" s="103">
        <f t="shared" si="36"/>
        <v>0</v>
      </c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25.5" hidden="1">
      <c r="A201" s="97"/>
      <c r="B201" s="158" t="s">
        <v>495</v>
      </c>
      <c r="C201" s="152" t="s">
        <v>287</v>
      </c>
      <c r="D201" s="152" t="s">
        <v>578</v>
      </c>
      <c r="E201" s="152" t="s">
        <v>579</v>
      </c>
      <c r="F201" s="105" t="s">
        <v>17</v>
      </c>
      <c r="G201" s="105" t="s">
        <v>358</v>
      </c>
      <c r="H201" s="105" t="s">
        <v>360</v>
      </c>
      <c r="I201" s="105" t="s">
        <v>602</v>
      </c>
      <c r="J201" s="105" t="s">
        <v>496</v>
      </c>
      <c r="K201" s="106">
        <f t="shared" si="36"/>
        <v>0</v>
      </c>
      <c r="L201" s="106">
        <f t="shared" si="36"/>
        <v>0</v>
      </c>
      <c r="M201" s="106">
        <f t="shared" si="36"/>
        <v>0</v>
      </c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2.75" hidden="1">
      <c r="A202" s="97"/>
      <c r="B202" s="158" t="s">
        <v>497</v>
      </c>
      <c r="C202" s="152" t="s">
        <v>287</v>
      </c>
      <c r="D202" s="152" t="s">
        <v>578</v>
      </c>
      <c r="E202" s="152" t="s">
        <v>579</v>
      </c>
      <c r="F202" s="105" t="s">
        <v>17</v>
      </c>
      <c r="G202" s="105" t="s">
        <v>358</v>
      </c>
      <c r="H202" s="105" t="s">
        <v>360</v>
      </c>
      <c r="I202" s="105" t="s">
        <v>602</v>
      </c>
      <c r="J202" s="105" t="s">
        <v>498</v>
      </c>
      <c r="K202" s="106"/>
      <c r="L202" s="106"/>
      <c r="M202" s="106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40.5" customHeight="1" hidden="1">
      <c r="A203" s="97"/>
      <c r="B203" s="118" t="s">
        <v>639</v>
      </c>
      <c r="C203" s="160" t="s">
        <v>287</v>
      </c>
      <c r="D203" s="160" t="s">
        <v>578</v>
      </c>
      <c r="E203" s="160" t="s">
        <v>579</v>
      </c>
      <c r="F203" s="125" t="s">
        <v>17</v>
      </c>
      <c r="G203" s="127"/>
      <c r="H203" s="127"/>
      <c r="I203" s="125" t="s">
        <v>640</v>
      </c>
      <c r="J203" s="125"/>
      <c r="K203" s="103">
        <f aca="true" t="shared" si="37" ref="K203:M204">K204</f>
        <v>0</v>
      </c>
      <c r="L203" s="103">
        <f t="shared" si="37"/>
        <v>0</v>
      </c>
      <c r="M203" s="103">
        <f t="shared" si="37"/>
        <v>0</v>
      </c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32.25" customHeight="1" hidden="1">
      <c r="A204" s="97"/>
      <c r="B204" s="126" t="s">
        <v>297</v>
      </c>
      <c r="C204" s="159" t="s">
        <v>287</v>
      </c>
      <c r="D204" s="159" t="s">
        <v>578</v>
      </c>
      <c r="E204" s="159" t="s">
        <v>579</v>
      </c>
      <c r="F204" s="127" t="s">
        <v>17</v>
      </c>
      <c r="G204" s="127"/>
      <c r="H204" s="127"/>
      <c r="I204" s="127" t="s">
        <v>640</v>
      </c>
      <c r="J204" s="127" t="s">
        <v>298</v>
      </c>
      <c r="K204" s="106">
        <f t="shared" si="37"/>
        <v>0</v>
      </c>
      <c r="L204" s="106">
        <f t="shared" si="37"/>
        <v>0</v>
      </c>
      <c r="M204" s="106">
        <f t="shared" si="37"/>
        <v>0</v>
      </c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27" customHeight="1" hidden="1">
      <c r="A205" s="97"/>
      <c r="B205" s="126" t="s">
        <v>299</v>
      </c>
      <c r="C205" s="159" t="s">
        <v>287</v>
      </c>
      <c r="D205" s="159" t="s">
        <v>578</v>
      </c>
      <c r="E205" s="159" t="s">
        <v>579</v>
      </c>
      <c r="F205" s="127" t="s">
        <v>17</v>
      </c>
      <c r="G205" s="127"/>
      <c r="H205" s="127"/>
      <c r="I205" s="127" t="s">
        <v>640</v>
      </c>
      <c r="J205" s="127" t="s">
        <v>300</v>
      </c>
      <c r="K205" s="106"/>
      <c r="L205" s="106"/>
      <c r="M205" s="106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21" customHeight="1" hidden="1">
      <c r="A206" s="97"/>
      <c r="B206" s="134" t="s">
        <v>641</v>
      </c>
      <c r="C206" s="160" t="s">
        <v>287</v>
      </c>
      <c r="D206" s="160" t="s">
        <v>578</v>
      </c>
      <c r="E206" s="160" t="s">
        <v>579</v>
      </c>
      <c r="F206" s="125" t="s">
        <v>17</v>
      </c>
      <c r="G206" s="127"/>
      <c r="H206" s="127"/>
      <c r="I206" s="125" t="s">
        <v>643</v>
      </c>
      <c r="J206" s="125"/>
      <c r="K206" s="103">
        <f aca="true" t="shared" si="38" ref="K206:M207">K207</f>
        <v>0</v>
      </c>
      <c r="L206" s="103">
        <f t="shared" si="38"/>
        <v>0</v>
      </c>
      <c r="M206" s="103">
        <f t="shared" si="38"/>
        <v>0</v>
      </c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19.5" customHeight="1" hidden="1">
      <c r="A207" s="97"/>
      <c r="B207" s="128" t="s">
        <v>532</v>
      </c>
      <c r="C207" s="159" t="s">
        <v>287</v>
      </c>
      <c r="D207" s="159" t="s">
        <v>578</v>
      </c>
      <c r="E207" s="159" t="s">
        <v>579</v>
      </c>
      <c r="F207" s="127" t="s">
        <v>17</v>
      </c>
      <c r="G207" s="127"/>
      <c r="H207" s="127"/>
      <c r="I207" s="127" t="s">
        <v>643</v>
      </c>
      <c r="J207" s="127" t="s">
        <v>364</v>
      </c>
      <c r="K207" s="106">
        <f t="shared" si="38"/>
        <v>0</v>
      </c>
      <c r="L207" s="106">
        <f t="shared" si="38"/>
        <v>0</v>
      </c>
      <c r="M207" s="106">
        <f t="shared" si="38"/>
        <v>0</v>
      </c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25.5" hidden="1">
      <c r="A208" s="97"/>
      <c r="B208" s="135" t="s">
        <v>365</v>
      </c>
      <c r="C208" s="159" t="s">
        <v>287</v>
      </c>
      <c r="D208" s="159" t="s">
        <v>578</v>
      </c>
      <c r="E208" s="159" t="s">
        <v>579</v>
      </c>
      <c r="F208" s="127" t="s">
        <v>17</v>
      </c>
      <c r="G208" s="127"/>
      <c r="H208" s="127"/>
      <c r="I208" s="127" t="s">
        <v>643</v>
      </c>
      <c r="J208" s="127" t="s">
        <v>366</v>
      </c>
      <c r="K208" s="106"/>
      <c r="L208" s="106"/>
      <c r="M208" s="106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19.5" customHeight="1" hidden="1">
      <c r="A209" s="97"/>
      <c r="B209" s="115" t="s">
        <v>644</v>
      </c>
      <c r="C209" s="160" t="s">
        <v>287</v>
      </c>
      <c r="D209" s="160" t="s">
        <v>578</v>
      </c>
      <c r="E209" s="160" t="s">
        <v>579</v>
      </c>
      <c r="F209" s="125" t="s">
        <v>17</v>
      </c>
      <c r="G209" s="127"/>
      <c r="H209" s="127"/>
      <c r="I209" s="125" t="s">
        <v>751</v>
      </c>
      <c r="J209" s="125"/>
      <c r="K209" s="103">
        <f aca="true" t="shared" si="39" ref="K209:M210">K210</f>
        <v>0</v>
      </c>
      <c r="L209" s="103">
        <f t="shared" si="39"/>
        <v>0</v>
      </c>
      <c r="M209" s="103">
        <f t="shared" si="39"/>
        <v>0</v>
      </c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28.5" customHeight="1" hidden="1">
      <c r="A210" s="97"/>
      <c r="B210" s="111" t="s">
        <v>311</v>
      </c>
      <c r="C210" s="159" t="s">
        <v>287</v>
      </c>
      <c r="D210" s="159" t="s">
        <v>578</v>
      </c>
      <c r="E210" s="159" t="s">
        <v>579</v>
      </c>
      <c r="F210" s="127" t="s">
        <v>17</v>
      </c>
      <c r="G210" s="127"/>
      <c r="H210" s="127"/>
      <c r="I210" s="127" t="s">
        <v>751</v>
      </c>
      <c r="J210" s="127" t="s">
        <v>312</v>
      </c>
      <c r="K210" s="106">
        <f t="shared" si="39"/>
        <v>0</v>
      </c>
      <c r="L210" s="106">
        <f t="shared" si="39"/>
        <v>0</v>
      </c>
      <c r="M210" s="106">
        <f t="shared" si="39"/>
        <v>0</v>
      </c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21.75" customHeight="1" hidden="1">
      <c r="A211" s="97"/>
      <c r="B211" s="116" t="s">
        <v>313</v>
      </c>
      <c r="C211" s="159" t="s">
        <v>287</v>
      </c>
      <c r="D211" s="159" t="s">
        <v>578</v>
      </c>
      <c r="E211" s="159" t="s">
        <v>579</v>
      </c>
      <c r="F211" s="127" t="s">
        <v>17</v>
      </c>
      <c r="G211" s="127"/>
      <c r="H211" s="127"/>
      <c r="I211" s="127" t="s">
        <v>751</v>
      </c>
      <c r="J211" s="127" t="s">
        <v>314</v>
      </c>
      <c r="K211" s="106"/>
      <c r="L211" s="106"/>
      <c r="M211" s="106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35.25" customHeight="1">
      <c r="A212" s="97"/>
      <c r="B212" s="118" t="s">
        <v>784</v>
      </c>
      <c r="C212" s="151" t="s">
        <v>287</v>
      </c>
      <c r="D212" s="151" t="s">
        <v>578</v>
      </c>
      <c r="E212" s="151" t="s">
        <v>579</v>
      </c>
      <c r="F212" s="102" t="s">
        <v>17</v>
      </c>
      <c r="G212" s="105"/>
      <c r="H212" s="105"/>
      <c r="I212" s="102" t="s">
        <v>645</v>
      </c>
      <c r="J212" s="102"/>
      <c r="K212" s="103">
        <f aca="true" t="shared" si="40" ref="K212:M213">K213</f>
        <v>130000</v>
      </c>
      <c r="L212" s="103">
        <f t="shared" si="40"/>
        <v>0</v>
      </c>
      <c r="M212" s="103">
        <f t="shared" si="40"/>
        <v>0</v>
      </c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39" customHeight="1">
      <c r="A213" s="97"/>
      <c r="B213" s="158" t="s">
        <v>495</v>
      </c>
      <c r="C213" s="152" t="s">
        <v>287</v>
      </c>
      <c r="D213" s="152" t="s">
        <v>578</v>
      </c>
      <c r="E213" s="152" t="s">
        <v>579</v>
      </c>
      <c r="F213" s="105" t="s">
        <v>17</v>
      </c>
      <c r="G213" s="105"/>
      <c r="H213" s="105"/>
      <c r="I213" s="105" t="s">
        <v>645</v>
      </c>
      <c r="J213" s="105" t="s">
        <v>496</v>
      </c>
      <c r="K213" s="106">
        <f t="shared" si="40"/>
        <v>130000</v>
      </c>
      <c r="L213" s="106">
        <f t="shared" si="40"/>
        <v>0</v>
      </c>
      <c r="M213" s="106">
        <f t="shared" si="40"/>
        <v>0</v>
      </c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21.75" customHeight="1">
      <c r="A214" s="97"/>
      <c r="B214" s="158" t="s">
        <v>497</v>
      </c>
      <c r="C214" s="152" t="s">
        <v>287</v>
      </c>
      <c r="D214" s="152" t="s">
        <v>578</v>
      </c>
      <c r="E214" s="152" t="s">
        <v>579</v>
      </c>
      <c r="F214" s="105" t="s">
        <v>17</v>
      </c>
      <c r="G214" s="105"/>
      <c r="H214" s="105"/>
      <c r="I214" s="105" t="s">
        <v>645</v>
      </c>
      <c r="J214" s="105" t="s">
        <v>498</v>
      </c>
      <c r="K214" s="106">
        <v>130000</v>
      </c>
      <c r="L214" s="106"/>
      <c r="M214" s="106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30" customHeight="1" hidden="1">
      <c r="A215" s="97"/>
      <c r="B215" s="101" t="s">
        <v>505</v>
      </c>
      <c r="C215" s="151" t="s">
        <v>287</v>
      </c>
      <c r="D215" s="151" t="s">
        <v>578</v>
      </c>
      <c r="E215" s="151" t="s">
        <v>579</v>
      </c>
      <c r="F215" s="102" t="s">
        <v>17</v>
      </c>
      <c r="G215" s="105"/>
      <c r="H215" s="105"/>
      <c r="I215" s="102" t="s">
        <v>646</v>
      </c>
      <c r="J215" s="102"/>
      <c r="K215" s="103">
        <f>K218</f>
        <v>0</v>
      </c>
      <c r="L215" s="103">
        <f>L218</f>
        <v>0</v>
      </c>
      <c r="M215" s="103">
        <f>M218</f>
        <v>0</v>
      </c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25.5" hidden="1">
      <c r="A216" s="97"/>
      <c r="B216" s="107" t="s">
        <v>297</v>
      </c>
      <c r="C216" s="152" t="s">
        <v>287</v>
      </c>
      <c r="D216" s="152" t="s">
        <v>578</v>
      </c>
      <c r="E216" s="152" t="s">
        <v>579</v>
      </c>
      <c r="F216" s="105" t="s">
        <v>17</v>
      </c>
      <c r="G216" s="105"/>
      <c r="H216" s="105"/>
      <c r="I216" s="105" t="s">
        <v>646</v>
      </c>
      <c r="J216" s="105" t="s">
        <v>298</v>
      </c>
      <c r="K216" s="103"/>
      <c r="L216" s="103"/>
      <c r="M216" s="103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28.5" customHeight="1" hidden="1">
      <c r="A217" s="97"/>
      <c r="B217" s="107" t="s">
        <v>299</v>
      </c>
      <c r="C217" s="152" t="s">
        <v>287</v>
      </c>
      <c r="D217" s="152" t="s">
        <v>578</v>
      </c>
      <c r="E217" s="152" t="s">
        <v>579</v>
      </c>
      <c r="F217" s="105" t="s">
        <v>17</v>
      </c>
      <c r="G217" s="105"/>
      <c r="H217" s="105"/>
      <c r="I217" s="105" t="s">
        <v>646</v>
      </c>
      <c r="J217" s="105" t="s">
        <v>300</v>
      </c>
      <c r="K217" s="103"/>
      <c r="L217" s="103"/>
      <c r="M217" s="103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31.5" customHeight="1" hidden="1">
      <c r="A218" s="97"/>
      <c r="B218" s="158" t="s">
        <v>495</v>
      </c>
      <c r="C218" s="152" t="s">
        <v>287</v>
      </c>
      <c r="D218" s="152" t="s">
        <v>578</v>
      </c>
      <c r="E218" s="152" t="s">
        <v>579</v>
      </c>
      <c r="F218" s="105" t="s">
        <v>17</v>
      </c>
      <c r="G218" s="105"/>
      <c r="H218" s="105"/>
      <c r="I218" s="105" t="s">
        <v>646</v>
      </c>
      <c r="J218" s="105" t="s">
        <v>496</v>
      </c>
      <c r="K218" s="106">
        <f>K219</f>
        <v>0</v>
      </c>
      <c r="L218" s="106">
        <f>L219</f>
        <v>0</v>
      </c>
      <c r="M218" s="106">
        <f>M219</f>
        <v>0</v>
      </c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18.75" customHeight="1" hidden="1">
      <c r="A219" s="97"/>
      <c r="B219" s="158" t="s">
        <v>497</v>
      </c>
      <c r="C219" s="152" t="s">
        <v>287</v>
      </c>
      <c r="D219" s="152" t="s">
        <v>578</v>
      </c>
      <c r="E219" s="152" t="s">
        <v>579</v>
      </c>
      <c r="F219" s="105" t="s">
        <v>17</v>
      </c>
      <c r="G219" s="105"/>
      <c r="H219" s="105"/>
      <c r="I219" s="105" t="s">
        <v>646</v>
      </c>
      <c r="J219" s="105" t="s">
        <v>498</v>
      </c>
      <c r="K219" s="106"/>
      <c r="L219" s="106"/>
      <c r="M219" s="106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31.5" customHeight="1" hidden="1">
      <c r="A220" s="97"/>
      <c r="B220" s="129" t="s">
        <v>586</v>
      </c>
      <c r="C220" s="151" t="s">
        <v>287</v>
      </c>
      <c r="D220" s="151" t="s">
        <v>578</v>
      </c>
      <c r="E220" s="151" t="s">
        <v>579</v>
      </c>
      <c r="F220" s="102" t="s">
        <v>17</v>
      </c>
      <c r="G220" s="105"/>
      <c r="H220" s="105"/>
      <c r="I220" s="102" t="s">
        <v>647</v>
      </c>
      <c r="J220" s="102"/>
      <c r="K220" s="103">
        <f aca="true" t="shared" si="41" ref="K220:M221">K221</f>
        <v>0</v>
      </c>
      <c r="L220" s="103">
        <f t="shared" si="41"/>
        <v>0</v>
      </c>
      <c r="M220" s="103">
        <f t="shared" si="41"/>
        <v>0</v>
      </c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33.75" customHeight="1" hidden="1">
      <c r="A221" s="97"/>
      <c r="B221" s="107" t="s">
        <v>297</v>
      </c>
      <c r="C221" s="152" t="s">
        <v>287</v>
      </c>
      <c r="D221" s="152" t="s">
        <v>578</v>
      </c>
      <c r="E221" s="152" t="s">
        <v>579</v>
      </c>
      <c r="F221" s="105" t="s">
        <v>17</v>
      </c>
      <c r="G221" s="105"/>
      <c r="H221" s="105"/>
      <c r="I221" s="105" t="s">
        <v>647</v>
      </c>
      <c r="J221" s="105" t="s">
        <v>298</v>
      </c>
      <c r="K221" s="106">
        <f t="shared" si="41"/>
        <v>0</v>
      </c>
      <c r="L221" s="106">
        <f t="shared" si="41"/>
        <v>0</v>
      </c>
      <c r="M221" s="106">
        <f t="shared" si="41"/>
        <v>0</v>
      </c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30" customHeight="1" hidden="1">
      <c r="A222" s="97"/>
      <c r="B222" s="107" t="s">
        <v>299</v>
      </c>
      <c r="C222" s="152" t="s">
        <v>287</v>
      </c>
      <c r="D222" s="152" t="s">
        <v>578</v>
      </c>
      <c r="E222" s="152" t="s">
        <v>579</v>
      </c>
      <c r="F222" s="105" t="s">
        <v>17</v>
      </c>
      <c r="G222" s="105"/>
      <c r="H222" s="105"/>
      <c r="I222" s="105" t="s">
        <v>647</v>
      </c>
      <c r="J222" s="105" t="s">
        <v>300</v>
      </c>
      <c r="K222" s="106"/>
      <c r="L222" s="106"/>
      <c r="M222" s="106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34.5" customHeight="1" hidden="1">
      <c r="A223" s="97"/>
      <c r="B223" s="124" t="s">
        <v>492</v>
      </c>
      <c r="C223" s="151" t="s">
        <v>287</v>
      </c>
      <c r="D223" s="151" t="s">
        <v>578</v>
      </c>
      <c r="E223" s="151" t="s">
        <v>579</v>
      </c>
      <c r="F223" s="102" t="s">
        <v>17</v>
      </c>
      <c r="G223" s="105"/>
      <c r="H223" s="105"/>
      <c r="I223" s="102" t="s">
        <v>785</v>
      </c>
      <c r="J223" s="102"/>
      <c r="K223" s="103">
        <f>K224</f>
        <v>0</v>
      </c>
      <c r="L223" s="103"/>
      <c r="M223" s="103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33.75" customHeight="1" hidden="1">
      <c r="A224" s="97"/>
      <c r="B224" s="126" t="s">
        <v>297</v>
      </c>
      <c r="C224" s="152" t="s">
        <v>287</v>
      </c>
      <c r="D224" s="152" t="s">
        <v>578</v>
      </c>
      <c r="E224" s="152" t="s">
        <v>579</v>
      </c>
      <c r="F224" s="105" t="s">
        <v>17</v>
      </c>
      <c r="G224" s="105"/>
      <c r="H224" s="105"/>
      <c r="I224" s="105" t="s">
        <v>785</v>
      </c>
      <c r="J224" s="105" t="s">
        <v>298</v>
      </c>
      <c r="K224" s="106">
        <f>K225</f>
        <v>0</v>
      </c>
      <c r="L224" s="106"/>
      <c r="M224" s="106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25.5" hidden="1">
      <c r="A225" s="97"/>
      <c r="B225" s="126" t="s">
        <v>299</v>
      </c>
      <c r="C225" s="152" t="s">
        <v>287</v>
      </c>
      <c r="D225" s="152" t="s">
        <v>578</v>
      </c>
      <c r="E225" s="152" t="s">
        <v>579</v>
      </c>
      <c r="F225" s="105" t="s">
        <v>17</v>
      </c>
      <c r="G225" s="105"/>
      <c r="H225" s="105"/>
      <c r="I225" s="105" t="s">
        <v>785</v>
      </c>
      <c r="J225" s="105" t="s">
        <v>300</v>
      </c>
      <c r="K225" s="106"/>
      <c r="L225" s="106"/>
      <c r="M225" s="106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59.25" customHeight="1" hidden="1">
      <c r="A226" s="97"/>
      <c r="B226" s="115" t="s">
        <v>592</v>
      </c>
      <c r="C226" s="151" t="s">
        <v>287</v>
      </c>
      <c r="D226" s="151" t="s">
        <v>578</v>
      </c>
      <c r="E226" s="151" t="s">
        <v>579</v>
      </c>
      <c r="F226" s="102" t="s">
        <v>17</v>
      </c>
      <c r="G226" s="102"/>
      <c r="H226" s="102"/>
      <c r="I226" s="102" t="s">
        <v>648</v>
      </c>
      <c r="J226" s="102"/>
      <c r="K226" s="103">
        <f>K229+K227</f>
        <v>0</v>
      </c>
      <c r="L226" s="103">
        <f>L229</f>
        <v>0</v>
      </c>
      <c r="M226" s="103">
        <f>M229</f>
        <v>0</v>
      </c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29.25" customHeight="1" hidden="1">
      <c r="A227" s="97"/>
      <c r="B227" s="126" t="s">
        <v>297</v>
      </c>
      <c r="C227" s="152" t="s">
        <v>287</v>
      </c>
      <c r="D227" s="152" t="s">
        <v>578</v>
      </c>
      <c r="E227" s="152" t="s">
        <v>579</v>
      </c>
      <c r="F227" s="105" t="s">
        <v>17</v>
      </c>
      <c r="G227" s="105"/>
      <c r="H227" s="105"/>
      <c r="I227" s="105" t="s">
        <v>648</v>
      </c>
      <c r="J227" s="105" t="s">
        <v>298</v>
      </c>
      <c r="K227" s="106">
        <f>K228</f>
        <v>0</v>
      </c>
      <c r="L227" s="103"/>
      <c r="M227" s="103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27.75" customHeight="1" hidden="1">
      <c r="A228" s="97"/>
      <c r="B228" s="126" t="s">
        <v>299</v>
      </c>
      <c r="C228" s="152" t="s">
        <v>287</v>
      </c>
      <c r="D228" s="152" t="s">
        <v>578</v>
      </c>
      <c r="E228" s="152" t="s">
        <v>579</v>
      </c>
      <c r="F228" s="105" t="s">
        <v>17</v>
      </c>
      <c r="G228" s="105"/>
      <c r="H228" s="105"/>
      <c r="I228" s="105" t="s">
        <v>648</v>
      </c>
      <c r="J228" s="105" t="s">
        <v>300</v>
      </c>
      <c r="K228" s="106">
        <v>0</v>
      </c>
      <c r="L228" s="103"/>
      <c r="M228" s="103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30" customHeight="1" hidden="1">
      <c r="A229" s="97"/>
      <c r="B229" s="111" t="s">
        <v>311</v>
      </c>
      <c r="C229" s="152" t="s">
        <v>287</v>
      </c>
      <c r="D229" s="152" t="s">
        <v>578</v>
      </c>
      <c r="E229" s="152" t="s">
        <v>579</v>
      </c>
      <c r="F229" s="105" t="s">
        <v>17</v>
      </c>
      <c r="G229" s="105"/>
      <c r="H229" s="105"/>
      <c r="I229" s="105" t="s">
        <v>648</v>
      </c>
      <c r="J229" s="105" t="s">
        <v>312</v>
      </c>
      <c r="K229" s="106">
        <f>K230</f>
        <v>0</v>
      </c>
      <c r="L229" s="106">
        <f>L230</f>
        <v>0</v>
      </c>
      <c r="M229" s="106">
        <f>M230</f>
        <v>0</v>
      </c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18" customHeight="1" hidden="1">
      <c r="A230" s="97"/>
      <c r="B230" s="116" t="s">
        <v>313</v>
      </c>
      <c r="C230" s="152" t="s">
        <v>287</v>
      </c>
      <c r="D230" s="152" t="s">
        <v>578</v>
      </c>
      <c r="E230" s="152" t="s">
        <v>579</v>
      </c>
      <c r="F230" s="105" t="s">
        <v>17</v>
      </c>
      <c r="G230" s="105"/>
      <c r="H230" s="105"/>
      <c r="I230" s="105" t="s">
        <v>648</v>
      </c>
      <c r="J230" s="105" t="s">
        <v>314</v>
      </c>
      <c r="K230" s="106">
        <v>0</v>
      </c>
      <c r="L230" s="106"/>
      <c r="M230" s="106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36.75" customHeight="1" hidden="1">
      <c r="A231" s="97"/>
      <c r="B231" s="101" t="s">
        <v>599</v>
      </c>
      <c r="C231" s="151" t="s">
        <v>287</v>
      </c>
      <c r="D231" s="151" t="s">
        <v>578</v>
      </c>
      <c r="E231" s="151" t="s">
        <v>579</v>
      </c>
      <c r="F231" s="102" t="s">
        <v>17</v>
      </c>
      <c r="G231" s="105"/>
      <c r="H231" s="105"/>
      <c r="I231" s="102" t="s">
        <v>649</v>
      </c>
      <c r="J231" s="102"/>
      <c r="K231" s="103">
        <f aca="true" t="shared" si="42" ref="K231:M232">K232</f>
        <v>0</v>
      </c>
      <c r="L231" s="103">
        <f t="shared" si="42"/>
        <v>0</v>
      </c>
      <c r="M231" s="103">
        <f t="shared" si="42"/>
        <v>0</v>
      </c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25.5" hidden="1">
      <c r="A232" s="97"/>
      <c r="B232" s="111" t="s">
        <v>311</v>
      </c>
      <c r="C232" s="152" t="s">
        <v>287</v>
      </c>
      <c r="D232" s="152" t="s">
        <v>578</v>
      </c>
      <c r="E232" s="152" t="s">
        <v>579</v>
      </c>
      <c r="F232" s="105" t="s">
        <v>17</v>
      </c>
      <c r="G232" s="105"/>
      <c r="H232" s="105"/>
      <c r="I232" s="105" t="s">
        <v>649</v>
      </c>
      <c r="J232" s="105" t="s">
        <v>312</v>
      </c>
      <c r="K232" s="106">
        <f t="shared" si="42"/>
        <v>0</v>
      </c>
      <c r="L232" s="106">
        <f t="shared" si="42"/>
        <v>0</v>
      </c>
      <c r="M232" s="106">
        <f t="shared" si="42"/>
        <v>0</v>
      </c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12.75" hidden="1">
      <c r="A233" s="97"/>
      <c r="B233" s="116" t="s">
        <v>313</v>
      </c>
      <c r="C233" s="152" t="s">
        <v>287</v>
      </c>
      <c r="D233" s="152" t="s">
        <v>578</v>
      </c>
      <c r="E233" s="152" t="s">
        <v>579</v>
      </c>
      <c r="F233" s="105" t="s">
        <v>17</v>
      </c>
      <c r="G233" s="105"/>
      <c r="H233" s="105"/>
      <c r="I233" s="105" t="s">
        <v>649</v>
      </c>
      <c r="J233" s="105" t="s">
        <v>314</v>
      </c>
      <c r="K233" s="106"/>
      <c r="L233" s="106"/>
      <c r="M233" s="106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42.75" customHeight="1" hidden="1">
      <c r="A234" s="97"/>
      <c r="B234" s="164" t="s">
        <v>650</v>
      </c>
      <c r="C234" s="151" t="s">
        <v>287</v>
      </c>
      <c r="D234" s="151" t="s">
        <v>578</v>
      </c>
      <c r="E234" s="151" t="s">
        <v>389</v>
      </c>
      <c r="F234" s="102" t="s">
        <v>17</v>
      </c>
      <c r="G234" s="102"/>
      <c r="H234" s="102"/>
      <c r="I234" s="102" t="s">
        <v>651</v>
      </c>
      <c r="J234" s="102"/>
      <c r="K234" s="103">
        <f aca="true" t="shared" si="43" ref="K234:M235">K235</f>
        <v>0</v>
      </c>
      <c r="L234" s="103">
        <f t="shared" si="43"/>
        <v>0</v>
      </c>
      <c r="M234" s="103">
        <f t="shared" si="43"/>
        <v>0</v>
      </c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25.5" hidden="1">
      <c r="A235" s="97"/>
      <c r="B235" s="111" t="s">
        <v>311</v>
      </c>
      <c r="C235" s="152" t="s">
        <v>287</v>
      </c>
      <c r="D235" s="152" t="s">
        <v>578</v>
      </c>
      <c r="E235" s="152" t="s">
        <v>389</v>
      </c>
      <c r="F235" s="105" t="s">
        <v>17</v>
      </c>
      <c r="G235" s="105"/>
      <c r="H235" s="105"/>
      <c r="I235" s="105" t="s">
        <v>651</v>
      </c>
      <c r="J235" s="105" t="s">
        <v>312</v>
      </c>
      <c r="K235" s="106">
        <f t="shared" si="43"/>
        <v>0</v>
      </c>
      <c r="L235" s="106">
        <f t="shared" si="43"/>
        <v>0</v>
      </c>
      <c r="M235" s="106">
        <f t="shared" si="43"/>
        <v>0</v>
      </c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25.5" hidden="1">
      <c r="A236" s="97"/>
      <c r="B236" s="111" t="s">
        <v>484</v>
      </c>
      <c r="C236" s="152" t="s">
        <v>287</v>
      </c>
      <c r="D236" s="152" t="s">
        <v>578</v>
      </c>
      <c r="E236" s="152" t="s">
        <v>389</v>
      </c>
      <c r="F236" s="105" t="s">
        <v>17</v>
      </c>
      <c r="G236" s="105"/>
      <c r="H236" s="105"/>
      <c r="I236" s="105" t="s">
        <v>651</v>
      </c>
      <c r="J236" s="105" t="s">
        <v>485</v>
      </c>
      <c r="K236" s="106"/>
      <c r="L236" s="106"/>
      <c r="M236" s="106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27" customHeight="1" hidden="1">
      <c r="A237" s="97"/>
      <c r="B237" s="117" t="s">
        <v>652</v>
      </c>
      <c r="C237" s="151" t="s">
        <v>287</v>
      </c>
      <c r="D237" s="151" t="s">
        <v>578</v>
      </c>
      <c r="E237" s="151" t="s">
        <v>389</v>
      </c>
      <c r="F237" s="102"/>
      <c r="G237" s="102"/>
      <c r="H237" s="102"/>
      <c r="I237" s="102"/>
      <c r="J237" s="102"/>
      <c r="K237" s="103">
        <f>K262+K253+K241+K256+K247+K250+K238+K259+K244+K265</f>
        <v>0</v>
      </c>
      <c r="L237" s="103">
        <f>L262+L253+L241+L256+L247+L250+L238+L259+L244+L265</f>
        <v>0</v>
      </c>
      <c r="M237" s="103">
        <f>M262+M253+M241+M256+M247+M250+M238+M259+M244+M265</f>
        <v>0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32.25" customHeight="1" hidden="1">
      <c r="A238" s="97"/>
      <c r="B238" s="101" t="s">
        <v>553</v>
      </c>
      <c r="C238" s="151" t="s">
        <v>287</v>
      </c>
      <c r="D238" s="151" t="s">
        <v>578</v>
      </c>
      <c r="E238" s="151" t="s">
        <v>389</v>
      </c>
      <c r="F238" s="102" t="s">
        <v>17</v>
      </c>
      <c r="G238" s="102"/>
      <c r="H238" s="102"/>
      <c r="I238" s="102" t="s">
        <v>653</v>
      </c>
      <c r="J238" s="102"/>
      <c r="K238" s="103">
        <f aca="true" t="shared" si="44" ref="K238:M239">K239</f>
        <v>0</v>
      </c>
      <c r="L238" s="103">
        <f t="shared" si="44"/>
        <v>0</v>
      </c>
      <c r="M238" s="103">
        <f t="shared" si="44"/>
        <v>0</v>
      </c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25.5" hidden="1">
      <c r="A239" s="97"/>
      <c r="B239" s="158" t="s">
        <v>297</v>
      </c>
      <c r="C239" s="152" t="s">
        <v>287</v>
      </c>
      <c r="D239" s="152" t="s">
        <v>578</v>
      </c>
      <c r="E239" s="152" t="s">
        <v>389</v>
      </c>
      <c r="F239" s="105" t="s">
        <v>17</v>
      </c>
      <c r="G239" s="105"/>
      <c r="H239" s="105"/>
      <c r="I239" s="105" t="s">
        <v>653</v>
      </c>
      <c r="J239" s="105" t="s">
        <v>298</v>
      </c>
      <c r="K239" s="106">
        <f t="shared" si="44"/>
        <v>0</v>
      </c>
      <c r="L239" s="106">
        <f t="shared" si="44"/>
        <v>0</v>
      </c>
      <c r="M239" s="106">
        <f t="shared" si="44"/>
        <v>0</v>
      </c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25.5" hidden="1">
      <c r="A240" s="97"/>
      <c r="B240" s="158" t="s">
        <v>299</v>
      </c>
      <c r="C240" s="152" t="s">
        <v>287</v>
      </c>
      <c r="D240" s="152" t="s">
        <v>578</v>
      </c>
      <c r="E240" s="152" t="s">
        <v>389</v>
      </c>
      <c r="F240" s="105" t="s">
        <v>17</v>
      </c>
      <c r="G240" s="105"/>
      <c r="H240" s="105"/>
      <c r="I240" s="105" t="s">
        <v>653</v>
      </c>
      <c r="J240" s="105" t="s">
        <v>300</v>
      </c>
      <c r="K240" s="106"/>
      <c r="L240" s="106"/>
      <c r="M240" s="106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35.25" customHeight="1" hidden="1">
      <c r="A241" s="97"/>
      <c r="B241" s="101" t="s">
        <v>453</v>
      </c>
      <c r="C241" s="151" t="s">
        <v>287</v>
      </c>
      <c r="D241" s="151" t="s">
        <v>578</v>
      </c>
      <c r="E241" s="151" t="s">
        <v>389</v>
      </c>
      <c r="F241" s="102" t="s">
        <v>17</v>
      </c>
      <c r="G241" s="102"/>
      <c r="H241" s="102"/>
      <c r="I241" s="102" t="s">
        <v>654</v>
      </c>
      <c r="J241" s="102"/>
      <c r="K241" s="103">
        <f aca="true" t="shared" si="45" ref="K241:M242">K242</f>
        <v>0</v>
      </c>
      <c r="L241" s="103">
        <f t="shared" si="45"/>
        <v>0</v>
      </c>
      <c r="M241" s="103">
        <f t="shared" si="45"/>
        <v>0</v>
      </c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25.5" hidden="1">
      <c r="A242" s="97"/>
      <c r="B242" s="158" t="s">
        <v>297</v>
      </c>
      <c r="C242" s="152" t="s">
        <v>287</v>
      </c>
      <c r="D242" s="152" t="s">
        <v>578</v>
      </c>
      <c r="E242" s="151" t="s">
        <v>389</v>
      </c>
      <c r="F242" s="105" t="s">
        <v>17</v>
      </c>
      <c r="G242" s="105"/>
      <c r="H242" s="105"/>
      <c r="I242" s="105" t="s">
        <v>654</v>
      </c>
      <c r="J242" s="105" t="s">
        <v>298</v>
      </c>
      <c r="K242" s="106">
        <f t="shared" si="45"/>
        <v>0</v>
      </c>
      <c r="L242" s="106">
        <f t="shared" si="45"/>
        <v>0</v>
      </c>
      <c r="M242" s="106">
        <f t="shared" si="45"/>
        <v>0</v>
      </c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25.5" hidden="1">
      <c r="A243" s="97"/>
      <c r="B243" s="158" t="s">
        <v>299</v>
      </c>
      <c r="C243" s="152" t="s">
        <v>287</v>
      </c>
      <c r="D243" s="152" t="s">
        <v>578</v>
      </c>
      <c r="E243" s="151" t="s">
        <v>389</v>
      </c>
      <c r="F243" s="105" t="s">
        <v>17</v>
      </c>
      <c r="G243" s="105"/>
      <c r="H243" s="105"/>
      <c r="I243" s="105" t="s">
        <v>654</v>
      </c>
      <c r="J243" s="105" t="s">
        <v>300</v>
      </c>
      <c r="K243" s="106"/>
      <c r="L243" s="106"/>
      <c r="M243" s="106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51" hidden="1">
      <c r="A244" s="97"/>
      <c r="B244" s="101" t="s">
        <v>455</v>
      </c>
      <c r="C244" s="151" t="s">
        <v>287</v>
      </c>
      <c r="D244" s="151" t="s">
        <v>578</v>
      </c>
      <c r="E244" s="151" t="s">
        <v>389</v>
      </c>
      <c r="F244" s="102" t="s">
        <v>17</v>
      </c>
      <c r="G244" s="102"/>
      <c r="H244" s="102"/>
      <c r="I244" s="102" t="s">
        <v>655</v>
      </c>
      <c r="J244" s="102"/>
      <c r="K244" s="103">
        <f aca="true" t="shared" si="46" ref="K244:M245">K245</f>
        <v>0</v>
      </c>
      <c r="L244" s="103">
        <f t="shared" si="46"/>
        <v>0</v>
      </c>
      <c r="M244" s="103">
        <f t="shared" si="46"/>
        <v>0</v>
      </c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25.5" hidden="1">
      <c r="A245" s="97"/>
      <c r="B245" s="158" t="s">
        <v>297</v>
      </c>
      <c r="C245" s="152" t="s">
        <v>287</v>
      </c>
      <c r="D245" s="152" t="s">
        <v>578</v>
      </c>
      <c r="E245" s="152" t="s">
        <v>389</v>
      </c>
      <c r="F245" s="105" t="s">
        <v>17</v>
      </c>
      <c r="G245" s="105"/>
      <c r="H245" s="105"/>
      <c r="I245" s="105" t="s">
        <v>655</v>
      </c>
      <c r="J245" s="105" t="s">
        <v>298</v>
      </c>
      <c r="K245" s="106">
        <f t="shared" si="46"/>
        <v>0</v>
      </c>
      <c r="L245" s="106">
        <f t="shared" si="46"/>
        <v>0</v>
      </c>
      <c r="M245" s="106">
        <f t="shared" si="46"/>
        <v>0</v>
      </c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25.5" hidden="1">
      <c r="A246" s="97"/>
      <c r="B246" s="158" t="s">
        <v>299</v>
      </c>
      <c r="C246" s="152" t="s">
        <v>287</v>
      </c>
      <c r="D246" s="152" t="s">
        <v>578</v>
      </c>
      <c r="E246" s="152" t="s">
        <v>389</v>
      </c>
      <c r="F246" s="105" t="s">
        <v>17</v>
      </c>
      <c r="G246" s="105"/>
      <c r="H246" s="105"/>
      <c r="I246" s="105" t="s">
        <v>655</v>
      </c>
      <c r="J246" s="105" t="s">
        <v>300</v>
      </c>
      <c r="K246" s="106"/>
      <c r="L246" s="106"/>
      <c r="M246" s="106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12.75" hidden="1">
      <c r="A247" s="97"/>
      <c r="B247" s="56" t="s">
        <v>521</v>
      </c>
      <c r="C247" s="151" t="s">
        <v>287</v>
      </c>
      <c r="D247" s="151" t="s">
        <v>578</v>
      </c>
      <c r="E247" s="151" t="s">
        <v>389</v>
      </c>
      <c r="F247" s="102" t="s">
        <v>17</v>
      </c>
      <c r="G247" s="102"/>
      <c r="H247" s="102"/>
      <c r="I247" s="102" t="s">
        <v>656</v>
      </c>
      <c r="J247" s="102"/>
      <c r="K247" s="103">
        <f aca="true" t="shared" si="47" ref="K247:M248">K248</f>
        <v>0</v>
      </c>
      <c r="L247" s="103">
        <f t="shared" si="47"/>
        <v>0</v>
      </c>
      <c r="M247" s="103">
        <f t="shared" si="47"/>
        <v>0</v>
      </c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25.5" hidden="1">
      <c r="A248" s="97"/>
      <c r="B248" s="158" t="s">
        <v>297</v>
      </c>
      <c r="C248" s="152" t="s">
        <v>287</v>
      </c>
      <c r="D248" s="152" t="s">
        <v>578</v>
      </c>
      <c r="E248" s="152" t="s">
        <v>389</v>
      </c>
      <c r="F248" s="105" t="s">
        <v>17</v>
      </c>
      <c r="G248" s="105"/>
      <c r="H248" s="105"/>
      <c r="I248" s="105" t="s">
        <v>656</v>
      </c>
      <c r="J248" s="105" t="s">
        <v>298</v>
      </c>
      <c r="K248" s="106">
        <f t="shared" si="47"/>
        <v>0</v>
      </c>
      <c r="L248" s="106">
        <f t="shared" si="47"/>
        <v>0</v>
      </c>
      <c r="M248" s="106">
        <f t="shared" si="47"/>
        <v>0</v>
      </c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25.5" hidden="1">
      <c r="A249" s="97"/>
      <c r="B249" s="158" t="s">
        <v>299</v>
      </c>
      <c r="C249" s="152" t="s">
        <v>287</v>
      </c>
      <c r="D249" s="152" t="s">
        <v>578</v>
      </c>
      <c r="E249" s="152" t="s">
        <v>389</v>
      </c>
      <c r="F249" s="105" t="s">
        <v>17</v>
      </c>
      <c r="G249" s="105"/>
      <c r="H249" s="105"/>
      <c r="I249" s="105" t="s">
        <v>656</v>
      </c>
      <c r="J249" s="105" t="s">
        <v>300</v>
      </c>
      <c r="K249" s="106"/>
      <c r="L249" s="106"/>
      <c r="M249" s="106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12.75" hidden="1">
      <c r="A250" s="97"/>
      <c r="B250" s="101" t="s">
        <v>555</v>
      </c>
      <c r="C250" s="151" t="s">
        <v>287</v>
      </c>
      <c r="D250" s="151" t="s">
        <v>578</v>
      </c>
      <c r="E250" s="151" t="s">
        <v>389</v>
      </c>
      <c r="F250" s="102" t="s">
        <v>17</v>
      </c>
      <c r="G250" s="102"/>
      <c r="H250" s="102"/>
      <c r="I250" s="102" t="s">
        <v>657</v>
      </c>
      <c r="J250" s="102"/>
      <c r="K250" s="103">
        <f aca="true" t="shared" si="48" ref="K250:M251">K251</f>
        <v>0</v>
      </c>
      <c r="L250" s="103">
        <f t="shared" si="48"/>
        <v>0</v>
      </c>
      <c r="M250" s="103">
        <f t="shared" si="48"/>
        <v>0</v>
      </c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25.5" hidden="1">
      <c r="A251" s="97"/>
      <c r="B251" s="158" t="s">
        <v>297</v>
      </c>
      <c r="C251" s="152" t="s">
        <v>287</v>
      </c>
      <c r="D251" s="152" t="s">
        <v>578</v>
      </c>
      <c r="E251" s="152" t="s">
        <v>389</v>
      </c>
      <c r="F251" s="105" t="s">
        <v>17</v>
      </c>
      <c r="G251" s="102"/>
      <c r="H251" s="102"/>
      <c r="I251" s="105" t="s">
        <v>657</v>
      </c>
      <c r="J251" s="105" t="s">
        <v>298</v>
      </c>
      <c r="K251" s="106">
        <f t="shared" si="48"/>
        <v>0</v>
      </c>
      <c r="L251" s="106">
        <f t="shared" si="48"/>
        <v>0</v>
      </c>
      <c r="M251" s="106">
        <f t="shared" si="48"/>
        <v>0</v>
      </c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25.5" hidden="1">
      <c r="A252" s="97"/>
      <c r="B252" s="158" t="s">
        <v>299</v>
      </c>
      <c r="C252" s="152" t="s">
        <v>287</v>
      </c>
      <c r="D252" s="152" t="s">
        <v>578</v>
      </c>
      <c r="E252" s="152" t="s">
        <v>389</v>
      </c>
      <c r="F252" s="105" t="s">
        <v>17</v>
      </c>
      <c r="G252" s="105"/>
      <c r="H252" s="105"/>
      <c r="I252" s="105" t="s">
        <v>657</v>
      </c>
      <c r="J252" s="105" t="s">
        <v>300</v>
      </c>
      <c r="K252" s="106"/>
      <c r="L252" s="106"/>
      <c r="M252" s="106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12.75" hidden="1">
      <c r="A253" s="97"/>
      <c r="B253" s="117" t="s">
        <v>476</v>
      </c>
      <c r="C253" s="151" t="s">
        <v>287</v>
      </c>
      <c r="D253" s="151" t="s">
        <v>578</v>
      </c>
      <c r="E253" s="151" t="s">
        <v>389</v>
      </c>
      <c r="F253" s="102" t="s">
        <v>17</v>
      </c>
      <c r="G253" s="102"/>
      <c r="H253" s="102"/>
      <c r="I253" s="102" t="s">
        <v>658</v>
      </c>
      <c r="J253" s="102"/>
      <c r="K253" s="103">
        <f aca="true" t="shared" si="49" ref="K253:M254">K254</f>
        <v>0</v>
      </c>
      <c r="L253" s="103">
        <f t="shared" si="49"/>
        <v>0</v>
      </c>
      <c r="M253" s="103">
        <f t="shared" si="49"/>
        <v>0</v>
      </c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12.75" hidden="1">
      <c r="A254" s="97"/>
      <c r="B254" s="111" t="s">
        <v>301</v>
      </c>
      <c r="C254" s="152" t="s">
        <v>287</v>
      </c>
      <c r="D254" s="152" t="s">
        <v>578</v>
      </c>
      <c r="E254" s="152" t="s">
        <v>389</v>
      </c>
      <c r="F254" s="105" t="s">
        <v>17</v>
      </c>
      <c r="G254" s="105"/>
      <c r="H254" s="105"/>
      <c r="I254" s="105" t="s">
        <v>658</v>
      </c>
      <c r="J254" s="105" t="s">
        <v>302</v>
      </c>
      <c r="K254" s="106">
        <f t="shared" si="49"/>
        <v>0</v>
      </c>
      <c r="L254" s="106">
        <f t="shared" si="49"/>
        <v>0</v>
      </c>
      <c r="M254" s="106">
        <f t="shared" si="49"/>
        <v>0</v>
      </c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38.25" hidden="1">
      <c r="A255" s="97"/>
      <c r="B255" s="111" t="s">
        <v>460</v>
      </c>
      <c r="C255" s="152" t="s">
        <v>287</v>
      </c>
      <c r="D255" s="152" t="s">
        <v>578</v>
      </c>
      <c r="E255" s="152" t="s">
        <v>389</v>
      </c>
      <c r="F255" s="105" t="s">
        <v>17</v>
      </c>
      <c r="G255" s="105"/>
      <c r="H255" s="105"/>
      <c r="I255" s="105" t="s">
        <v>658</v>
      </c>
      <c r="J255" s="105" t="s">
        <v>25</v>
      </c>
      <c r="K255" s="106"/>
      <c r="L255" s="106"/>
      <c r="M255" s="106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25.5" hidden="1">
      <c r="A256" s="97"/>
      <c r="B256" s="101" t="s">
        <v>486</v>
      </c>
      <c r="C256" s="151" t="s">
        <v>287</v>
      </c>
      <c r="D256" s="151" t="s">
        <v>578</v>
      </c>
      <c r="E256" s="151" t="s">
        <v>389</v>
      </c>
      <c r="F256" s="102" t="s">
        <v>17</v>
      </c>
      <c r="G256" s="102"/>
      <c r="H256" s="102"/>
      <c r="I256" s="102" t="s">
        <v>659</v>
      </c>
      <c r="J256" s="102"/>
      <c r="K256" s="103">
        <f aca="true" t="shared" si="50" ref="K256:M257">K257</f>
        <v>0</v>
      </c>
      <c r="L256" s="103">
        <f t="shared" si="50"/>
        <v>0</v>
      </c>
      <c r="M256" s="103">
        <f t="shared" si="50"/>
        <v>0</v>
      </c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25.5" hidden="1">
      <c r="A257" s="97"/>
      <c r="B257" s="158" t="s">
        <v>297</v>
      </c>
      <c r="C257" s="152" t="s">
        <v>287</v>
      </c>
      <c r="D257" s="152" t="s">
        <v>578</v>
      </c>
      <c r="E257" s="152" t="s">
        <v>389</v>
      </c>
      <c r="F257" s="105" t="s">
        <v>17</v>
      </c>
      <c r="G257" s="102"/>
      <c r="H257" s="102"/>
      <c r="I257" s="105" t="s">
        <v>659</v>
      </c>
      <c r="J257" s="105" t="s">
        <v>298</v>
      </c>
      <c r="K257" s="103">
        <f t="shared" si="50"/>
        <v>0</v>
      </c>
      <c r="L257" s="103">
        <f t="shared" si="50"/>
        <v>0</v>
      </c>
      <c r="M257" s="103">
        <f t="shared" si="50"/>
        <v>0</v>
      </c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25.5" hidden="1">
      <c r="A258" s="97"/>
      <c r="B258" s="158" t="s">
        <v>299</v>
      </c>
      <c r="C258" s="152" t="s">
        <v>287</v>
      </c>
      <c r="D258" s="152" t="s">
        <v>578</v>
      </c>
      <c r="E258" s="152" t="s">
        <v>389</v>
      </c>
      <c r="F258" s="105" t="s">
        <v>17</v>
      </c>
      <c r="G258" s="105"/>
      <c r="H258" s="105"/>
      <c r="I258" s="105" t="s">
        <v>659</v>
      </c>
      <c r="J258" s="105" t="s">
        <v>300</v>
      </c>
      <c r="K258" s="106"/>
      <c r="L258" s="106"/>
      <c r="M258" s="106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25.5" hidden="1">
      <c r="A259" s="97"/>
      <c r="B259" s="101" t="s">
        <v>500</v>
      </c>
      <c r="C259" s="151" t="s">
        <v>287</v>
      </c>
      <c r="D259" s="151" t="s">
        <v>578</v>
      </c>
      <c r="E259" s="151" t="s">
        <v>389</v>
      </c>
      <c r="F259" s="102" t="s">
        <v>17</v>
      </c>
      <c r="G259" s="102"/>
      <c r="H259" s="102"/>
      <c r="I259" s="102" t="s">
        <v>630</v>
      </c>
      <c r="J259" s="102"/>
      <c r="K259" s="103">
        <f aca="true" t="shared" si="51" ref="K259:M260">K260</f>
        <v>0</v>
      </c>
      <c r="L259" s="103">
        <f t="shared" si="51"/>
        <v>0</v>
      </c>
      <c r="M259" s="103">
        <f t="shared" si="51"/>
        <v>0</v>
      </c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12.75" hidden="1">
      <c r="A260" s="97"/>
      <c r="B260" s="111" t="s">
        <v>318</v>
      </c>
      <c r="C260" s="152" t="s">
        <v>287</v>
      </c>
      <c r="D260" s="152" t="s">
        <v>578</v>
      </c>
      <c r="E260" s="152" t="s">
        <v>389</v>
      </c>
      <c r="F260" s="105" t="s">
        <v>17</v>
      </c>
      <c r="G260" s="102"/>
      <c r="H260" s="102"/>
      <c r="I260" s="105" t="s">
        <v>630</v>
      </c>
      <c r="J260" s="105" t="s">
        <v>302</v>
      </c>
      <c r="K260" s="106">
        <f t="shared" si="51"/>
        <v>0</v>
      </c>
      <c r="L260" s="106">
        <f t="shared" si="51"/>
        <v>0</v>
      </c>
      <c r="M260" s="106">
        <f t="shared" si="51"/>
        <v>0</v>
      </c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38.25" hidden="1">
      <c r="A261" s="97"/>
      <c r="B261" s="111" t="s">
        <v>460</v>
      </c>
      <c r="C261" s="152" t="s">
        <v>287</v>
      </c>
      <c r="D261" s="152" t="s">
        <v>578</v>
      </c>
      <c r="E261" s="152" t="s">
        <v>389</v>
      </c>
      <c r="F261" s="105" t="s">
        <v>17</v>
      </c>
      <c r="G261" s="105"/>
      <c r="H261" s="105"/>
      <c r="I261" s="105" t="s">
        <v>630</v>
      </c>
      <c r="J261" s="105" t="s">
        <v>25</v>
      </c>
      <c r="K261" s="106"/>
      <c r="L261" s="106"/>
      <c r="M261" s="106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18.75" customHeight="1" hidden="1">
      <c r="A262" s="97"/>
      <c r="B262" s="101" t="s">
        <v>458</v>
      </c>
      <c r="C262" s="151" t="s">
        <v>287</v>
      </c>
      <c r="D262" s="151" t="s">
        <v>578</v>
      </c>
      <c r="E262" s="151" t="s">
        <v>389</v>
      </c>
      <c r="F262" s="102" t="s">
        <v>17</v>
      </c>
      <c r="G262" s="102"/>
      <c r="H262" s="102"/>
      <c r="I262" s="102" t="s">
        <v>660</v>
      </c>
      <c r="J262" s="102"/>
      <c r="K262" s="103">
        <f aca="true" t="shared" si="52" ref="K262:M263">K263</f>
        <v>0</v>
      </c>
      <c r="L262" s="103">
        <f t="shared" si="52"/>
        <v>0</v>
      </c>
      <c r="M262" s="103">
        <f t="shared" si="52"/>
        <v>0</v>
      </c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19.5" customHeight="1" hidden="1">
      <c r="A263" s="97"/>
      <c r="B263" s="111" t="s">
        <v>301</v>
      </c>
      <c r="C263" s="152" t="s">
        <v>287</v>
      </c>
      <c r="D263" s="152" t="s">
        <v>578</v>
      </c>
      <c r="E263" s="152" t="s">
        <v>389</v>
      </c>
      <c r="F263" s="105" t="s">
        <v>17</v>
      </c>
      <c r="G263" s="105"/>
      <c r="H263" s="105"/>
      <c r="I263" s="105" t="s">
        <v>660</v>
      </c>
      <c r="J263" s="105" t="s">
        <v>302</v>
      </c>
      <c r="K263" s="106">
        <f t="shared" si="52"/>
        <v>0</v>
      </c>
      <c r="L263" s="106">
        <f t="shared" si="52"/>
        <v>0</v>
      </c>
      <c r="M263" s="106">
        <f t="shared" si="52"/>
        <v>0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49.5" customHeight="1" hidden="1">
      <c r="A264" s="97"/>
      <c r="B264" s="111" t="s">
        <v>460</v>
      </c>
      <c r="C264" s="152" t="s">
        <v>287</v>
      </c>
      <c r="D264" s="152" t="s">
        <v>578</v>
      </c>
      <c r="E264" s="152" t="s">
        <v>389</v>
      </c>
      <c r="F264" s="105" t="s">
        <v>17</v>
      </c>
      <c r="G264" s="105"/>
      <c r="H264" s="105"/>
      <c r="I264" s="105" t="s">
        <v>660</v>
      </c>
      <c r="J264" s="105" t="s">
        <v>25</v>
      </c>
      <c r="K264" s="106"/>
      <c r="L264" s="106"/>
      <c r="M264" s="106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25.5" hidden="1">
      <c r="A265" s="97"/>
      <c r="B265" s="101" t="s">
        <v>505</v>
      </c>
      <c r="C265" s="151" t="s">
        <v>287</v>
      </c>
      <c r="D265" s="151" t="s">
        <v>578</v>
      </c>
      <c r="E265" s="151" t="s">
        <v>389</v>
      </c>
      <c r="F265" s="102" t="s">
        <v>17</v>
      </c>
      <c r="G265" s="105"/>
      <c r="H265" s="105"/>
      <c r="I265" s="102" t="s">
        <v>646</v>
      </c>
      <c r="J265" s="102"/>
      <c r="K265" s="103">
        <f aca="true" t="shared" si="53" ref="K265:M266">K266</f>
        <v>0</v>
      </c>
      <c r="L265" s="103">
        <f t="shared" si="53"/>
        <v>0</v>
      </c>
      <c r="M265" s="103">
        <f t="shared" si="53"/>
        <v>0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25.5" hidden="1">
      <c r="A266" s="97"/>
      <c r="B266" s="158" t="s">
        <v>495</v>
      </c>
      <c r="C266" s="152" t="s">
        <v>287</v>
      </c>
      <c r="D266" s="152" t="s">
        <v>578</v>
      </c>
      <c r="E266" s="152" t="s">
        <v>389</v>
      </c>
      <c r="F266" s="105" t="s">
        <v>17</v>
      </c>
      <c r="G266" s="105"/>
      <c r="H266" s="105"/>
      <c r="I266" s="105" t="s">
        <v>646</v>
      </c>
      <c r="J266" s="105" t="s">
        <v>496</v>
      </c>
      <c r="K266" s="106">
        <f t="shared" si="53"/>
        <v>0</v>
      </c>
      <c r="L266" s="106">
        <f t="shared" si="53"/>
        <v>0</v>
      </c>
      <c r="M266" s="106">
        <f t="shared" si="53"/>
        <v>0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12.75" hidden="1">
      <c r="A267" s="97"/>
      <c r="B267" s="158" t="s">
        <v>497</v>
      </c>
      <c r="C267" s="152" t="s">
        <v>287</v>
      </c>
      <c r="D267" s="152" t="s">
        <v>578</v>
      </c>
      <c r="E267" s="152" t="s">
        <v>389</v>
      </c>
      <c r="F267" s="105" t="s">
        <v>17</v>
      </c>
      <c r="G267" s="105"/>
      <c r="H267" s="105"/>
      <c r="I267" s="105" t="s">
        <v>646</v>
      </c>
      <c r="J267" s="105" t="s">
        <v>498</v>
      </c>
      <c r="K267" s="106">
        <v>0</v>
      </c>
      <c r="L267" s="106">
        <v>0</v>
      </c>
      <c r="M267" s="106">
        <v>0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25.5" hidden="1">
      <c r="A268" s="97"/>
      <c r="B268" s="164" t="s">
        <v>650</v>
      </c>
      <c r="C268" s="151" t="s">
        <v>287</v>
      </c>
      <c r="D268" s="151" t="s">
        <v>578</v>
      </c>
      <c r="E268" s="151" t="s">
        <v>389</v>
      </c>
      <c r="F268" s="102" t="s">
        <v>17</v>
      </c>
      <c r="G268" s="102"/>
      <c r="H268" s="102"/>
      <c r="I268" s="102" t="s">
        <v>651</v>
      </c>
      <c r="J268" s="102"/>
      <c r="K268" s="103">
        <f aca="true" t="shared" si="54" ref="K268:M269">K269</f>
        <v>0</v>
      </c>
      <c r="L268" s="103">
        <f t="shared" si="54"/>
        <v>0</v>
      </c>
      <c r="M268" s="103">
        <f t="shared" si="54"/>
        <v>0</v>
      </c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25.5" hidden="1">
      <c r="A269" s="97"/>
      <c r="B269" s="111" t="s">
        <v>311</v>
      </c>
      <c r="C269" s="152" t="s">
        <v>287</v>
      </c>
      <c r="D269" s="152" t="s">
        <v>578</v>
      </c>
      <c r="E269" s="152" t="s">
        <v>389</v>
      </c>
      <c r="F269" s="105" t="s">
        <v>17</v>
      </c>
      <c r="G269" s="105"/>
      <c r="H269" s="105"/>
      <c r="I269" s="105" t="s">
        <v>651</v>
      </c>
      <c r="J269" s="105" t="s">
        <v>312</v>
      </c>
      <c r="K269" s="106">
        <f t="shared" si="54"/>
        <v>0</v>
      </c>
      <c r="L269" s="106">
        <f t="shared" si="54"/>
        <v>0</v>
      </c>
      <c r="M269" s="106">
        <f t="shared" si="54"/>
        <v>0</v>
      </c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25.5" hidden="1">
      <c r="A270" s="97"/>
      <c r="B270" s="111" t="s">
        <v>484</v>
      </c>
      <c r="C270" s="152" t="s">
        <v>287</v>
      </c>
      <c r="D270" s="152" t="s">
        <v>578</v>
      </c>
      <c r="E270" s="152" t="s">
        <v>389</v>
      </c>
      <c r="F270" s="105" t="s">
        <v>17</v>
      </c>
      <c r="G270" s="105"/>
      <c r="H270" s="105"/>
      <c r="I270" s="105" t="s">
        <v>651</v>
      </c>
      <c r="J270" s="105" t="s">
        <v>485</v>
      </c>
      <c r="K270" s="106">
        <v>0</v>
      </c>
      <c r="L270" s="106">
        <v>0</v>
      </c>
      <c r="M270" s="106">
        <v>0</v>
      </c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25.5" hidden="1">
      <c r="A271" s="97"/>
      <c r="B271" s="101" t="s">
        <v>788</v>
      </c>
      <c r="C271" s="151" t="s">
        <v>287</v>
      </c>
      <c r="D271" s="151" t="s">
        <v>578</v>
      </c>
      <c r="E271" s="151" t="s">
        <v>790</v>
      </c>
      <c r="F271" s="102" t="s">
        <v>17</v>
      </c>
      <c r="G271" s="102"/>
      <c r="H271" s="102"/>
      <c r="I271" s="102" t="s">
        <v>791</v>
      </c>
      <c r="J271" s="102"/>
      <c r="K271" s="106"/>
      <c r="L271" s="106"/>
      <c r="M271" s="103">
        <f>M272</f>
        <v>0</v>
      </c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28.5" customHeight="1" hidden="1">
      <c r="A272" s="97"/>
      <c r="B272" s="131" t="s">
        <v>495</v>
      </c>
      <c r="C272" s="152" t="s">
        <v>287</v>
      </c>
      <c r="D272" s="152" t="s">
        <v>578</v>
      </c>
      <c r="E272" s="152" t="s">
        <v>790</v>
      </c>
      <c r="F272" s="105" t="s">
        <v>17</v>
      </c>
      <c r="G272" s="105"/>
      <c r="H272" s="105"/>
      <c r="I272" s="105" t="s">
        <v>791</v>
      </c>
      <c r="J272" s="105" t="s">
        <v>496</v>
      </c>
      <c r="K272" s="106"/>
      <c r="L272" s="106"/>
      <c r="M272" s="106">
        <f>M273</f>
        <v>0</v>
      </c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22.5" customHeight="1" hidden="1">
      <c r="A273" s="97"/>
      <c r="B273" s="131" t="s">
        <v>497</v>
      </c>
      <c r="C273" s="152" t="s">
        <v>287</v>
      </c>
      <c r="D273" s="152" t="s">
        <v>578</v>
      </c>
      <c r="E273" s="152" t="s">
        <v>790</v>
      </c>
      <c r="F273" s="105" t="s">
        <v>17</v>
      </c>
      <c r="G273" s="105"/>
      <c r="H273" s="105"/>
      <c r="I273" s="105" t="s">
        <v>791</v>
      </c>
      <c r="J273" s="105" t="s">
        <v>498</v>
      </c>
      <c r="K273" s="106"/>
      <c r="L273" s="106"/>
      <c r="M273" s="106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2:13" s="97" customFormat="1" ht="22.5" customHeight="1">
      <c r="B274" s="118" t="s">
        <v>780</v>
      </c>
      <c r="C274" s="151" t="s">
        <v>287</v>
      </c>
      <c r="D274" s="151" t="s">
        <v>578</v>
      </c>
      <c r="E274" s="151" t="s">
        <v>579</v>
      </c>
      <c r="F274" s="102" t="s">
        <v>17</v>
      </c>
      <c r="G274" s="102"/>
      <c r="H274" s="102"/>
      <c r="I274" s="102" t="s">
        <v>782</v>
      </c>
      <c r="J274" s="102"/>
      <c r="K274" s="103">
        <f>K275</f>
        <v>46265</v>
      </c>
      <c r="L274" s="103"/>
      <c r="M274" s="103"/>
    </row>
    <row r="275" spans="2:13" s="97" customFormat="1" ht="22.5" customHeight="1">
      <c r="B275" s="111" t="s">
        <v>407</v>
      </c>
      <c r="C275" s="152" t="s">
        <v>287</v>
      </c>
      <c r="D275" s="152" t="s">
        <v>578</v>
      </c>
      <c r="E275" s="152" t="s">
        <v>579</v>
      </c>
      <c r="F275" s="105" t="s">
        <v>17</v>
      </c>
      <c r="G275" s="105"/>
      <c r="H275" s="105"/>
      <c r="I275" s="105" t="s">
        <v>782</v>
      </c>
      <c r="J275" s="105" t="s">
        <v>401</v>
      </c>
      <c r="K275" s="106">
        <f>K276</f>
        <v>46265</v>
      </c>
      <c r="L275" s="106"/>
      <c r="M275" s="106"/>
    </row>
    <row r="276" spans="2:13" s="97" customFormat="1" ht="22.5" customHeight="1">
      <c r="B276" s="111" t="s">
        <v>265</v>
      </c>
      <c r="C276" s="152" t="s">
        <v>287</v>
      </c>
      <c r="D276" s="152" t="s">
        <v>578</v>
      </c>
      <c r="E276" s="152" t="s">
        <v>579</v>
      </c>
      <c r="F276" s="105" t="s">
        <v>17</v>
      </c>
      <c r="G276" s="105"/>
      <c r="H276" s="105"/>
      <c r="I276" s="105" t="s">
        <v>782</v>
      </c>
      <c r="J276" s="105" t="s">
        <v>432</v>
      </c>
      <c r="K276" s="106">
        <v>46265</v>
      </c>
      <c r="L276" s="106"/>
      <c r="M276" s="106"/>
    </row>
    <row r="277" spans="1:256" ht="25.5" customHeight="1">
      <c r="A277" s="97"/>
      <c r="B277" s="166" t="s">
        <v>661</v>
      </c>
      <c r="C277" s="148" t="s">
        <v>294</v>
      </c>
      <c r="D277" s="151" t="s">
        <v>578</v>
      </c>
      <c r="E277" s="152"/>
      <c r="F277" s="167"/>
      <c r="G277" s="167"/>
      <c r="H277" s="167"/>
      <c r="I277" s="167"/>
      <c r="J277" s="167"/>
      <c r="K277" s="168">
        <f>K299+K306+K314+K321+K326+K332+K278+K281+K287+K290+K370+K367+K376+K379+K373+K284+K293+K345+K348+K351+K354+K296+K357+K342+K363+K360</f>
        <v>8688657.72</v>
      </c>
      <c r="L277" s="168">
        <f>L299+L306+L314+L321+L326+L332+L278+L281+L287+L290+L370+L367+L376+L379+L373+L284+L293+L345+L348+L351+L354+L296+L357+L342</f>
        <v>0</v>
      </c>
      <c r="M277" s="168">
        <f>M299+M306+M314+M321+M326+M332+M278+M281+M287+M290+M370+M367+M376+M379+M373+M284+M293+M345+M348+M351+M354+M296+M357+M342</f>
        <v>0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75" customHeight="1">
      <c r="A278" s="97"/>
      <c r="B278" s="169" t="s">
        <v>323</v>
      </c>
      <c r="C278" s="110" t="s">
        <v>294</v>
      </c>
      <c r="D278" s="151" t="s">
        <v>578</v>
      </c>
      <c r="E278" s="151" t="s">
        <v>579</v>
      </c>
      <c r="F278" s="102" t="s">
        <v>12</v>
      </c>
      <c r="G278" s="102" t="s">
        <v>307</v>
      </c>
      <c r="H278" s="102" t="s">
        <v>287</v>
      </c>
      <c r="I278" s="102" t="s">
        <v>662</v>
      </c>
      <c r="J278" s="102"/>
      <c r="K278" s="103">
        <f aca="true" t="shared" si="55" ref="K278:M279">K279</f>
        <v>9200000</v>
      </c>
      <c r="L278" s="103">
        <f t="shared" si="55"/>
        <v>0</v>
      </c>
      <c r="M278" s="103">
        <f t="shared" si="55"/>
        <v>0</v>
      </c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39.75" customHeight="1">
      <c r="A279" s="97"/>
      <c r="B279" s="111" t="s">
        <v>311</v>
      </c>
      <c r="C279" s="112" t="s">
        <v>294</v>
      </c>
      <c r="D279" s="152" t="s">
        <v>578</v>
      </c>
      <c r="E279" s="152" t="s">
        <v>579</v>
      </c>
      <c r="F279" s="105" t="s">
        <v>12</v>
      </c>
      <c r="G279" s="105" t="s">
        <v>307</v>
      </c>
      <c r="H279" s="105" t="s">
        <v>287</v>
      </c>
      <c r="I279" s="105" t="s">
        <v>662</v>
      </c>
      <c r="J279" s="105" t="s">
        <v>312</v>
      </c>
      <c r="K279" s="106">
        <f t="shared" si="55"/>
        <v>9200000</v>
      </c>
      <c r="L279" s="106">
        <f t="shared" si="55"/>
        <v>0</v>
      </c>
      <c r="M279" s="106">
        <f t="shared" si="55"/>
        <v>0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21" customHeight="1">
      <c r="A280" s="97"/>
      <c r="B280" s="111" t="s">
        <v>313</v>
      </c>
      <c r="C280" s="112" t="s">
        <v>294</v>
      </c>
      <c r="D280" s="152" t="s">
        <v>578</v>
      </c>
      <c r="E280" s="152" t="s">
        <v>579</v>
      </c>
      <c r="F280" s="105" t="s">
        <v>12</v>
      </c>
      <c r="G280" s="105" t="s">
        <v>307</v>
      </c>
      <c r="H280" s="105" t="s">
        <v>287</v>
      </c>
      <c r="I280" s="105" t="s">
        <v>662</v>
      </c>
      <c r="J280" s="105" t="s">
        <v>314</v>
      </c>
      <c r="K280" s="106">
        <v>9200000</v>
      </c>
      <c r="L280" s="106"/>
      <c r="M280" s="106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62.25" customHeight="1">
      <c r="A281" s="97"/>
      <c r="B281" s="169" t="s">
        <v>309</v>
      </c>
      <c r="C281" s="110" t="s">
        <v>294</v>
      </c>
      <c r="D281" s="151" t="s">
        <v>578</v>
      </c>
      <c r="E281" s="152" t="s">
        <v>579</v>
      </c>
      <c r="F281" s="102" t="s">
        <v>12</v>
      </c>
      <c r="G281" s="102"/>
      <c r="H281" s="102"/>
      <c r="I281" s="102" t="s">
        <v>663</v>
      </c>
      <c r="J281" s="102"/>
      <c r="K281" s="103">
        <f aca="true" t="shared" si="56" ref="K281:M282">K282</f>
        <v>-472302</v>
      </c>
      <c r="L281" s="103">
        <f t="shared" si="56"/>
        <v>0</v>
      </c>
      <c r="M281" s="103">
        <f t="shared" si="56"/>
        <v>0</v>
      </c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29.25" customHeight="1">
      <c r="A282" s="97"/>
      <c r="B282" s="111" t="s">
        <v>311</v>
      </c>
      <c r="C282" s="112" t="s">
        <v>294</v>
      </c>
      <c r="D282" s="152" t="s">
        <v>578</v>
      </c>
      <c r="E282" s="152" t="s">
        <v>579</v>
      </c>
      <c r="F282" s="112" t="s">
        <v>12</v>
      </c>
      <c r="G282" s="112" t="s">
        <v>307</v>
      </c>
      <c r="H282" s="112" t="s">
        <v>285</v>
      </c>
      <c r="I282" s="105" t="s">
        <v>663</v>
      </c>
      <c r="J282" s="112" t="s">
        <v>312</v>
      </c>
      <c r="K282" s="106">
        <f t="shared" si="56"/>
        <v>-472302</v>
      </c>
      <c r="L282" s="106">
        <f t="shared" si="56"/>
        <v>0</v>
      </c>
      <c r="M282" s="106">
        <f t="shared" si="56"/>
        <v>0</v>
      </c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26.25" customHeight="1">
      <c r="A283" s="97"/>
      <c r="B283" s="111" t="s">
        <v>313</v>
      </c>
      <c r="C283" s="112" t="s">
        <v>294</v>
      </c>
      <c r="D283" s="152" t="s">
        <v>578</v>
      </c>
      <c r="E283" s="152" t="s">
        <v>579</v>
      </c>
      <c r="F283" s="112" t="s">
        <v>12</v>
      </c>
      <c r="G283" s="112" t="s">
        <v>307</v>
      </c>
      <c r="H283" s="112" t="s">
        <v>285</v>
      </c>
      <c r="I283" s="105" t="s">
        <v>663</v>
      </c>
      <c r="J283" s="112" t="s">
        <v>314</v>
      </c>
      <c r="K283" s="106">
        <v>-472302</v>
      </c>
      <c r="L283" s="106"/>
      <c r="M283" s="106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25.5" hidden="1">
      <c r="A284" s="97"/>
      <c r="B284" s="101" t="s">
        <v>664</v>
      </c>
      <c r="C284" s="110" t="s">
        <v>294</v>
      </c>
      <c r="D284" s="151" t="s">
        <v>578</v>
      </c>
      <c r="E284" s="151" t="s">
        <v>579</v>
      </c>
      <c r="F284" s="110" t="s">
        <v>12</v>
      </c>
      <c r="G284" s="110"/>
      <c r="H284" s="110"/>
      <c r="I284" s="110"/>
      <c r="J284" s="110"/>
      <c r="K284" s="103">
        <f aca="true" t="shared" si="57" ref="K284:M285">K285</f>
        <v>0</v>
      </c>
      <c r="L284" s="103">
        <f t="shared" si="57"/>
        <v>0</v>
      </c>
      <c r="M284" s="103">
        <f t="shared" si="57"/>
        <v>0</v>
      </c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25.5" hidden="1">
      <c r="A285" s="97"/>
      <c r="B285" s="111" t="s">
        <v>311</v>
      </c>
      <c r="C285" s="112" t="s">
        <v>294</v>
      </c>
      <c r="D285" s="152" t="s">
        <v>578</v>
      </c>
      <c r="E285" s="152" t="s">
        <v>579</v>
      </c>
      <c r="F285" s="112" t="s">
        <v>12</v>
      </c>
      <c r="G285" s="112"/>
      <c r="H285" s="112"/>
      <c r="I285" s="112"/>
      <c r="J285" s="112" t="s">
        <v>312</v>
      </c>
      <c r="K285" s="106">
        <f t="shared" si="57"/>
        <v>0</v>
      </c>
      <c r="L285" s="106">
        <f t="shared" si="57"/>
        <v>0</v>
      </c>
      <c r="M285" s="106">
        <f t="shared" si="57"/>
        <v>0</v>
      </c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12.75" hidden="1">
      <c r="A286" s="97"/>
      <c r="B286" s="170" t="s">
        <v>313</v>
      </c>
      <c r="C286" s="112" t="s">
        <v>294</v>
      </c>
      <c r="D286" s="152" t="s">
        <v>578</v>
      </c>
      <c r="E286" s="152" t="s">
        <v>579</v>
      </c>
      <c r="F286" s="112" t="s">
        <v>12</v>
      </c>
      <c r="G286" s="112"/>
      <c r="H286" s="112"/>
      <c r="I286" s="112"/>
      <c r="J286" s="112" t="s">
        <v>314</v>
      </c>
      <c r="K286" s="106"/>
      <c r="L286" s="106"/>
      <c r="M286" s="106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69" customHeight="1">
      <c r="A287" s="97"/>
      <c r="B287" s="101" t="s">
        <v>337</v>
      </c>
      <c r="C287" s="110" t="s">
        <v>294</v>
      </c>
      <c r="D287" s="151" t="s">
        <v>578</v>
      </c>
      <c r="E287" s="152" t="s">
        <v>579</v>
      </c>
      <c r="F287" s="102" t="s">
        <v>12</v>
      </c>
      <c r="G287" s="102" t="s">
        <v>307</v>
      </c>
      <c r="H287" s="102" t="s">
        <v>336</v>
      </c>
      <c r="I287" s="102" t="s">
        <v>665</v>
      </c>
      <c r="J287" s="102"/>
      <c r="K287" s="103">
        <f aca="true" t="shared" si="58" ref="K287:M288">K288</f>
        <v>-278100</v>
      </c>
      <c r="L287" s="103">
        <f t="shared" si="58"/>
        <v>0</v>
      </c>
      <c r="M287" s="103">
        <f t="shared" si="58"/>
        <v>0</v>
      </c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32.25" customHeight="1">
      <c r="A288" s="97"/>
      <c r="B288" s="111" t="s">
        <v>311</v>
      </c>
      <c r="C288" s="112" t="s">
        <v>294</v>
      </c>
      <c r="D288" s="152" t="s">
        <v>578</v>
      </c>
      <c r="E288" s="152" t="s">
        <v>579</v>
      </c>
      <c r="F288" s="105" t="s">
        <v>12</v>
      </c>
      <c r="G288" s="112"/>
      <c r="H288" s="112"/>
      <c r="I288" s="105" t="s">
        <v>665</v>
      </c>
      <c r="J288" s="105" t="s">
        <v>312</v>
      </c>
      <c r="K288" s="106">
        <f t="shared" si="58"/>
        <v>-278100</v>
      </c>
      <c r="L288" s="106">
        <f t="shared" si="58"/>
        <v>0</v>
      </c>
      <c r="M288" s="106">
        <f t="shared" si="58"/>
        <v>0</v>
      </c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24.75" customHeight="1">
      <c r="A289" s="97"/>
      <c r="B289" s="111" t="s">
        <v>313</v>
      </c>
      <c r="C289" s="112" t="s">
        <v>294</v>
      </c>
      <c r="D289" s="152" t="s">
        <v>578</v>
      </c>
      <c r="E289" s="152" t="s">
        <v>579</v>
      </c>
      <c r="F289" s="105" t="s">
        <v>12</v>
      </c>
      <c r="G289" s="112"/>
      <c r="H289" s="112"/>
      <c r="I289" s="105" t="s">
        <v>665</v>
      </c>
      <c r="J289" s="105" t="s">
        <v>314</v>
      </c>
      <c r="K289" s="106">
        <v>-278100</v>
      </c>
      <c r="L289" s="106"/>
      <c r="M289" s="106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68.25" customHeight="1">
      <c r="A290" s="97"/>
      <c r="B290" s="101" t="s">
        <v>361</v>
      </c>
      <c r="C290" s="110" t="s">
        <v>294</v>
      </c>
      <c r="D290" s="151" t="s">
        <v>578</v>
      </c>
      <c r="E290" s="152" t="s">
        <v>579</v>
      </c>
      <c r="F290" s="102" t="s">
        <v>12</v>
      </c>
      <c r="G290" s="102" t="s">
        <v>358</v>
      </c>
      <c r="H290" s="102" t="s">
        <v>360</v>
      </c>
      <c r="I290" s="102" t="s">
        <v>666</v>
      </c>
      <c r="J290" s="102"/>
      <c r="K290" s="103">
        <f aca="true" t="shared" si="59" ref="K290:M291">K291</f>
        <v>-807694</v>
      </c>
      <c r="L290" s="103">
        <f t="shared" si="59"/>
        <v>0</v>
      </c>
      <c r="M290" s="103">
        <f t="shared" si="59"/>
        <v>0</v>
      </c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23.25" customHeight="1">
      <c r="A291" s="97"/>
      <c r="B291" s="111" t="s">
        <v>363</v>
      </c>
      <c r="C291" s="112" t="s">
        <v>294</v>
      </c>
      <c r="D291" s="152" t="s">
        <v>578</v>
      </c>
      <c r="E291" s="152" t="s">
        <v>579</v>
      </c>
      <c r="F291" s="105" t="s">
        <v>12</v>
      </c>
      <c r="G291" s="105" t="s">
        <v>358</v>
      </c>
      <c r="H291" s="105" t="s">
        <v>360</v>
      </c>
      <c r="I291" s="105" t="s">
        <v>666</v>
      </c>
      <c r="J291" s="105" t="s">
        <v>364</v>
      </c>
      <c r="K291" s="106">
        <f t="shared" si="59"/>
        <v>-807694</v>
      </c>
      <c r="L291" s="106">
        <f t="shared" si="59"/>
        <v>0</v>
      </c>
      <c r="M291" s="106">
        <f t="shared" si="59"/>
        <v>0</v>
      </c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37.5" customHeight="1">
      <c r="A292" s="97"/>
      <c r="B292" s="111" t="s">
        <v>365</v>
      </c>
      <c r="C292" s="112" t="s">
        <v>294</v>
      </c>
      <c r="D292" s="152" t="s">
        <v>578</v>
      </c>
      <c r="E292" s="152" t="s">
        <v>579</v>
      </c>
      <c r="F292" s="105" t="s">
        <v>12</v>
      </c>
      <c r="G292" s="105" t="s">
        <v>358</v>
      </c>
      <c r="H292" s="105" t="s">
        <v>360</v>
      </c>
      <c r="I292" s="105" t="s">
        <v>666</v>
      </c>
      <c r="J292" s="105" t="s">
        <v>366</v>
      </c>
      <c r="K292" s="106">
        <v>-807694</v>
      </c>
      <c r="L292" s="106"/>
      <c r="M292" s="106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25.5" hidden="1">
      <c r="A293" s="97"/>
      <c r="B293" s="101" t="s">
        <v>331</v>
      </c>
      <c r="C293" s="110" t="s">
        <v>294</v>
      </c>
      <c r="D293" s="151" t="s">
        <v>578</v>
      </c>
      <c r="E293" s="151" t="s">
        <v>579</v>
      </c>
      <c r="F293" s="102" t="s">
        <v>12</v>
      </c>
      <c r="G293" s="102"/>
      <c r="H293" s="102"/>
      <c r="I293" s="102" t="s">
        <v>667</v>
      </c>
      <c r="J293" s="102"/>
      <c r="K293" s="103">
        <f aca="true" t="shared" si="60" ref="K293:M294">K294</f>
        <v>0</v>
      </c>
      <c r="L293" s="103">
        <f t="shared" si="60"/>
        <v>0</v>
      </c>
      <c r="M293" s="103">
        <f t="shared" si="60"/>
        <v>0</v>
      </c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25.5" hidden="1">
      <c r="A294" s="97"/>
      <c r="B294" s="111" t="s">
        <v>311</v>
      </c>
      <c r="C294" s="112" t="s">
        <v>294</v>
      </c>
      <c r="D294" s="152" t="s">
        <v>578</v>
      </c>
      <c r="E294" s="152" t="s">
        <v>579</v>
      </c>
      <c r="F294" s="105" t="s">
        <v>12</v>
      </c>
      <c r="G294" s="105"/>
      <c r="H294" s="105"/>
      <c r="I294" s="105" t="s">
        <v>667</v>
      </c>
      <c r="J294" s="105" t="s">
        <v>312</v>
      </c>
      <c r="K294" s="106">
        <f t="shared" si="60"/>
        <v>0</v>
      </c>
      <c r="L294" s="106">
        <f t="shared" si="60"/>
        <v>0</v>
      </c>
      <c r="M294" s="106">
        <f t="shared" si="60"/>
        <v>0</v>
      </c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12.75" hidden="1">
      <c r="A295" s="97"/>
      <c r="B295" s="171" t="s">
        <v>313</v>
      </c>
      <c r="C295" s="112" t="s">
        <v>294</v>
      </c>
      <c r="D295" s="152" t="s">
        <v>578</v>
      </c>
      <c r="E295" s="152" t="s">
        <v>579</v>
      </c>
      <c r="F295" s="105" t="s">
        <v>12</v>
      </c>
      <c r="G295" s="105"/>
      <c r="H295" s="105"/>
      <c r="I295" s="105" t="s">
        <v>667</v>
      </c>
      <c r="J295" s="105" t="s">
        <v>314</v>
      </c>
      <c r="K295" s="106"/>
      <c r="L295" s="106"/>
      <c r="M295" s="106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25.5" hidden="1">
      <c r="A296" s="97"/>
      <c r="B296" s="117" t="s">
        <v>668</v>
      </c>
      <c r="C296" s="110" t="s">
        <v>294</v>
      </c>
      <c r="D296" s="151" t="s">
        <v>578</v>
      </c>
      <c r="E296" s="151" t="s">
        <v>579</v>
      </c>
      <c r="F296" s="102" t="s">
        <v>12</v>
      </c>
      <c r="G296" s="105"/>
      <c r="H296" s="105"/>
      <c r="I296" s="102" t="s">
        <v>669</v>
      </c>
      <c r="J296" s="102"/>
      <c r="K296" s="103">
        <f aca="true" t="shared" si="61" ref="K296:M297">K297</f>
        <v>0</v>
      </c>
      <c r="L296" s="103">
        <f t="shared" si="61"/>
        <v>0</v>
      </c>
      <c r="M296" s="103">
        <f t="shared" si="61"/>
        <v>0</v>
      </c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25.5" hidden="1">
      <c r="A297" s="97"/>
      <c r="B297" s="111" t="s">
        <v>311</v>
      </c>
      <c r="C297" s="112" t="s">
        <v>294</v>
      </c>
      <c r="D297" s="152" t="s">
        <v>578</v>
      </c>
      <c r="E297" s="152" t="s">
        <v>579</v>
      </c>
      <c r="F297" s="105" t="s">
        <v>12</v>
      </c>
      <c r="G297" s="105"/>
      <c r="H297" s="105"/>
      <c r="I297" s="105" t="s">
        <v>669</v>
      </c>
      <c r="J297" s="105" t="s">
        <v>312</v>
      </c>
      <c r="K297" s="106">
        <f t="shared" si="61"/>
        <v>0</v>
      </c>
      <c r="L297" s="106">
        <f t="shared" si="61"/>
        <v>0</v>
      </c>
      <c r="M297" s="106">
        <f t="shared" si="61"/>
        <v>0</v>
      </c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2.75" hidden="1">
      <c r="A298" s="97"/>
      <c r="B298" s="111" t="s">
        <v>313</v>
      </c>
      <c r="C298" s="112" t="s">
        <v>294</v>
      </c>
      <c r="D298" s="152" t="s">
        <v>578</v>
      </c>
      <c r="E298" s="152" t="s">
        <v>579</v>
      </c>
      <c r="F298" s="105" t="s">
        <v>12</v>
      </c>
      <c r="G298" s="105"/>
      <c r="H298" s="105"/>
      <c r="I298" s="105" t="s">
        <v>669</v>
      </c>
      <c r="J298" s="105" t="s">
        <v>314</v>
      </c>
      <c r="K298" s="106"/>
      <c r="L298" s="106"/>
      <c r="M298" s="106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30" customHeight="1">
      <c r="A299" s="97"/>
      <c r="B299" s="101" t="s">
        <v>339</v>
      </c>
      <c r="C299" s="110" t="s">
        <v>294</v>
      </c>
      <c r="D299" s="151" t="s">
        <v>578</v>
      </c>
      <c r="E299" s="151" t="s">
        <v>579</v>
      </c>
      <c r="F299" s="102" t="s">
        <v>12</v>
      </c>
      <c r="G299" s="102" t="s">
        <v>307</v>
      </c>
      <c r="H299" s="102" t="s">
        <v>336</v>
      </c>
      <c r="I299" s="102" t="s">
        <v>607</v>
      </c>
      <c r="J299" s="102"/>
      <c r="K299" s="103">
        <f>K300+K302+K304</f>
        <v>16018</v>
      </c>
      <c r="L299" s="103">
        <f>L300+L302+L304</f>
        <v>0</v>
      </c>
      <c r="M299" s="103">
        <f>M300+M302+M304</f>
        <v>0</v>
      </c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74.25" customHeight="1">
      <c r="A300" s="97"/>
      <c r="B300" s="158" t="s">
        <v>291</v>
      </c>
      <c r="C300" s="112" t="s">
        <v>294</v>
      </c>
      <c r="D300" s="152" t="s">
        <v>578</v>
      </c>
      <c r="E300" s="152" t="s">
        <v>579</v>
      </c>
      <c r="F300" s="105" t="s">
        <v>12</v>
      </c>
      <c r="G300" s="105" t="s">
        <v>307</v>
      </c>
      <c r="H300" s="105" t="s">
        <v>336</v>
      </c>
      <c r="I300" s="105" t="s">
        <v>607</v>
      </c>
      <c r="J300" s="105" t="s">
        <v>23</v>
      </c>
      <c r="K300" s="106">
        <f>K301</f>
        <v>-55125</v>
      </c>
      <c r="L300" s="106">
        <f>L301</f>
        <v>0</v>
      </c>
      <c r="M300" s="106">
        <f>M301</f>
        <v>0</v>
      </c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37.5" customHeight="1">
      <c r="A301" s="97"/>
      <c r="B301" s="158" t="s">
        <v>296</v>
      </c>
      <c r="C301" s="112" t="s">
        <v>294</v>
      </c>
      <c r="D301" s="152" t="s">
        <v>578</v>
      </c>
      <c r="E301" s="152" t="s">
        <v>579</v>
      </c>
      <c r="F301" s="105" t="s">
        <v>12</v>
      </c>
      <c r="G301" s="105" t="s">
        <v>307</v>
      </c>
      <c r="H301" s="105" t="s">
        <v>336</v>
      </c>
      <c r="I301" s="105" t="s">
        <v>607</v>
      </c>
      <c r="J301" s="105" t="s">
        <v>292</v>
      </c>
      <c r="K301" s="106">
        <v>-55125</v>
      </c>
      <c r="L301" s="106"/>
      <c r="M301" s="106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36" customHeight="1">
      <c r="A302" s="97"/>
      <c r="B302" s="158" t="s">
        <v>297</v>
      </c>
      <c r="C302" s="112" t="s">
        <v>294</v>
      </c>
      <c r="D302" s="152" t="s">
        <v>578</v>
      </c>
      <c r="E302" s="152" t="s">
        <v>579</v>
      </c>
      <c r="F302" s="105" t="s">
        <v>12</v>
      </c>
      <c r="G302" s="105" t="s">
        <v>307</v>
      </c>
      <c r="H302" s="105" t="s">
        <v>336</v>
      </c>
      <c r="I302" s="105" t="s">
        <v>607</v>
      </c>
      <c r="J302" s="105" t="s">
        <v>298</v>
      </c>
      <c r="K302" s="106">
        <f>K303</f>
        <v>71143</v>
      </c>
      <c r="L302" s="106">
        <f>L303</f>
        <v>0</v>
      </c>
      <c r="M302" s="106">
        <f>M303</f>
        <v>0</v>
      </c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39.75" customHeight="1">
      <c r="A303" s="97"/>
      <c r="B303" s="158" t="s">
        <v>299</v>
      </c>
      <c r="C303" s="112" t="s">
        <v>294</v>
      </c>
      <c r="D303" s="152" t="s">
        <v>578</v>
      </c>
      <c r="E303" s="152" t="s">
        <v>579</v>
      </c>
      <c r="F303" s="105" t="s">
        <v>12</v>
      </c>
      <c r="G303" s="105" t="s">
        <v>307</v>
      </c>
      <c r="H303" s="105" t="s">
        <v>336</v>
      </c>
      <c r="I303" s="105" t="s">
        <v>607</v>
      </c>
      <c r="J303" s="105" t="s">
        <v>300</v>
      </c>
      <c r="K303" s="106">
        <v>71143</v>
      </c>
      <c r="L303" s="106"/>
      <c r="M303" s="106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2.75" hidden="1">
      <c r="A304" s="97"/>
      <c r="B304" s="111" t="s">
        <v>318</v>
      </c>
      <c r="C304" s="112" t="s">
        <v>294</v>
      </c>
      <c r="D304" s="152" t="s">
        <v>578</v>
      </c>
      <c r="E304" s="152" t="s">
        <v>579</v>
      </c>
      <c r="F304" s="105" t="s">
        <v>12</v>
      </c>
      <c r="G304" s="105" t="s">
        <v>307</v>
      </c>
      <c r="H304" s="105" t="s">
        <v>336</v>
      </c>
      <c r="I304" s="105" t="s">
        <v>607</v>
      </c>
      <c r="J304" s="105" t="s">
        <v>302</v>
      </c>
      <c r="K304" s="106">
        <f>K305</f>
        <v>0</v>
      </c>
      <c r="L304" s="106">
        <f>L305</f>
        <v>0</v>
      </c>
      <c r="M304" s="106">
        <f>M305</f>
        <v>0</v>
      </c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2.75" hidden="1">
      <c r="A305" s="97"/>
      <c r="B305" s="111" t="s">
        <v>303</v>
      </c>
      <c r="C305" s="112" t="s">
        <v>294</v>
      </c>
      <c r="D305" s="152" t="s">
        <v>578</v>
      </c>
      <c r="E305" s="152" t="s">
        <v>579</v>
      </c>
      <c r="F305" s="105" t="s">
        <v>12</v>
      </c>
      <c r="G305" s="105" t="s">
        <v>307</v>
      </c>
      <c r="H305" s="105" t="s">
        <v>336</v>
      </c>
      <c r="I305" s="105" t="s">
        <v>607</v>
      </c>
      <c r="J305" s="105" t="s">
        <v>304</v>
      </c>
      <c r="K305" s="106"/>
      <c r="L305" s="106"/>
      <c r="M305" s="106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5.75" customHeight="1">
      <c r="A306" s="97"/>
      <c r="B306" s="101" t="s">
        <v>315</v>
      </c>
      <c r="C306" s="110" t="s">
        <v>294</v>
      </c>
      <c r="D306" s="151" t="s">
        <v>578</v>
      </c>
      <c r="E306" s="151" t="s">
        <v>579</v>
      </c>
      <c r="F306" s="102" t="s">
        <v>12</v>
      </c>
      <c r="G306" s="102" t="s">
        <v>307</v>
      </c>
      <c r="H306" s="102" t="s">
        <v>285</v>
      </c>
      <c r="I306" s="102" t="s">
        <v>670</v>
      </c>
      <c r="J306" s="102"/>
      <c r="K306" s="103">
        <f>K309+K311</f>
        <v>391029</v>
      </c>
      <c r="L306" s="103">
        <f>L309+L311</f>
        <v>0</v>
      </c>
      <c r="M306" s="103">
        <f>M309+M311</f>
        <v>0</v>
      </c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51" hidden="1">
      <c r="A307" s="97"/>
      <c r="B307" s="158" t="s">
        <v>291</v>
      </c>
      <c r="C307" s="112" t="s">
        <v>294</v>
      </c>
      <c r="D307" s="152" t="s">
        <v>578</v>
      </c>
      <c r="E307" s="152" t="s">
        <v>579</v>
      </c>
      <c r="F307" s="112" t="s">
        <v>12</v>
      </c>
      <c r="G307" s="112" t="s">
        <v>307</v>
      </c>
      <c r="H307" s="112" t="s">
        <v>285</v>
      </c>
      <c r="I307" s="112" t="s">
        <v>670</v>
      </c>
      <c r="J307" s="105" t="s">
        <v>23</v>
      </c>
      <c r="K307" s="106"/>
      <c r="L307" s="106"/>
      <c r="M307" s="106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25.5" hidden="1">
      <c r="A308" s="97"/>
      <c r="B308" s="158" t="s">
        <v>296</v>
      </c>
      <c r="C308" s="112" t="s">
        <v>294</v>
      </c>
      <c r="D308" s="152" t="s">
        <v>578</v>
      </c>
      <c r="E308" s="152" t="s">
        <v>579</v>
      </c>
      <c r="F308" s="112" t="s">
        <v>12</v>
      </c>
      <c r="G308" s="112" t="s">
        <v>307</v>
      </c>
      <c r="H308" s="112" t="s">
        <v>285</v>
      </c>
      <c r="I308" s="112" t="s">
        <v>670</v>
      </c>
      <c r="J308" s="105" t="s">
        <v>292</v>
      </c>
      <c r="K308" s="106"/>
      <c r="L308" s="106"/>
      <c r="M308" s="106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30.75" customHeight="1">
      <c r="A309" s="97"/>
      <c r="B309" s="111" t="s">
        <v>311</v>
      </c>
      <c r="C309" s="112" t="s">
        <v>294</v>
      </c>
      <c r="D309" s="152" t="s">
        <v>578</v>
      </c>
      <c r="E309" s="152" t="s">
        <v>579</v>
      </c>
      <c r="F309" s="112" t="s">
        <v>12</v>
      </c>
      <c r="G309" s="112" t="s">
        <v>307</v>
      </c>
      <c r="H309" s="112" t="s">
        <v>285</v>
      </c>
      <c r="I309" s="112" t="s">
        <v>670</v>
      </c>
      <c r="J309" s="112" t="s">
        <v>312</v>
      </c>
      <c r="K309" s="106">
        <f>K310</f>
        <v>391029</v>
      </c>
      <c r="L309" s="106">
        <f>L310</f>
        <v>0</v>
      </c>
      <c r="M309" s="106">
        <f>M310</f>
        <v>0</v>
      </c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21" customHeight="1">
      <c r="A310" s="97"/>
      <c r="B310" s="111" t="s">
        <v>313</v>
      </c>
      <c r="C310" s="112" t="s">
        <v>294</v>
      </c>
      <c r="D310" s="152" t="s">
        <v>578</v>
      </c>
      <c r="E310" s="152" t="s">
        <v>579</v>
      </c>
      <c r="F310" s="112" t="s">
        <v>12</v>
      </c>
      <c r="G310" s="112" t="s">
        <v>307</v>
      </c>
      <c r="H310" s="112" t="s">
        <v>285</v>
      </c>
      <c r="I310" s="112" t="s">
        <v>670</v>
      </c>
      <c r="J310" s="112" t="s">
        <v>314</v>
      </c>
      <c r="K310" s="106">
        <f>415078-24049</f>
        <v>391029</v>
      </c>
      <c r="L310" s="106"/>
      <c r="M310" s="106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2.75" hidden="1">
      <c r="A311" s="97"/>
      <c r="B311" s="111" t="s">
        <v>318</v>
      </c>
      <c r="C311" s="112" t="s">
        <v>294</v>
      </c>
      <c r="D311" s="152" t="s">
        <v>578</v>
      </c>
      <c r="E311" s="152" t="s">
        <v>579</v>
      </c>
      <c r="F311" s="112" t="s">
        <v>12</v>
      </c>
      <c r="G311" s="112" t="s">
        <v>307</v>
      </c>
      <c r="H311" s="112" t="s">
        <v>285</v>
      </c>
      <c r="I311" s="112" t="s">
        <v>670</v>
      </c>
      <c r="J311" s="112" t="s">
        <v>302</v>
      </c>
      <c r="K311" s="106">
        <f>K313</f>
        <v>0</v>
      </c>
      <c r="L311" s="106">
        <f>L313</f>
        <v>0</v>
      </c>
      <c r="M311" s="106">
        <f>M313</f>
        <v>0</v>
      </c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2.75" hidden="1">
      <c r="A312" s="97"/>
      <c r="B312" s="111" t="s">
        <v>319</v>
      </c>
      <c r="C312" s="112" t="s">
        <v>294</v>
      </c>
      <c r="D312" s="152" t="s">
        <v>578</v>
      </c>
      <c r="E312" s="152" t="s">
        <v>579</v>
      </c>
      <c r="F312" s="112" t="s">
        <v>12</v>
      </c>
      <c r="G312" s="112" t="s">
        <v>307</v>
      </c>
      <c r="H312" s="112" t="s">
        <v>285</v>
      </c>
      <c r="I312" s="112" t="s">
        <v>670</v>
      </c>
      <c r="J312" s="112" t="s">
        <v>320</v>
      </c>
      <c r="K312" s="106"/>
      <c r="L312" s="106"/>
      <c r="M312" s="106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2.75" hidden="1">
      <c r="A313" s="97"/>
      <c r="B313" s="111" t="s">
        <v>303</v>
      </c>
      <c r="C313" s="112" t="s">
        <v>294</v>
      </c>
      <c r="D313" s="152" t="s">
        <v>578</v>
      </c>
      <c r="E313" s="152" t="s">
        <v>579</v>
      </c>
      <c r="F313" s="112" t="s">
        <v>12</v>
      </c>
      <c r="G313" s="112" t="s">
        <v>307</v>
      </c>
      <c r="H313" s="112" t="s">
        <v>285</v>
      </c>
      <c r="I313" s="112" t="s">
        <v>670</v>
      </c>
      <c r="J313" s="112" t="s">
        <v>304</v>
      </c>
      <c r="K313" s="106"/>
      <c r="L313" s="106"/>
      <c r="M313" s="106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17.25" customHeight="1">
      <c r="A314" s="97"/>
      <c r="B314" s="101" t="s">
        <v>325</v>
      </c>
      <c r="C314" s="110" t="s">
        <v>294</v>
      </c>
      <c r="D314" s="151" t="s">
        <v>578</v>
      </c>
      <c r="E314" s="151" t="s">
        <v>579</v>
      </c>
      <c r="F314" s="102" t="s">
        <v>12</v>
      </c>
      <c r="G314" s="102" t="s">
        <v>307</v>
      </c>
      <c r="H314" s="102" t="s">
        <v>287</v>
      </c>
      <c r="I314" s="102" t="s">
        <v>671</v>
      </c>
      <c r="J314" s="102"/>
      <c r="K314" s="103">
        <f>K317+K319+K315</f>
        <v>642599.75</v>
      </c>
      <c r="L314" s="103">
        <f>L317+L319+L315</f>
        <v>0</v>
      </c>
      <c r="M314" s="103">
        <f>M317+M319+M315</f>
        <v>0</v>
      </c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51" hidden="1">
      <c r="A315" s="97"/>
      <c r="B315" s="158" t="s">
        <v>291</v>
      </c>
      <c r="C315" s="112" t="s">
        <v>294</v>
      </c>
      <c r="D315" s="152" t="s">
        <v>578</v>
      </c>
      <c r="E315" s="152" t="s">
        <v>579</v>
      </c>
      <c r="F315" s="105" t="s">
        <v>12</v>
      </c>
      <c r="G315" s="105" t="s">
        <v>307</v>
      </c>
      <c r="H315" s="105" t="s">
        <v>287</v>
      </c>
      <c r="I315" s="105" t="s">
        <v>671</v>
      </c>
      <c r="J315" s="105" t="s">
        <v>23</v>
      </c>
      <c r="K315" s="106">
        <f>K316</f>
        <v>0</v>
      </c>
      <c r="L315" s="106">
        <f>L316</f>
        <v>0</v>
      </c>
      <c r="M315" s="106">
        <f>M316</f>
        <v>0</v>
      </c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25.5" hidden="1">
      <c r="A316" s="97"/>
      <c r="B316" s="158" t="s">
        <v>296</v>
      </c>
      <c r="C316" s="112" t="s">
        <v>294</v>
      </c>
      <c r="D316" s="152" t="s">
        <v>578</v>
      </c>
      <c r="E316" s="152" t="s">
        <v>579</v>
      </c>
      <c r="F316" s="105" t="s">
        <v>12</v>
      </c>
      <c r="G316" s="105" t="s">
        <v>307</v>
      </c>
      <c r="H316" s="105" t="s">
        <v>287</v>
      </c>
      <c r="I316" s="105" t="s">
        <v>671</v>
      </c>
      <c r="J316" s="105" t="s">
        <v>292</v>
      </c>
      <c r="K316" s="106"/>
      <c r="L316" s="106"/>
      <c r="M316" s="106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40.5" customHeight="1">
      <c r="A317" s="97"/>
      <c r="B317" s="111" t="s">
        <v>311</v>
      </c>
      <c r="C317" s="112" t="s">
        <v>294</v>
      </c>
      <c r="D317" s="152" t="s">
        <v>578</v>
      </c>
      <c r="E317" s="152" t="s">
        <v>579</v>
      </c>
      <c r="F317" s="105" t="s">
        <v>12</v>
      </c>
      <c r="G317" s="105" t="s">
        <v>307</v>
      </c>
      <c r="H317" s="105" t="s">
        <v>287</v>
      </c>
      <c r="I317" s="105" t="s">
        <v>671</v>
      </c>
      <c r="J317" s="105" t="s">
        <v>312</v>
      </c>
      <c r="K317" s="106">
        <f>K318</f>
        <v>642599.75</v>
      </c>
      <c r="L317" s="106">
        <f>L318</f>
        <v>0</v>
      </c>
      <c r="M317" s="106">
        <f>M318</f>
        <v>0</v>
      </c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19.5" customHeight="1">
      <c r="A318" s="97"/>
      <c r="B318" s="111" t="s">
        <v>313</v>
      </c>
      <c r="C318" s="112" t="s">
        <v>294</v>
      </c>
      <c r="D318" s="152" t="s">
        <v>578</v>
      </c>
      <c r="E318" s="152" t="s">
        <v>579</v>
      </c>
      <c r="F318" s="105" t="s">
        <v>12</v>
      </c>
      <c r="G318" s="112" t="s">
        <v>307</v>
      </c>
      <c r="H318" s="152" t="s">
        <v>287</v>
      </c>
      <c r="I318" s="105" t="s">
        <v>671</v>
      </c>
      <c r="J318" s="112" t="s">
        <v>314</v>
      </c>
      <c r="K318" s="106">
        <f>-13606.25+656206</f>
        <v>642599.75</v>
      </c>
      <c r="L318" s="106"/>
      <c r="M318" s="106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12.75" hidden="1">
      <c r="A319" s="97"/>
      <c r="B319" s="111" t="s">
        <v>318</v>
      </c>
      <c r="C319" s="112" t="s">
        <v>294</v>
      </c>
      <c r="D319" s="152" t="s">
        <v>578</v>
      </c>
      <c r="E319" s="152" t="s">
        <v>579</v>
      </c>
      <c r="F319" s="105" t="s">
        <v>12</v>
      </c>
      <c r="G319" s="112"/>
      <c r="H319" s="152"/>
      <c r="I319" s="105" t="s">
        <v>671</v>
      </c>
      <c r="J319" s="112" t="s">
        <v>302</v>
      </c>
      <c r="K319" s="106">
        <f>K320</f>
        <v>0</v>
      </c>
      <c r="L319" s="106">
        <f>L320</f>
        <v>0</v>
      </c>
      <c r="M319" s="106">
        <f>M320</f>
        <v>0</v>
      </c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12.75" hidden="1">
      <c r="A320" s="97"/>
      <c r="B320" s="111" t="s">
        <v>303</v>
      </c>
      <c r="C320" s="112" t="s">
        <v>294</v>
      </c>
      <c r="D320" s="152" t="s">
        <v>578</v>
      </c>
      <c r="E320" s="152" t="s">
        <v>579</v>
      </c>
      <c r="F320" s="105" t="s">
        <v>12</v>
      </c>
      <c r="G320" s="112"/>
      <c r="H320" s="152"/>
      <c r="I320" s="105" t="s">
        <v>671</v>
      </c>
      <c r="J320" s="112" t="s">
        <v>304</v>
      </c>
      <c r="K320" s="106"/>
      <c r="L320" s="106"/>
      <c r="M320" s="106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21" customHeight="1">
      <c r="A321" s="97"/>
      <c r="B321" s="101" t="s">
        <v>672</v>
      </c>
      <c r="C321" s="110" t="s">
        <v>294</v>
      </c>
      <c r="D321" s="151" t="s">
        <v>578</v>
      </c>
      <c r="E321" s="152" t="s">
        <v>579</v>
      </c>
      <c r="F321" s="102" t="s">
        <v>12</v>
      </c>
      <c r="G321" s="102"/>
      <c r="H321" s="102"/>
      <c r="I321" s="102" t="s">
        <v>673</v>
      </c>
      <c r="J321" s="102"/>
      <c r="K321" s="103">
        <f>K322+K324</f>
        <v>-3847.5</v>
      </c>
      <c r="L321" s="103">
        <f>L322+L324</f>
        <v>0</v>
      </c>
      <c r="M321" s="103">
        <f>M322+M324</f>
        <v>0</v>
      </c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38.25" customHeight="1">
      <c r="A322" s="97"/>
      <c r="B322" s="111" t="s">
        <v>311</v>
      </c>
      <c r="C322" s="112" t="s">
        <v>294</v>
      </c>
      <c r="D322" s="152" t="s">
        <v>578</v>
      </c>
      <c r="E322" s="152" t="s">
        <v>579</v>
      </c>
      <c r="F322" s="105" t="s">
        <v>12</v>
      </c>
      <c r="G322" s="105"/>
      <c r="H322" s="105"/>
      <c r="I322" s="105" t="s">
        <v>673</v>
      </c>
      <c r="J322" s="105" t="s">
        <v>312</v>
      </c>
      <c r="K322" s="106">
        <f>K323</f>
        <v>-3847.5</v>
      </c>
      <c r="L322" s="106">
        <f>L323</f>
        <v>0</v>
      </c>
      <c r="M322" s="106">
        <f>M323</f>
        <v>0</v>
      </c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18" customHeight="1">
      <c r="A323" s="97"/>
      <c r="B323" s="111" t="s">
        <v>313</v>
      </c>
      <c r="C323" s="112" t="s">
        <v>294</v>
      </c>
      <c r="D323" s="152" t="s">
        <v>578</v>
      </c>
      <c r="E323" s="152" t="s">
        <v>579</v>
      </c>
      <c r="F323" s="105" t="s">
        <v>12</v>
      </c>
      <c r="G323" s="105"/>
      <c r="H323" s="105"/>
      <c r="I323" s="105" t="s">
        <v>673</v>
      </c>
      <c r="J323" s="112" t="s">
        <v>314</v>
      </c>
      <c r="K323" s="106">
        <v>-3847.5</v>
      </c>
      <c r="L323" s="106"/>
      <c r="M323" s="106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17.25" customHeight="1" hidden="1">
      <c r="A324" s="97"/>
      <c r="B324" s="111" t="s">
        <v>318</v>
      </c>
      <c r="C324" s="112" t="s">
        <v>294</v>
      </c>
      <c r="D324" s="152" t="s">
        <v>578</v>
      </c>
      <c r="E324" s="152" t="s">
        <v>579</v>
      </c>
      <c r="F324" s="105" t="s">
        <v>12</v>
      </c>
      <c r="G324" s="105"/>
      <c r="H324" s="105"/>
      <c r="I324" s="105" t="s">
        <v>673</v>
      </c>
      <c r="J324" s="112" t="s">
        <v>302</v>
      </c>
      <c r="K324" s="106">
        <f>K325</f>
        <v>0</v>
      </c>
      <c r="L324" s="106">
        <f>L325</f>
        <v>0</v>
      </c>
      <c r="M324" s="106">
        <f>M325</f>
        <v>0</v>
      </c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28.5" customHeight="1" hidden="1">
      <c r="A325" s="97"/>
      <c r="B325" s="111" t="s">
        <v>303</v>
      </c>
      <c r="C325" s="112" t="s">
        <v>294</v>
      </c>
      <c r="D325" s="152" t="s">
        <v>578</v>
      </c>
      <c r="E325" s="152" t="s">
        <v>579</v>
      </c>
      <c r="F325" s="105" t="s">
        <v>12</v>
      </c>
      <c r="G325" s="105"/>
      <c r="H325" s="105"/>
      <c r="I325" s="105" t="s">
        <v>673</v>
      </c>
      <c r="J325" s="112" t="s">
        <v>304</v>
      </c>
      <c r="K325" s="106"/>
      <c r="L325" s="106"/>
      <c r="M325" s="106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25.5" hidden="1">
      <c r="A326" s="97"/>
      <c r="B326" s="101" t="s">
        <v>341</v>
      </c>
      <c r="C326" s="110" t="s">
        <v>294</v>
      </c>
      <c r="D326" s="151" t="s">
        <v>578</v>
      </c>
      <c r="E326" s="151" t="s">
        <v>579</v>
      </c>
      <c r="F326" s="102" t="s">
        <v>12</v>
      </c>
      <c r="G326" s="102"/>
      <c r="H326" s="102"/>
      <c r="I326" s="102" t="s">
        <v>674</v>
      </c>
      <c r="J326" s="102"/>
      <c r="K326" s="103">
        <f aca="true" t="shared" si="62" ref="K326:M327">K327</f>
        <v>0</v>
      </c>
      <c r="L326" s="103">
        <f t="shared" si="62"/>
        <v>0</v>
      </c>
      <c r="M326" s="103">
        <f t="shared" si="62"/>
        <v>0</v>
      </c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25.5" hidden="1">
      <c r="A327" s="97"/>
      <c r="B327" s="111" t="s">
        <v>311</v>
      </c>
      <c r="C327" s="112" t="s">
        <v>294</v>
      </c>
      <c r="D327" s="152" t="s">
        <v>578</v>
      </c>
      <c r="E327" s="152" t="s">
        <v>579</v>
      </c>
      <c r="F327" s="105" t="s">
        <v>12</v>
      </c>
      <c r="G327" s="105"/>
      <c r="H327" s="105"/>
      <c r="I327" s="105" t="s">
        <v>674</v>
      </c>
      <c r="J327" s="105" t="s">
        <v>312</v>
      </c>
      <c r="K327" s="106">
        <f t="shared" si="62"/>
        <v>0</v>
      </c>
      <c r="L327" s="106">
        <f t="shared" si="62"/>
        <v>0</v>
      </c>
      <c r="M327" s="106">
        <f t="shared" si="62"/>
        <v>0</v>
      </c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12.75" hidden="1">
      <c r="A328" s="97"/>
      <c r="B328" s="111" t="s">
        <v>313</v>
      </c>
      <c r="C328" s="112" t="s">
        <v>294</v>
      </c>
      <c r="D328" s="152" t="s">
        <v>578</v>
      </c>
      <c r="E328" s="152" t="s">
        <v>579</v>
      </c>
      <c r="F328" s="105" t="s">
        <v>12</v>
      </c>
      <c r="G328" s="105"/>
      <c r="H328" s="105"/>
      <c r="I328" s="105" t="s">
        <v>674</v>
      </c>
      <c r="J328" s="105" t="s">
        <v>314</v>
      </c>
      <c r="K328" s="106"/>
      <c r="L328" s="106"/>
      <c r="M328" s="106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12.75" hidden="1">
      <c r="A329" s="97"/>
      <c r="B329" s="111" t="s">
        <v>318</v>
      </c>
      <c r="C329" s="112" t="s">
        <v>294</v>
      </c>
      <c r="D329" s="152" t="s">
        <v>578</v>
      </c>
      <c r="E329" s="152" t="s">
        <v>579</v>
      </c>
      <c r="F329" s="105" t="s">
        <v>12</v>
      </c>
      <c r="G329" s="105"/>
      <c r="H329" s="105"/>
      <c r="I329" s="105"/>
      <c r="J329" s="112" t="s">
        <v>302</v>
      </c>
      <c r="K329" s="106">
        <f>K330+K331</f>
        <v>0</v>
      </c>
      <c r="L329" s="106">
        <f>L330+L331</f>
        <v>0</v>
      </c>
      <c r="M329" s="106">
        <f>M330+M331</f>
        <v>0</v>
      </c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25.5" hidden="1">
      <c r="A330" s="97"/>
      <c r="B330" s="111" t="s">
        <v>436</v>
      </c>
      <c r="C330" s="112" t="s">
        <v>294</v>
      </c>
      <c r="D330" s="152" t="s">
        <v>578</v>
      </c>
      <c r="E330" s="152" t="s">
        <v>579</v>
      </c>
      <c r="F330" s="105" t="s">
        <v>12</v>
      </c>
      <c r="G330" s="105"/>
      <c r="H330" s="105"/>
      <c r="I330" s="105"/>
      <c r="J330" s="112" t="s">
        <v>437</v>
      </c>
      <c r="K330" s="106"/>
      <c r="L330" s="106"/>
      <c r="M330" s="106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12.75" hidden="1">
      <c r="A331" s="97"/>
      <c r="B331" s="111" t="s">
        <v>675</v>
      </c>
      <c r="C331" s="112" t="s">
        <v>294</v>
      </c>
      <c r="D331" s="152" t="s">
        <v>578</v>
      </c>
      <c r="E331" s="152" t="s">
        <v>579</v>
      </c>
      <c r="F331" s="105" t="s">
        <v>12</v>
      </c>
      <c r="G331" s="105"/>
      <c r="H331" s="105"/>
      <c r="I331" s="105"/>
      <c r="J331" s="112" t="s">
        <v>676</v>
      </c>
      <c r="K331" s="106"/>
      <c r="L331" s="106"/>
      <c r="M331" s="106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45.75" customHeight="1">
      <c r="A332" s="97"/>
      <c r="B332" s="101" t="s">
        <v>343</v>
      </c>
      <c r="C332" s="110" t="s">
        <v>294</v>
      </c>
      <c r="D332" s="151" t="s">
        <v>578</v>
      </c>
      <c r="E332" s="151" t="s">
        <v>579</v>
      </c>
      <c r="F332" s="102" t="s">
        <v>12</v>
      </c>
      <c r="G332" s="102" t="s">
        <v>307</v>
      </c>
      <c r="H332" s="102" t="s">
        <v>336</v>
      </c>
      <c r="I332" s="102" t="s">
        <v>677</v>
      </c>
      <c r="J332" s="102"/>
      <c r="K332" s="103">
        <f>K333+K336+K340+K338</f>
        <v>0</v>
      </c>
      <c r="L332" s="103">
        <f>L333+L336+L340</f>
        <v>0</v>
      </c>
      <c r="M332" s="103">
        <f>M333+M336+M340</f>
        <v>0</v>
      </c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75" customHeight="1">
      <c r="A333" s="97"/>
      <c r="B333" s="158" t="s">
        <v>291</v>
      </c>
      <c r="C333" s="112" t="s">
        <v>294</v>
      </c>
      <c r="D333" s="152" t="s">
        <v>578</v>
      </c>
      <c r="E333" s="152" t="s">
        <v>579</v>
      </c>
      <c r="F333" s="105" t="s">
        <v>12</v>
      </c>
      <c r="G333" s="105" t="s">
        <v>307</v>
      </c>
      <c r="H333" s="105" t="s">
        <v>336</v>
      </c>
      <c r="I333" s="105" t="s">
        <v>677</v>
      </c>
      <c r="J333" s="105" t="s">
        <v>23</v>
      </c>
      <c r="K333" s="106">
        <f>K335+K334</f>
        <v>-11300</v>
      </c>
      <c r="L333" s="106">
        <f>L335+L334</f>
        <v>0</v>
      </c>
      <c r="M333" s="106">
        <f>M335+M334</f>
        <v>0</v>
      </c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21" customHeight="1">
      <c r="A334" s="97"/>
      <c r="B334" s="136" t="s">
        <v>450</v>
      </c>
      <c r="C334" s="112" t="s">
        <v>294</v>
      </c>
      <c r="D334" s="152" t="s">
        <v>578</v>
      </c>
      <c r="E334" s="152" t="s">
        <v>579</v>
      </c>
      <c r="F334" s="105" t="s">
        <v>12</v>
      </c>
      <c r="G334" s="105" t="s">
        <v>307</v>
      </c>
      <c r="H334" s="105" t="s">
        <v>336</v>
      </c>
      <c r="I334" s="105" t="s">
        <v>677</v>
      </c>
      <c r="J334" s="105" t="s">
        <v>451</v>
      </c>
      <c r="K334" s="106">
        <f>-11300</f>
        <v>-11300</v>
      </c>
      <c r="L334" s="106"/>
      <c r="M334" s="106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31.5" customHeight="1" hidden="1">
      <c r="A335" s="97"/>
      <c r="B335" s="158" t="s">
        <v>296</v>
      </c>
      <c r="C335" s="112" t="s">
        <v>294</v>
      </c>
      <c r="D335" s="152" t="s">
        <v>578</v>
      </c>
      <c r="E335" s="152" t="s">
        <v>579</v>
      </c>
      <c r="F335" s="105" t="s">
        <v>12</v>
      </c>
      <c r="G335" s="105" t="s">
        <v>307</v>
      </c>
      <c r="H335" s="105" t="s">
        <v>336</v>
      </c>
      <c r="I335" s="105" t="s">
        <v>677</v>
      </c>
      <c r="J335" s="105" t="s">
        <v>292</v>
      </c>
      <c r="K335" s="106"/>
      <c r="L335" s="106"/>
      <c r="M335" s="106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25.5" hidden="1">
      <c r="A336" s="97"/>
      <c r="B336" s="158" t="s">
        <v>297</v>
      </c>
      <c r="C336" s="112" t="s">
        <v>294</v>
      </c>
      <c r="D336" s="152" t="s">
        <v>578</v>
      </c>
      <c r="E336" s="152" t="s">
        <v>579</v>
      </c>
      <c r="F336" s="105" t="s">
        <v>12</v>
      </c>
      <c r="G336" s="105" t="s">
        <v>307</v>
      </c>
      <c r="H336" s="105" t="s">
        <v>336</v>
      </c>
      <c r="I336" s="105" t="s">
        <v>677</v>
      </c>
      <c r="J336" s="105" t="s">
        <v>298</v>
      </c>
      <c r="K336" s="106">
        <f>K337</f>
        <v>0</v>
      </c>
      <c r="L336" s="106">
        <f>L337</f>
        <v>0</v>
      </c>
      <c r="M336" s="106">
        <f>M337</f>
        <v>0</v>
      </c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36.75" customHeight="1" hidden="1">
      <c r="A337" s="97"/>
      <c r="B337" s="158" t="s">
        <v>299</v>
      </c>
      <c r="C337" s="112" t="s">
        <v>294</v>
      </c>
      <c r="D337" s="152" t="s">
        <v>578</v>
      </c>
      <c r="E337" s="152" t="s">
        <v>579</v>
      </c>
      <c r="F337" s="105" t="s">
        <v>12</v>
      </c>
      <c r="G337" s="105" t="s">
        <v>307</v>
      </c>
      <c r="H337" s="105" t="s">
        <v>336</v>
      </c>
      <c r="I337" s="105" t="s">
        <v>677</v>
      </c>
      <c r="J337" s="105" t="s">
        <v>300</v>
      </c>
      <c r="K337" s="106"/>
      <c r="L337" s="106"/>
      <c r="M337" s="106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21" customHeight="1">
      <c r="A338" s="97"/>
      <c r="B338" s="111" t="s">
        <v>363</v>
      </c>
      <c r="C338" s="112" t="s">
        <v>294</v>
      </c>
      <c r="D338" s="152" t="s">
        <v>578</v>
      </c>
      <c r="E338" s="152" t="s">
        <v>579</v>
      </c>
      <c r="F338" s="105" t="s">
        <v>12</v>
      </c>
      <c r="G338" s="105" t="s">
        <v>307</v>
      </c>
      <c r="H338" s="105" t="s">
        <v>336</v>
      </c>
      <c r="I338" s="105" t="s">
        <v>677</v>
      </c>
      <c r="J338" s="105" t="s">
        <v>364</v>
      </c>
      <c r="K338" s="106">
        <f>K339</f>
        <v>11300</v>
      </c>
      <c r="L338" s="106"/>
      <c r="M338" s="106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37.5" customHeight="1">
      <c r="A339" s="97"/>
      <c r="B339" s="133" t="s">
        <v>365</v>
      </c>
      <c r="C339" s="112" t="s">
        <v>294</v>
      </c>
      <c r="D339" s="152" t="s">
        <v>578</v>
      </c>
      <c r="E339" s="152" t="s">
        <v>579</v>
      </c>
      <c r="F339" s="105" t="s">
        <v>12</v>
      </c>
      <c r="G339" s="105" t="s">
        <v>307</v>
      </c>
      <c r="H339" s="105" t="s">
        <v>336</v>
      </c>
      <c r="I339" s="105" t="s">
        <v>677</v>
      </c>
      <c r="J339" s="105" t="s">
        <v>366</v>
      </c>
      <c r="K339" s="106">
        <v>11300</v>
      </c>
      <c r="L339" s="106"/>
      <c r="M339" s="106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15" customHeight="1" hidden="1">
      <c r="A340" s="97"/>
      <c r="B340" s="111" t="s">
        <v>318</v>
      </c>
      <c r="C340" s="112" t="s">
        <v>294</v>
      </c>
      <c r="D340" s="152" t="s">
        <v>578</v>
      </c>
      <c r="E340" s="152" t="s">
        <v>579</v>
      </c>
      <c r="F340" s="105" t="s">
        <v>12</v>
      </c>
      <c r="G340" s="105" t="s">
        <v>307</v>
      </c>
      <c r="H340" s="105" t="s">
        <v>336</v>
      </c>
      <c r="I340" s="105" t="s">
        <v>677</v>
      </c>
      <c r="J340" s="105" t="s">
        <v>302</v>
      </c>
      <c r="K340" s="106">
        <f>K341</f>
        <v>0</v>
      </c>
      <c r="L340" s="106"/>
      <c r="M340" s="106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5" customHeight="1" hidden="1">
      <c r="A341" s="97"/>
      <c r="B341" s="126" t="s">
        <v>319</v>
      </c>
      <c r="C341" s="112" t="s">
        <v>294</v>
      </c>
      <c r="D341" s="152" t="s">
        <v>578</v>
      </c>
      <c r="E341" s="152" t="s">
        <v>579</v>
      </c>
      <c r="F341" s="105" t="s">
        <v>12</v>
      </c>
      <c r="G341" s="105" t="s">
        <v>307</v>
      </c>
      <c r="H341" s="105" t="s">
        <v>336</v>
      </c>
      <c r="I341" s="105" t="s">
        <v>677</v>
      </c>
      <c r="J341" s="105" t="s">
        <v>320</v>
      </c>
      <c r="K341" s="106"/>
      <c r="L341" s="106"/>
      <c r="M341" s="106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30" customHeight="1" hidden="1">
      <c r="A342" s="97"/>
      <c r="B342" s="164" t="s">
        <v>345</v>
      </c>
      <c r="C342" s="110" t="s">
        <v>294</v>
      </c>
      <c r="D342" s="151" t="s">
        <v>578</v>
      </c>
      <c r="E342" s="151" t="s">
        <v>579</v>
      </c>
      <c r="F342" s="102" t="s">
        <v>12</v>
      </c>
      <c r="G342" s="102"/>
      <c r="H342" s="102"/>
      <c r="I342" s="102" t="s">
        <v>608</v>
      </c>
      <c r="J342" s="102"/>
      <c r="K342" s="103">
        <f aca="true" t="shared" si="63" ref="K342:M343">K343</f>
        <v>0</v>
      </c>
      <c r="L342" s="103">
        <f t="shared" si="63"/>
        <v>0</v>
      </c>
      <c r="M342" s="103">
        <f t="shared" si="63"/>
        <v>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21" customHeight="1" hidden="1">
      <c r="A343" s="97"/>
      <c r="B343" s="111" t="s">
        <v>318</v>
      </c>
      <c r="C343" s="112" t="s">
        <v>294</v>
      </c>
      <c r="D343" s="152" t="s">
        <v>578</v>
      </c>
      <c r="E343" s="152" t="s">
        <v>579</v>
      </c>
      <c r="F343" s="105" t="s">
        <v>12</v>
      </c>
      <c r="G343" s="105" t="s">
        <v>307</v>
      </c>
      <c r="H343" s="105" t="s">
        <v>336</v>
      </c>
      <c r="I343" s="105" t="s">
        <v>608</v>
      </c>
      <c r="J343" s="105" t="s">
        <v>302</v>
      </c>
      <c r="K343" s="106">
        <f t="shared" si="63"/>
        <v>0</v>
      </c>
      <c r="L343" s="106">
        <f t="shared" si="63"/>
        <v>0</v>
      </c>
      <c r="M343" s="106">
        <f t="shared" si="63"/>
        <v>0</v>
      </c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24" customHeight="1" hidden="1">
      <c r="A344" s="97"/>
      <c r="B344" s="111" t="s">
        <v>303</v>
      </c>
      <c r="C344" s="112" t="s">
        <v>294</v>
      </c>
      <c r="D344" s="152" t="s">
        <v>578</v>
      </c>
      <c r="E344" s="152" t="s">
        <v>579</v>
      </c>
      <c r="F344" s="105" t="s">
        <v>12</v>
      </c>
      <c r="G344" s="105" t="s">
        <v>307</v>
      </c>
      <c r="H344" s="105" t="s">
        <v>336</v>
      </c>
      <c r="I344" s="105" t="s">
        <v>608</v>
      </c>
      <c r="J344" s="105" t="s">
        <v>304</v>
      </c>
      <c r="K344" s="106">
        <v>0</v>
      </c>
      <c r="L344" s="106"/>
      <c r="M344" s="106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27.75" customHeight="1" hidden="1">
      <c r="A345" s="97"/>
      <c r="B345" s="172" t="s">
        <v>678</v>
      </c>
      <c r="C345" s="110" t="s">
        <v>294</v>
      </c>
      <c r="D345" s="151" t="s">
        <v>578</v>
      </c>
      <c r="E345" s="151" t="s">
        <v>579</v>
      </c>
      <c r="F345" s="102" t="s">
        <v>12</v>
      </c>
      <c r="G345" s="102"/>
      <c r="H345" s="102"/>
      <c r="I345" s="102"/>
      <c r="J345" s="102"/>
      <c r="K345" s="103">
        <f aca="true" t="shared" si="64" ref="K345:M346">K346</f>
        <v>0</v>
      </c>
      <c r="L345" s="103">
        <f t="shared" si="64"/>
        <v>0</v>
      </c>
      <c r="M345" s="103">
        <f t="shared" si="64"/>
        <v>0</v>
      </c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25.5" hidden="1">
      <c r="A346" s="97"/>
      <c r="B346" s="111" t="s">
        <v>311</v>
      </c>
      <c r="C346" s="112" t="s">
        <v>294</v>
      </c>
      <c r="D346" s="152" t="s">
        <v>578</v>
      </c>
      <c r="E346" s="152" t="s">
        <v>579</v>
      </c>
      <c r="F346" s="105" t="s">
        <v>12</v>
      </c>
      <c r="G346" s="105"/>
      <c r="H346" s="105"/>
      <c r="I346" s="105"/>
      <c r="J346" s="105" t="s">
        <v>312</v>
      </c>
      <c r="K346" s="106">
        <f t="shared" si="64"/>
        <v>0</v>
      </c>
      <c r="L346" s="106">
        <f t="shared" si="64"/>
        <v>0</v>
      </c>
      <c r="M346" s="106">
        <f t="shared" si="64"/>
        <v>0</v>
      </c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12.75" hidden="1">
      <c r="A347" s="97"/>
      <c r="B347" s="111" t="s">
        <v>313</v>
      </c>
      <c r="C347" s="112" t="s">
        <v>294</v>
      </c>
      <c r="D347" s="152" t="s">
        <v>578</v>
      </c>
      <c r="E347" s="152" t="s">
        <v>579</v>
      </c>
      <c r="F347" s="105" t="s">
        <v>12</v>
      </c>
      <c r="G347" s="105"/>
      <c r="H347" s="105"/>
      <c r="I347" s="105"/>
      <c r="J347" s="105" t="s">
        <v>314</v>
      </c>
      <c r="K347" s="106"/>
      <c r="L347" s="106"/>
      <c r="M347" s="106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33" customHeight="1" hidden="1">
      <c r="A348" s="97"/>
      <c r="B348" s="173" t="s">
        <v>679</v>
      </c>
      <c r="C348" s="110" t="s">
        <v>294</v>
      </c>
      <c r="D348" s="151" t="s">
        <v>578</v>
      </c>
      <c r="E348" s="151" t="s">
        <v>579</v>
      </c>
      <c r="F348" s="102" t="s">
        <v>12</v>
      </c>
      <c r="G348" s="174"/>
      <c r="H348" s="174"/>
      <c r="I348" s="175"/>
      <c r="J348" s="174"/>
      <c r="K348" s="103">
        <f aca="true" t="shared" si="65" ref="K348:M349">K349</f>
        <v>0</v>
      </c>
      <c r="L348" s="103">
        <f t="shared" si="65"/>
        <v>0</v>
      </c>
      <c r="M348" s="103">
        <f t="shared" si="65"/>
        <v>0</v>
      </c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25.5" hidden="1">
      <c r="A349" s="97"/>
      <c r="B349" s="111" t="s">
        <v>311</v>
      </c>
      <c r="C349" s="112" t="s">
        <v>294</v>
      </c>
      <c r="D349" s="152" t="s">
        <v>578</v>
      </c>
      <c r="E349" s="152" t="s">
        <v>579</v>
      </c>
      <c r="F349" s="105" t="s">
        <v>12</v>
      </c>
      <c r="G349" s="174"/>
      <c r="H349" s="174"/>
      <c r="I349" s="174"/>
      <c r="J349" s="174" t="s">
        <v>312</v>
      </c>
      <c r="K349" s="106">
        <f t="shared" si="65"/>
        <v>0</v>
      </c>
      <c r="L349" s="106">
        <f t="shared" si="65"/>
        <v>0</v>
      </c>
      <c r="M349" s="106">
        <f t="shared" si="65"/>
        <v>0</v>
      </c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12.75" hidden="1">
      <c r="A350" s="97"/>
      <c r="B350" s="171" t="s">
        <v>313</v>
      </c>
      <c r="C350" s="112" t="s">
        <v>294</v>
      </c>
      <c r="D350" s="152" t="s">
        <v>578</v>
      </c>
      <c r="E350" s="152" t="s">
        <v>579</v>
      </c>
      <c r="F350" s="105" t="s">
        <v>12</v>
      </c>
      <c r="G350" s="174"/>
      <c r="H350" s="174"/>
      <c r="I350" s="174"/>
      <c r="J350" s="174" t="s">
        <v>314</v>
      </c>
      <c r="K350" s="106"/>
      <c r="L350" s="106"/>
      <c r="M350" s="106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29.25" customHeight="1" hidden="1">
      <c r="A351" s="97"/>
      <c r="B351" s="173" t="s">
        <v>679</v>
      </c>
      <c r="C351" s="110" t="s">
        <v>294</v>
      </c>
      <c r="D351" s="151" t="s">
        <v>578</v>
      </c>
      <c r="E351" s="151" t="s">
        <v>579</v>
      </c>
      <c r="F351" s="102" t="s">
        <v>12</v>
      </c>
      <c r="G351" s="174"/>
      <c r="H351" s="174"/>
      <c r="I351" s="175"/>
      <c r="J351" s="174"/>
      <c r="K351" s="103">
        <f aca="true" t="shared" si="66" ref="K351:M352">K352</f>
        <v>0</v>
      </c>
      <c r="L351" s="103">
        <f t="shared" si="66"/>
        <v>0</v>
      </c>
      <c r="M351" s="103">
        <f t="shared" si="66"/>
        <v>0</v>
      </c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25.5" hidden="1">
      <c r="A352" s="97"/>
      <c r="B352" s="111" t="s">
        <v>311</v>
      </c>
      <c r="C352" s="112" t="s">
        <v>294</v>
      </c>
      <c r="D352" s="152" t="s">
        <v>578</v>
      </c>
      <c r="E352" s="152" t="s">
        <v>579</v>
      </c>
      <c r="F352" s="105" t="s">
        <v>12</v>
      </c>
      <c r="G352" s="174"/>
      <c r="H352" s="174"/>
      <c r="I352" s="174"/>
      <c r="J352" s="174" t="s">
        <v>312</v>
      </c>
      <c r="K352" s="106">
        <f t="shared" si="66"/>
        <v>0</v>
      </c>
      <c r="L352" s="106">
        <f t="shared" si="66"/>
        <v>0</v>
      </c>
      <c r="M352" s="106">
        <f t="shared" si="66"/>
        <v>0</v>
      </c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12.75" hidden="1">
      <c r="A353" s="97"/>
      <c r="B353" s="171" t="s">
        <v>313</v>
      </c>
      <c r="C353" s="112" t="s">
        <v>294</v>
      </c>
      <c r="D353" s="152" t="s">
        <v>578</v>
      </c>
      <c r="E353" s="152" t="s">
        <v>579</v>
      </c>
      <c r="F353" s="105" t="s">
        <v>12</v>
      </c>
      <c r="G353" s="174"/>
      <c r="H353" s="174"/>
      <c r="I353" s="174"/>
      <c r="J353" s="174" t="s">
        <v>314</v>
      </c>
      <c r="K353" s="106"/>
      <c r="L353" s="106"/>
      <c r="M353" s="106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39" customHeight="1">
      <c r="A354" s="97"/>
      <c r="B354" s="101" t="s">
        <v>333</v>
      </c>
      <c r="C354" s="110" t="s">
        <v>294</v>
      </c>
      <c r="D354" s="151" t="s">
        <v>578</v>
      </c>
      <c r="E354" s="151" t="s">
        <v>579</v>
      </c>
      <c r="F354" s="102" t="s">
        <v>12</v>
      </c>
      <c r="G354" s="175"/>
      <c r="H354" s="175"/>
      <c r="I354" s="175" t="s">
        <v>680</v>
      </c>
      <c r="J354" s="175"/>
      <c r="K354" s="176">
        <f aca="true" t="shared" si="67" ref="K354:M355">K355</f>
        <v>-128099.26000000001</v>
      </c>
      <c r="L354" s="176">
        <f t="shared" si="67"/>
        <v>0</v>
      </c>
      <c r="M354" s="176">
        <f t="shared" si="67"/>
        <v>0</v>
      </c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35.25" customHeight="1">
      <c r="A355" s="97"/>
      <c r="B355" s="111" t="s">
        <v>311</v>
      </c>
      <c r="C355" s="112" t="s">
        <v>294</v>
      </c>
      <c r="D355" s="152" t="s">
        <v>578</v>
      </c>
      <c r="E355" s="152" t="s">
        <v>579</v>
      </c>
      <c r="F355" s="105" t="s">
        <v>12</v>
      </c>
      <c r="G355" s="174"/>
      <c r="H355" s="174"/>
      <c r="I355" s="174" t="s">
        <v>680</v>
      </c>
      <c r="J355" s="174" t="s">
        <v>312</v>
      </c>
      <c r="K355" s="177">
        <f t="shared" si="67"/>
        <v>-128099.26000000001</v>
      </c>
      <c r="L355" s="177">
        <f t="shared" si="67"/>
        <v>0</v>
      </c>
      <c r="M355" s="177">
        <f t="shared" si="67"/>
        <v>0</v>
      </c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19.5" customHeight="1">
      <c r="A356" s="97"/>
      <c r="B356" s="111" t="s">
        <v>313</v>
      </c>
      <c r="C356" s="112" t="s">
        <v>294</v>
      </c>
      <c r="D356" s="152" t="s">
        <v>578</v>
      </c>
      <c r="E356" s="152" t="s">
        <v>579</v>
      </c>
      <c r="F356" s="105" t="s">
        <v>12</v>
      </c>
      <c r="G356" s="174"/>
      <c r="H356" s="174"/>
      <c r="I356" s="174" t="s">
        <v>680</v>
      </c>
      <c r="J356" s="174" t="s">
        <v>314</v>
      </c>
      <c r="K356" s="177">
        <f>-152148.26+24049</f>
        <v>-128099.26000000001</v>
      </c>
      <c r="L356" s="177"/>
      <c r="M356" s="17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28.5" customHeight="1">
      <c r="A357" s="97"/>
      <c r="B357" s="101" t="s">
        <v>678</v>
      </c>
      <c r="C357" s="110" t="s">
        <v>294</v>
      </c>
      <c r="D357" s="151" t="s">
        <v>578</v>
      </c>
      <c r="E357" s="151" t="s">
        <v>579</v>
      </c>
      <c r="F357" s="102" t="s">
        <v>12</v>
      </c>
      <c r="G357" s="105"/>
      <c r="H357" s="105"/>
      <c r="I357" s="102" t="s">
        <v>681</v>
      </c>
      <c r="J357" s="102"/>
      <c r="K357" s="176">
        <f aca="true" t="shared" si="68" ref="K357:M358">K358</f>
        <v>349075</v>
      </c>
      <c r="L357" s="176">
        <f t="shared" si="68"/>
        <v>0</v>
      </c>
      <c r="M357" s="176">
        <f t="shared" si="68"/>
        <v>0</v>
      </c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31.5" customHeight="1">
      <c r="A358" s="97"/>
      <c r="B358" s="128" t="s">
        <v>311</v>
      </c>
      <c r="C358" s="178" t="s">
        <v>294</v>
      </c>
      <c r="D358" s="159" t="s">
        <v>578</v>
      </c>
      <c r="E358" s="159" t="s">
        <v>579</v>
      </c>
      <c r="F358" s="127" t="s">
        <v>12</v>
      </c>
      <c r="G358" s="179"/>
      <c r="H358" s="179"/>
      <c r="I358" s="105" t="s">
        <v>681</v>
      </c>
      <c r="J358" s="179" t="s">
        <v>312</v>
      </c>
      <c r="K358" s="177">
        <f t="shared" si="68"/>
        <v>349075</v>
      </c>
      <c r="L358" s="177">
        <f t="shared" si="68"/>
        <v>0</v>
      </c>
      <c r="M358" s="177">
        <f t="shared" si="68"/>
        <v>0</v>
      </c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22.5" customHeight="1">
      <c r="A359" s="97"/>
      <c r="B359" s="128" t="s">
        <v>313</v>
      </c>
      <c r="C359" s="178" t="s">
        <v>294</v>
      </c>
      <c r="D359" s="159" t="s">
        <v>578</v>
      </c>
      <c r="E359" s="159" t="s">
        <v>579</v>
      </c>
      <c r="F359" s="127" t="s">
        <v>12</v>
      </c>
      <c r="G359" s="179"/>
      <c r="H359" s="179"/>
      <c r="I359" s="105" t="s">
        <v>681</v>
      </c>
      <c r="J359" s="179" t="s">
        <v>314</v>
      </c>
      <c r="K359" s="177">
        <f>43457.75+13606.25+73102.5+3847.5+215061</f>
        <v>349075</v>
      </c>
      <c r="L359" s="177"/>
      <c r="M359" s="17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36.75" customHeight="1">
      <c r="A360" s="97"/>
      <c r="B360" s="101" t="s">
        <v>792</v>
      </c>
      <c r="C360" s="110" t="s">
        <v>294</v>
      </c>
      <c r="D360" s="151" t="s">
        <v>578</v>
      </c>
      <c r="E360" s="151" t="s">
        <v>579</v>
      </c>
      <c r="F360" s="102" t="s">
        <v>12</v>
      </c>
      <c r="G360" s="179"/>
      <c r="H360" s="179"/>
      <c r="I360" s="102" t="s">
        <v>794</v>
      </c>
      <c r="J360" s="201"/>
      <c r="K360" s="176">
        <f>K361</f>
        <v>-220021.27</v>
      </c>
      <c r="L360" s="176"/>
      <c r="M360" s="176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36.75" customHeight="1">
      <c r="A361" s="97"/>
      <c r="B361" s="111" t="s">
        <v>311</v>
      </c>
      <c r="C361" s="178" t="s">
        <v>294</v>
      </c>
      <c r="D361" s="159" t="s">
        <v>578</v>
      </c>
      <c r="E361" s="159" t="s">
        <v>579</v>
      </c>
      <c r="F361" s="127" t="s">
        <v>12</v>
      </c>
      <c r="G361" s="179"/>
      <c r="H361" s="179"/>
      <c r="I361" s="105" t="s">
        <v>794</v>
      </c>
      <c r="J361" s="179" t="s">
        <v>312</v>
      </c>
      <c r="K361" s="177">
        <f>K362</f>
        <v>-220021.27</v>
      </c>
      <c r="L361" s="177"/>
      <c r="M361" s="17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22.5" customHeight="1">
      <c r="A362" s="97"/>
      <c r="B362" s="111" t="s">
        <v>313</v>
      </c>
      <c r="C362" s="178" t="s">
        <v>294</v>
      </c>
      <c r="D362" s="159" t="s">
        <v>578</v>
      </c>
      <c r="E362" s="159" t="s">
        <v>579</v>
      </c>
      <c r="F362" s="127" t="s">
        <v>12</v>
      </c>
      <c r="G362" s="179"/>
      <c r="H362" s="179"/>
      <c r="I362" s="105" t="s">
        <v>794</v>
      </c>
      <c r="J362" s="179" t="s">
        <v>314</v>
      </c>
      <c r="K362" s="177">
        <v>-220021.27</v>
      </c>
      <c r="L362" s="177"/>
      <c r="M362" s="17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22.5" customHeight="1" hidden="1">
      <c r="A363" s="97"/>
      <c r="B363" s="101" t="s">
        <v>780</v>
      </c>
      <c r="C363" s="110" t="s">
        <v>294</v>
      </c>
      <c r="D363" s="151" t="s">
        <v>578</v>
      </c>
      <c r="E363" s="151" t="s">
        <v>579</v>
      </c>
      <c r="F363" s="102" t="s">
        <v>12</v>
      </c>
      <c r="G363" s="179"/>
      <c r="H363" s="179"/>
      <c r="I363" s="102" t="s">
        <v>782</v>
      </c>
      <c r="J363" s="201"/>
      <c r="K363" s="176">
        <f>K364</f>
        <v>0</v>
      </c>
      <c r="L363" s="176"/>
      <c r="M363" s="176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35.25" customHeight="1" hidden="1">
      <c r="A364" s="97"/>
      <c r="B364" s="111" t="s">
        <v>311</v>
      </c>
      <c r="C364" s="178" t="s">
        <v>294</v>
      </c>
      <c r="D364" s="159" t="s">
        <v>578</v>
      </c>
      <c r="E364" s="159" t="s">
        <v>579</v>
      </c>
      <c r="F364" s="127" t="s">
        <v>12</v>
      </c>
      <c r="G364" s="179"/>
      <c r="H364" s="179"/>
      <c r="I364" s="105" t="s">
        <v>782</v>
      </c>
      <c r="J364" s="179" t="s">
        <v>312</v>
      </c>
      <c r="K364" s="177">
        <f>K365</f>
        <v>0</v>
      </c>
      <c r="L364" s="177"/>
      <c r="M364" s="17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22.5" customHeight="1" hidden="1">
      <c r="A365" s="97"/>
      <c r="B365" s="111" t="s">
        <v>313</v>
      </c>
      <c r="C365" s="178" t="s">
        <v>294</v>
      </c>
      <c r="D365" s="159" t="s">
        <v>578</v>
      </c>
      <c r="E365" s="159" t="s">
        <v>579</v>
      </c>
      <c r="F365" s="127" t="s">
        <v>12</v>
      </c>
      <c r="G365" s="179"/>
      <c r="H365" s="179"/>
      <c r="I365" s="105" t="s">
        <v>782</v>
      </c>
      <c r="J365" s="179" t="s">
        <v>314</v>
      </c>
      <c r="K365" s="177">
        <v>0</v>
      </c>
      <c r="L365" s="177"/>
      <c r="M365" s="17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24.75" customHeight="1" hidden="1">
      <c r="A366" s="97"/>
      <c r="B366" s="101" t="s">
        <v>652</v>
      </c>
      <c r="C366" s="110" t="s">
        <v>294</v>
      </c>
      <c r="D366" s="151" t="s">
        <v>578</v>
      </c>
      <c r="E366" s="151" t="s">
        <v>389</v>
      </c>
      <c r="F366" s="102"/>
      <c r="G366" s="102"/>
      <c r="H366" s="102"/>
      <c r="I366" s="102"/>
      <c r="J366" s="102"/>
      <c r="K366" s="103">
        <f>K370+K367+K376+K379+K373</f>
        <v>0</v>
      </c>
      <c r="L366" s="103">
        <f>L370+L367+L376+L379+L373</f>
        <v>0</v>
      </c>
      <c r="M366" s="103">
        <f>M370+M367+M376+M379+M373</f>
        <v>0</v>
      </c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21.75" customHeight="1" hidden="1">
      <c r="A367" s="97"/>
      <c r="B367" s="101" t="s">
        <v>347</v>
      </c>
      <c r="C367" s="110" t="s">
        <v>294</v>
      </c>
      <c r="D367" s="151" t="s">
        <v>578</v>
      </c>
      <c r="E367" s="151" t="s">
        <v>389</v>
      </c>
      <c r="F367" s="102" t="s">
        <v>12</v>
      </c>
      <c r="G367" s="102" t="s">
        <v>307</v>
      </c>
      <c r="H367" s="102" t="s">
        <v>336</v>
      </c>
      <c r="I367" s="102" t="s">
        <v>682</v>
      </c>
      <c r="J367" s="102"/>
      <c r="K367" s="103">
        <f aca="true" t="shared" si="69" ref="K367:M368">K368</f>
        <v>0</v>
      </c>
      <c r="L367" s="103">
        <f t="shared" si="69"/>
        <v>0</v>
      </c>
      <c r="M367" s="103">
        <f t="shared" si="69"/>
        <v>0</v>
      </c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30.75" customHeight="1" hidden="1">
      <c r="A368" s="97"/>
      <c r="B368" s="111" t="s">
        <v>311</v>
      </c>
      <c r="C368" s="112" t="s">
        <v>294</v>
      </c>
      <c r="D368" s="152" t="s">
        <v>578</v>
      </c>
      <c r="E368" s="152" t="s">
        <v>389</v>
      </c>
      <c r="F368" s="105" t="s">
        <v>12</v>
      </c>
      <c r="G368" s="105" t="s">
        <v>307</v>
      </c>
      <c r="H368" s="105" t="s">
        <v>336</v>
      </c>
      <c r="I368" s="105" t="s">
        <v>682</v>
      </c>
      <c r="J368" s="105" t="s">
        <v>312</v>
      </c>
      <c r="K368" s="106">
        <f t="shared" si="69"/>
        <v>0</v>
      </c>
      <c r="L368" s="106">
        <f t="shared" si="69"/>
        <v>0</v>
      </c>
      <c r="M368" s="106">
        <f t="shared" si="69"/>
        <v>0</v>
      </c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18.75" customHeight="1" hidden="1">
      <c r="A369" s="97"/>
      <c r="B369" s="111" t="s">
        <v>313</v>
      </c>
      <c r="C369" s="112" t="s">
        <v>294</v>
      </c>
      <c r="D369" s="152" t="s">
        <v>578</v>
      </c>
      <c r="E369" s="152" t="s">
        <v>389</v>
      </c>
      <c r="F369" s="105" t="s">
        <v>12</v>
      </c>
      <c r="G369" s="105" t="s">
        <v>307</v>
      </c>
      <c r="H369" s="105" t="s">
        <v>336</v>
      </c>
      <c r="I369" s="105" t="s">
        <v>682</v>
      </c>
      <c r="J369" s="105" t="s">
        <v>314</v>
      </c>
      <c r="K369" s="106"/>
      <c r="L369" s="106"/>
      <c r="M369" s="106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27.75" customHeight="1" hidden="1">
      <c r="A370" s="97"/>
      <c r="B370" s="101" t="s">
        <v>349</v>
      </c>
      <c r="C370" s="110" t="s">
        <v>294</v>
      </c>
      <c r="D370" s="151" t="s">
        <v>578</v>
      </c>
      <c r="E370" s="151" t="s">
        <v>389</v>
      </c>
      <c r="F370" s="102" t="s">
        <v>12</v>
      </c>
      <c r="G370" s="102" t="s">
        <v>307</v>
      </c>
      <c r="H370" s="102" t="s">
        <v>336</v>
      </c>
      <c r="I370" s="102" t="s">
        <v>683</v>
      </c>
      <c r="J370" s="102"/>
      <c r="K370" s="103">
        <f aca="true" t="shared" si="70" ref="K370:M371">K371</f>
        <v>0</v>
      </c>
      <c r="L370" s="103">
        <f t="shared" si="70"/>
        <v>0</v>
      </c>
      <c r="M370" s="103">
        <f t="shared" si="70"/>
        <v>0</v>
      </c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33" customHeight="1" hidden="1">
      <c r="A371" s="97"/>
      <c r="B371" s="111" t="s">
        <v>311</v>
      </c>
      <c r="C371" s="112" t="s">
        <v>294</v>
      </c>
      <c r="D371" s="152" t="s">
        <v>578</v>
      </c>
      <c r="E371" s="152" t="s">
        <v>389</v>
      </c>
      <c r="F371" s="105" t="s">
        <v>12</v>
      </c>
      <c r="G371" s="105" t="s">
        <v>307</v>
      </c>
      <c r="H371" s="105" t="s">
        <v>336</v>
      </c>
      <c r="I371" s="105" t="s">
        <v>683</v>
      </c>
      <c r="J371" s="105" t="s">
        <v>312</v>
      </c>
      <c r="K371" s="106">
        <f t="shared" si="70"/>
        <v>0</v>
      </c>
      <c r="L371" s="106">
        <f t="shared" si="70"/>
        <v>0</v>
      </c>
      <c r="M371" s="106">
        <f t="shared" si="70"/>
        <v>0</v>
      </c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18" customHeight="1" hidden="1">
      <c r="A372" s="97"/>
      <c r="B372" s="111" t="s">
        <v>313</v>
      </c>
      <c r="C372" s="112" t="s">
        <v>294</v>
      </c>
      <c r="D372" s="152" t="s">
        <v>578</v>
      </c>
      <c r="E372" s="152" t="s">
        <v>389</v>
      </c>
      <c r="F372" s="105" t="s">
        <v>12</v>
      </c>
      <c r="G372" s="105" t="s">
        <v>307</v>
      </c>
      <c r="H372" s="105" t="s">
        <v>336</v>
      </c>
      <c r="I372" s="105" t="s">
        <v>683</v>
      </c>
      <c r="J372" s="105" t="s">
        <v>314</v>
      </c>
      <c r="K372" s="106"/>
      <c r="L372" s="106"/>
      <c r="M372" s="106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15.75" customHeight="1" hidden="1">
      <c r="A373" s="97"/>
      <c r="B373" s="101" t="s">
        <v>351</v>
      </c>
      <c r="C373" s="110" t="s">
        <v>294</v>
      </c>
      <c r="D373" s="151" t="s">
        <v>578</v>
      </c>
      <c r="E373" s="151" t="s">
        <v>389</v>
      </c>
      <c r="F373" s="102" t="s">
        <v>12</v>
      </c>
      <c r="G373" s="102" t="s">
        <v>307</v>
      </c>
      <c r="H373" s="102" t="s">
        <v>336</v>
      </c>
      <c r="I373" s="102" t="s">
        <v>684</v>
      </c>
      <c r="J373" s="102"/>
      <c r="K373" s="103">
        <f aca="true" t="shared" si="71" ref="K373:M374">K374</f>
        <v>0</v>
      </c>
      <c r="L373" s="103">
        <f t="shared" si="71"/>
        <v>0</v>
      </c>
      <c r="M373" s="103">
        <f t="shared" si="71"/>
        <v>0</v>
      </c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27.75" customHeight="1" hidden="1">
      <c r="A374" s="97"/>
      <c r="B374" s="111" t="s">
        <v>311</v>
      </c>
      <c r="C374" s="112" t="s">
        <v>294</v>
      </c>
      <c r="D374" s="152" t="s">
        <v>578</v>
      </c>
      <c r="E374" s="152" t="s">
        <v>389</v>
      </c>
      <c r="F374" s="105" t="s">
        <v>12</v>
      </c>
      <c r="G374" s="105" t="s">
        <v>307</v>
      </c>
      <c r="H374" s="105" t="s">
        <v>336</v>
      </c>
      <c r="I374" s="105" t="s">
        <v>684</v>
      </c>
      <c r="J374" s="105" t="s">
        <v>312</v>
      </c>
      <c r="K374" s="106">
        <f t="shared" si="71"/>
        <v>0</v>
      </c>
      <c r="L374" s="106">
        <f t="shared" si="71"/>
        <v>0</v>
      </c>
      <c r="M374" s="106">
        <f t="shared" si="71"/>
        <v>0</v>
      </c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18.75" customHeight="1" hidden="1">
      <c r="A375" s="97"/>
      <c r="B375" s="111" t="s">
        <v>313</v>
      </c>
      <c r="C375" s="112" t="s">
        <v>294</v>
      </c>
      <c r="D375" s="152" t="s">
        <v>578</v>
      </c>
      <c r="E375" s="152" t="s">
        <v>389</v>
      </c>
      <c r="F375" s="105" t="s">
        <v>12</v>
      </c>
      <c r="G375" s="105" t="s">
        <v>307</v>
      </c>
      <c r="H375" s="105" t="s">
        <v>336</v>
      </c>
      <c r="I375" s="105" t="s">
        <v>684</v>
      </c>
      <c r="J375" s="105" t="s">
        <v>314</v>
      </c>
      <c r="K375" s="106"/>
      <c r="L375" s="106"/>
      <c r="M375" s="106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45" customHeight="1" hidden="1">
      <c r="A376" s="97"/>
      <c r="B376" s="117" t="s">
        <v>353</v>
      </c>
      <c r="C376" s="110" t="s">
        <v>294</v>
      </c>
      <c r="D376" s="151" t="s">
        <v>578</v>
      </c>
      <c r="E376" s="151" t="s">
        <v>389</v>
      </c>
      <c r="F376" s="102" t="s">
        <v>12</v>
      </c>
      <c r="G376" s="102" t="s">
        <v>307</v>
      </c>
      <c r="H376" s="102" t="s">
        <v>336</v>
      </c>
      <c r="I376" s="102" t="s">
        <v>685</v>
      </c>
      <c r="J376" s="102"/>
      <c r="K376" s="103">
        <f aca="true" t="shared" si="72" ref="K376:M377">K377</f>
        <v>0</v>
      </c>
      <c r="L376" s="103">
        <f t="shared" si="72"/>
        <v>0</v>
      </c>
      <c r="M376" s="103">
        <f t="shared" si="72"/>
        <v>0</v>
      </c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30" customHeight="1" hidden="1">
      <c r="A377" s="97"/>
      <c r="B377" s="111" t="s">
        <v>311</v>
      </c>
      <c r="C377" s="112" t="s">
        <v>294</v>
      </c>
      <c r="D377" s="152" t="s">
        <v>578</v>
      </c>
      <c r="E377" s="152" t="s">
        <v>389</v>
      </c>
      <c r="F377" s="105" t="s">
        <v>12</v>
      </c>
      <c r="G377" s="105" t="s">
        <v>307</v>
      </c>
      <c r="H377" s="105" t="s">
        <v>336</v>
      </c>
      <c r="I377" s="105" t="s">
        <v>685</v>
      </c>
      <c r="J377" s="105" t="s">
        <v>312</v>
      </c>
      <c r="K377" s="106">
        <f t="shared" si="72"/>
        <v>0</v>
      </c>
      <c r="L377" s="106">
        <f t="shared" si="72"/>
        <v>0</v>
      </c>
      <c r="M377" s="106">
        <f t="shared" si="72"/>
        <v>0</v>
      </c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20.25" customHeight="1" hidden="1">
      <c r="A378" s="97"/>
      <c r="B378" s="111" t="s">
        <v>313</v>
      </c>
      <c r="C378" s="112" t="s">
        <v>294</v>
      </c>
      <c r="D378" s="152" t="s">
        <v>578</v>
      </c>
      <c r="E378" s="152" t="s">
        <v>389</v>
      </c>
      <c r="F378" s="105" t="s">
        <v>12</v>
      </c>
      <c r="G378" s="105" t="s">
        <v>307</v>
      </c>
      <c r="H378" s="105" t="s">
        <v>336</v>
      </c>
      <c r="I378" s="105" t="s">
        <v>685</v>
      </c>
      <c r="J378" s="105" t="s">
        <v>314</v>
      </c>
      <c r="K378" s="106"/>
      <c r="L378" s="106"/>
      <c r="M378" s="106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33.75" customHeight="1" hidden="1">
      <c r="A379" s="97"/>
      <c r="B379" s="117" t="s">
        <v>355</v>
      </c>
      <c r="C379" s="110" t="s">
        <v>294</v>
      </c>
      <c r="D379" s="151" t="s">
        <v>578</v>
      </c>
      <c r="E379" s="151" t="s">
        <v>389</v>
      </c>
      <c r="F379" s="102" t="s">
        <v>12</v>
      </c>
      <c r="G379" s="102" t="s">
        <v>307</v>
      </c>
      <c r="H379" s="102" t="s">
        <v>336</v>
      </c>
      <c r="I379" s="102" t="s">
        <v>686</v>
      </c>
      <c r="J379" s="102"/>
      <c r="K379" s="103">
        <f aca="true" t="shared" si="73" ref="K379:M380">K380</f>
        <v>0</v>
      </c>
      <c r="L379" s="103">
        <f t="shared" si="73"/>
        <v>0</v>
      </c>
      <c r="M379" s="103">
        <f t="shared" si="73"/>
        <v>0</v>
      </c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25.5" hidden="1">
      <c r="A380" s="97"/>
      <c r="B380" s="111" t="s">
        <v>311</v>
      </c>
      <c r="C380" s="112" t="s">
        <v>294</v>
      </c>
      <c r="D380" s="152" t="s">
        <v>578</v>
      </c>
      <c r="E380" s="152" t="s">
        <v>389</v>
      </c>
      <c r="F380" s="105" t="s">
        <v>12</v>
      </c>
      <c r="G380" s="105" t="s">
        <v>307</v>
      </c>
      <c r="H380" s="105" t="s">
        <v>336</v>
      </c>
      <c r="I380" s="105" t="s">
        <v>686</v>
      </c>
      <c r="J380" s="105" t="s">
        <v>312</v>
      </c>
      <c r="K380" s="106">
        <f t="shared" si="73"/>
        <v>0</v>
      </c>
      <c r="L380" s="106">
        <f t="shared" si="73"/>
        <v>0</v>
      </c>
      <c r="M380" s="106">
        <f t="shared" si="73"/>
        <v>0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20.25" customHeight="1" hidden="1">
      <c r="A381" s="97"/>
      <c r="B381" s="111" t="s">
        <v>313</v>
      </c>
      <c r="C381" s="112" t="s">
        <v>294</v>
      </c>
      <c r="D381" s="152" t="s">
        <v>578</v>
      </c>
      <c r="E381" s="152" t="s">
        <v>389</v>
      </c>
      <c r="F381" s="105" t="s">
        <v>12</v>
      </c>
      <c r="G381" s="105" t="s">
        <v>307</v>
      </c>
      <c r="H381" s="105" t="s">
        <v>336</v>
      </c>
      <c r="I381" s="105" t="s">
        <v>686</v>
      </c>
      <c r="J381" s="105" t="s">
        <v>314</v>
      </c>
      <c r="K381" s="106"/>
      <c r="L381" s="106"/>
      <c r="M381" s="106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30" hidden="1">
      <c r="A382" s="97"/>
      <c r="B382" s="166" t="s">
        <v>687</v>
      </c>
      <c r="C382" s="180" t="s">
        <v>360</v>
      </c>
      <c r="D382" s="148" t="s">
        <v>578</v>
      </c>
      <c r="E382" s="151"/>
      <c r="F382" s="181"/>
      <c r="G382" s="181"/>
      <c r="H382" s="181"/>
      <c r="I382" s="181"/>
      <c r="J382" s="181"/>
      <c r="K382" s="182">
        <f aca="true" t="shared" si="74" ref="K382:M383">K384</f>
        <v>0</v>
      </c>
      <c r="L382" s="182">
        <f t="shared" si="74"/>
        <v>0</v>
      </c>
      <c r="M382" s="182">
        <f t="shared" si="74"/>
        <v>0</v>
      </c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31.5" customHeight="1" hidden="1">
      <c r="A383" s="97"/>
      <c r="B383" s="101" t="s">
        <v>652</v>
      </c>
      <c r="C383" s="180" t="s">
        <v>360</v>
      </c>
      <c r="D383" s="148" t="s">
        <v>578</v>
      </c>
      <c r="E383" s="151" t="s">
        <v>389</v>
      </c>
      <c r="F383" s="181"/>
      <c r="G383" s="181"/>
      <c r="H383" s="181"/>
      <c r="I383" s="181"/>
      <c r="J383" s="181"/>
      <c r="K383" s="182">
        <f t="shared" si="74"/>
        <v>0</v>
      </c>
      <c r="L383" s="182">
        <f t="shared" si="74"/>
        <v>0</v>
      </c>
      <c r="M383" s="182">
        <f t="shared" si="74"/>
        <v>0</v>
      </c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33.75" customHeight="1" hidden="1">
      <c r="A384" s="97"/>
      <c r="B384" s="101" t="s">
        <v>413</v>
      </c>
      <c r="C384" s="110" t="s">
        <v>360</v>
      </c>
      <c r="D384" s="151" t="s">
        <v>578</v>
      </c>
      <c r="E384" s="151" t="s">
        <v>389</v>
      </c>
      <c r="F384" s="102" t="s">
        <v>17</v>
      </c>
      <c r="G384" s="102"/>
      <c r="H384" s="102"/>
      <c r="I384" s="102"/>
      <c r="J384" s="102"/>
      <c r="K384" s="183">
        <f aca="true" t="shared" si="75" ref="K384:M386">K385</f>
        <v>0</v>
      </c>
      <c r="L384" s="183">
        <f t="shared" si="75"/>
        <v>0</v>
      </c>
      <c r="M384" s="183">
        <f t="shared" si="75"/>
        <v>0</v>
      </c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23.25" customHeight="1" hidden="1">
      <c r="A385" s="97"/>
      <c r="B385" s="117" t="s">
        <v>523</v>
      </c>
      <c r="C385" s="102" t="s">
        <v>360</v>
      </c>
      <c r="D385" s="151" t="s">
        <v>578</v>
      </c>
      <c r="E385" s="151" t="s">
        <v>389</v>
      </c>
      <c r="F385" s="102" t="s">
        <v>17</v>
      </c>
      <c r="G385" s="102" t="s">
        <v>464</v>
      </c>
      <c r="H385" s="102" t="s">
        <v>285</v>
      </c>
      <c r="I385" s="102" t="s">
        <v>688</v>
      </c>
      <c r="J385" s="102"/>
      <c r="K385" s="183">
        <f t="shared" si="75"/>
        <v>0</v>
      </c>
      <c r="L385" s="183">
        <f t="shared" si="75"/>
        <v>0</v>
      </c>
      <c r="M385" s="183">
        <f t="shared" si="75"/>
        <v>0</v>
      </c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33" customHeight="1" hidden="1">
      <c r="A386" s="97"/>
      <c r="B386" s="158" t="s">
        <v>297</v>
      </c>
      <c r="C386" s="105" t="s">
        <v>360</v>
      </c>
      <c r="D386" s="152" t="s">
        <v>578</v>
      </c>
      <c r="E386" s="152" t="s">
        <v>389</v>
      </c>
      <c r="F386" s="105" t="s">
        <v>17</v>
      </c>
      <c r="G386" s="105" t="s">
        <v>464</v>
      </c>
      <c r="H386" s="105" t="s">
        <v>285</v>
      </c>
      <c r="I386" s="105" t="s">
        <v>688</v>
      </c>
      <c r="J386" s="105" t="s">
        <v>298</v>
      </c>
      <c r="K386" s="184">
        <f t="shared" si="75"/>
        <v>0</v>
      </c>
      <c r="L386" s="184">
        <f t="shared" si="75"/>
        <v>0</v>
      </c>
      <c r="M386" s="184">
        <f t="shared" si="75"/>
        <v>0</v>
      </c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30" customHeight="1" hidden="1">
      <c r="A387" s="97"/>
      <c r="B387" s="158" t="s">
        <v>299</v>
      </c>
      <c r="C387" s="105" t="s">
        <v>360</v>
      </c>
      <c r="D387" s="152" t="s">
        <v>578</v>
      </c>
      <c r="E387" s="152" t="s">
        <v>389</v>
      </c>
      <c r="F387" s="105" t="s">
        <v>17</v>
      </c>
      <c r="G387" s="105" t="s">
        <v>464</v>
      </c>
      <c r="H387" s="105" t="s">
        <v>285</v>
      </c>
      <c r="I387" s="105" t="s">
        <v>688</v>
      </c>
      <c r="J387" s="105" t="s">
        <v>300</v>
      </c>
      <c r="K387" s="184"/>
      <c r="L387" s="184"/>
      <c r="M387" s="184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30" hidden="1">
      <c r="A388" s="97"/>
      <c r="B388" s="166" t="s">
        <v>689</v>
      </c>
      <c r="C388" s="185" t="s">
        <v>420</v>
      </c>
      <c r="D388" s="151" t="s">
        <v>578</v>
      </c>
      <c r="E388" s="151"/>
      <c r="F388" s="186"/>
      <c r="G388" s="186"/>
      <c r="H388" s="186"/>
      <c r="I388" s="186"/>
      <c r="J388" s="186"/>
      <c r="K388" s="187">
        <f>K396+K389+K392</f>
        <v>0</v>
      </c>
      <c r="L388" s="187">
        <f>L396+L389+L392</f>
        <v>0</v>
      </c>
      <c r="M388" s="187">
        <f>M396+M389+M392</f>
        <v>0</v>
      </c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38.25" hidden="1">
      <c r="A389" s="97"/>
      <c r="B389" s="117" t="s">
        <v>690</v>
      </c>
      <c r="C389" s="185" t="s">
        <v>420</v>
      </c>
      <c r="D389" s="151" t="s">
        <v>578</v>
      </c>
      <c r="E389" s="151" t="s">
        <v>579</v>
      </c>
      <c r="F389" s="102" t="s">
        <v>17</v>
      </c>
      <c r="G389" s="186"/>
      <c r="H389" s="186"/>
      <c r="I389" s="186"/>
      <c r="J389" s="186"/>
      <c r="K389" s="187">
        <f aca="true" t="shared" si="76" ref="K389:M390">K390</f>
        <v>0</v>
      </c>
      <c r="L389" s="187">
        <f t="shared" si="76"/>
        <v>0</v>
      </c>
      <c r="M389" s="187">
        <f t="shared" si="76"/>
        <v>0</v>
      </c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25.5" hidden="1">
      <c r="A390" s="97"/>
      <c r="B390" s="158" t="s">
        <v>297</v>
      </c>
      <c r="C390" s="188" t="s">
        <v>420</v>
      </c>
      <c r="D390" s="152" t="s">
        <v>578</v>
      </c>
      <c r="E390" s="152" t="s">
        <v>579</v>
      </c>
      <c r="F390" s="105" t="s">
        <v>17</v>
      </c>
      <c r="G390" s="189"/>
      <c r="H390" s="189"/>
      <c r="I390" s="189"/>
      <c r="J390" s="189">
        <v>200</v>
      </c>
      <c r="K390" s="190">
        <f t="shared" si="76"/>
        <v>0</v>
      </c>
      <c r="L390" s="190">
        <f t="shared" si="76"/>
        <v>0</v>
      </c>
      <c r="M390" s="190">
        <f t="shared" si="76"/>
        <v>0</v>
      </c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25.5" hidden="1">
      <c r="A391" s="97"/>
      <c r="B391" s="158" t="s">
        <v>299</v>
      </c>
      <c r="C391" s="188" t="s">
        <v>420</v>
      </c>
      <c r="D391" s="152" t="s">
        <v>578</v>
      </c>
      <c r="E391" s="152" t="s">
        <v>579</v>
      </c>
      <c r="F391" s="105" t="s">
        <v>17</v>
      </c>
      <c r="G391" s="189"/>
      <c r="H391" s="189"/>
      <c r="I391" s="189"/>
      <c r="J391" s="189">
        <v>240</v>
      </c>
      <c r="K391" s="190"/>
      <c r="L391" s="190"/>
      <c r="M391" s="190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38.25" hidden="1">
      <c r="A392" s="97"/>
      <c r="B392" s="118" t="s">
        <v>690</v>
      </c>
      <c r="C392" s="185" t="s">
        <v>420</v>
      </c>
      <c r="D392" s="151" t="s">
        <v>578</v>
      </c>
      <c r="E392" s="151" t="s">
        <v>579</v>
      </c>
      <c r="F392" s="102" t="s">
        <v>17</v>
      </c>
      <c r="G392" s="186"/>
      <c r="H392" s="186"/>
      <c r="I392" s="186"/>
      <c r="J392" s="186"/>
      <c r="K392" s="187">
        <f aca="true" t="shared" si="77" ref="K392:M393">K393</f>
        <v>0</v>
      </c>
      <c r="L392" s="187">
        <f t="shared" si="77"/>
        <v>0</v>
      </c>
      <c r="M392" s="187">
        <f t="shared" si="77"/>
        <v>0</v>
      </c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25.5" hidden="1">
      <c r="A393" s="97"/>
      <c r="B393" s="158" t="s">
        <v>297</v>
      </c>
      <c r="C393" s="188" t="s">
        <v>420</v>
      </c>
      <c r="D393" s="152" t="s">
        <v>578</v>
      </c>
      <c r="E393" s="152" t="s">
        <v>579</v>
      </c>
      <c r="F393" s="105" t="s">
        <v>17</v>
      </c>
      <c r="G393" s="189"/>
      <c r="H393" s="189"/>
      <c r="I393" s="189"/>
      <c r="J393" s="189">
        <v>200</v>
      </c>
      <c r="K393" s="190">
        <f t="shared" si="77"/>
        <v>0</v>
      </c>
      <c r="L393" s="190">
        <f t="shared" si="77"/>
        <v>0</v>
      </c>
      <c r="M393" s="190">
        <f t="shared" si="77"/>
        <v>0</v>
      </c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25.5" hidden="1">
      <c r="A394" s="97"/>
      <c r="B394" s="158" t="s">
        <v>299</v>
      </c>
      <c r="C394" s="188" t="s">
        <v>420</v>
      </c>
      <c r="D394" s="152" t="s">
        <v>578</v>
      </c>
      <c r="E394" s="152" t="s">
        <v>579</v>
      </c>
      <c r="F394" s="105" t="s">
        <v>17</v>
      </c>
      <c r="G394" s="189"/>
      <c r="H394" s="189"/>
      <c r="I394" s="189"/>
      <c r="J394" s="189">
        <v>240</v>
      </c>
      <c r="K394" s="190"/>
      <c r="L394" s="190"/>
      <c r="M394" s="190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25.5" customHeight="1" hidden="1">
      <c r="A395" s="97"/>
      <c r="B395" s="101" t="s">
        <v>652</v>
      </c>
      <c r="C395" s="180" t="s">
        <v>420</v>
      </c>
      <c r="D395" s="151" t="s">
        <v>578</v>
      </c>
      <c r="E395" s="151" t="s">
        <v>389</v>
      </c>
      <c r="F395" s="191"/>
      <c r="G395" s="191"/>
      <c r="H395" s="191"/>
      <c r="I395" s="191"/>
      <c r="J395" s="191"/>
      <c r="K395" s="192">
        <f>K397+K400</f>
        <v>0</v>
      </c>
      <c r="L395" s="192">
        <f>L397+L400</f>
        <v>0</v>
      </c>
      <c r="M395" s="192">
        <f>M397+M400</f>
        <v>0</v>
      </c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25.5" hidden="1">
      <c r="A396" s="97"/>
      <c r="B396" s="101" t="s">
        <v>413</v>
      </c>
      <c r="C396" s="110" t="s">
        <v>420</v>
      </c>
      <c r="D396" s="151" t="s">
        <v>578</v>
      </c>
      <c r="E396" s="151" t="s">
        <v>389</v>
      </c>
      <c r="F396" s="193">
        <v>916</v>
      </c>
      <c r="G396" s="193"/>
      <c r="H396" s="193"/>
      <c r="I396" s="193"/>
      <c r="J396" s="193"/>
      <c r="K396" s="194">
        <f>K397+K400</f>
        <v>0</v>
      </c>
      <c r="L396" s="194">
        <f>L397+L400</f>
        <v>0</v>
      </c>
      <c r="M396" s="194">
        <f>M397+M400</f>
        <v>0</v>
      </c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12.75" hidden="1">
      <c r="A397" s="97"/>
      <c r="B397" s="117" t="s">
        <v>564</v>
      </c>
      <c r="C397" s="110" t="s">
        <v>420</v>
      </c>
      <c r="D397" s="151" t="s">
        <v>578</v>
      </c>
      <c r="E397" s="151" t="s">
        <v>389</v>
      </c>
      <c r="F397" s="193">
        <v>916</v>
      </c>
      <c r="G397" s="110" t="s">
        <v>389</v>
      </c>
      <c r="H397" s="110" t="s">
        <v>287</v>
      </c>
      <c r="I397" s="193">
        <v>82300</v>
      </c>
      <c r="J397" s="193"/>
      <c r="K397" s="194">
        <f aca="true" t="shared" si="78" ref="K397:M398">K398</f>
        <v>0</v>
      </c>
      <c r="L397" s="194">
        <f t="shared" si="78"/>
        <v>0</v>
      </c>
      <c r="M397" s="194">
        <f t="shared" si="78"/>
        <v>0</v>
      </c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25.5" hidden="1">
      <c r="A398" s="97"/>
      <c r="B398" s="158" t="s">
        <v>297</v>
      </c>
      <c r="C398" s="112" t="s">
        <v>420</v>
      </c>
      <c r="D398" s="152" t="s">
        <v>578</v>
      </c>
      <c r="E398" s="152" t="s">
        <v>389</v>
      </c>
      <c r="F398" s="195">
        <v>916</v>
      </c>
      <c r="G398" s="112" t="s">
        <v>389</v>
      </c>
      <c r="H398" s="112" t="s">
        <v>287</v>
      </c>
      <c r="I398" s="195">
        <v>82300</v>
      </c>
      <c r="J398" s="195">
        <v>200</v>
      </c>
      <c r="K398" s="196">
        <f t="shared" si="78"/>
        <v>0</v>
      </c>
      <c r="L398" s="196">
        <f t="shared" si="78"/>
        <v>0</v>
      </c>
      <c r="M398" s="196">
        <f t="shared" si="78"/>
        <v>0</v>
      </c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25.5" hidden="1">
      <c r="A399" s="97"/>
      <c r="B399" s="158" t="s">
        <v>299</v>
      </c>
      <c r="C399" s="112" t="s">
        <v>420</v>
      </c>
      <c r="D399" s="152" t="s">
        <v>578</v>
      </c>
      <c r="E399" s="152" t="s">
        <v>389</v>
      </c>
      <c r="F399" s="195">
        <v>916</v>
      </c>
      <c r="G399" s="112" t="s">
        <v>389</v>
      </c>
      <c r="H399" s="112" t="s">
        <v>287</v>
      </c>
      <c r="I399" s="195">
        <v>82300</v>
      </c>
      <c r="J399" s="195">
        <v>240</v>
      </c>
      <c r="K399" s="196"/>
      <c r="L399" s="196"/>
      <c r="M399" s="196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38.25" hidden="1">
      <c r="A400" s="97"/>
      <c r="B400" s="118" t="s">
        <v>690</v>
      </c>
      <c r="C400" s="110" t="s">
        <v>420</v>
      </c>
      <c r="D400" s="151" t="s">
        <v>578</v>
      </c>
      <c r="E400" s="151" t="s">
        <v>389</v>
      </c>
      <c r="F400" s="193">
        <v>916</v>
      </c>
      <c r="G400" s="110"/>
      <c r="H400" s="110"/>
      <c r="I400" s="193"/>
      <c r="J400" s="193"/>
      <c r="K400" s="194">
        <f aca="true" t="shared" si="79" ref="K400:M401">K401</f>
        <v>0</v>
      </c>
      <c r="L400" s="194">
        <f t="shared" si="79"/>
        <v>0</v>
      </c>
      <c r="M400" s="194">
        <f t="shared" si="79"/>
        <v>0</v>
      </c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25.5" hidden="1">
      <c r="A401" s="97"/>
      <c r="B401" s="158" t="s">
        <v>297</v>
      </c>
      <c r="C401" s="112" t="s">
        <v>420</v>
      </c>
      <c r="D401" s="152" t="s">
        <v>578</v>
      </c>
      <c r="E401" s="152" t="s">
        <v>389</v>
      </c>
      <c r="F401" s="195">
        <v>916</v>
      </c>
      <c r="G401" s="112"/>
      <c r="H401" s="112"/>
      <c r="I401" s="195"/>
      <c r="J401" s="195">
        <v>200</v>
      </c>
      <c r="K401" s="196">
        <f t="shared" si="79"/>
        <v>0</v>
      </c>
      <c r="L401" s="196">
        <f t="shared" si="79"/>
        <v>0</v>
      </c>
      <c r="M401" s="196">
        <f t="shared" si="79"/>
        <v>0</v>
      </c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25.5" hidden="1">
      <c r="A402" s="97"/>
      <c r="B402" s="158" t="s">
        <v>299</v>
      </c>
      <c r="C402" s="112" t="s">
        <v>420</v>
      </c>
      <c r="D402" s="152" t="s">
        <v>578</v>
      </c>
      <c r="E402" s="152" t="s">
        <v>389</v>
      </c>
      <c r="F402" s="195">
        <v>916</v>
      </c>
      <c r="G402" s="112"/>
      <c r="H402" s="112"/>
      <c r="I402" s="195"/>
      <c r="J402" s="195">
        <v>240</v>
      </c>
      <c r="K402" s="196"/>
      <c r="L402" s="196"/>
      <c r="M402" s="196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33.75" customHeight="1">
      <c r="A403" s="97"/>
      <c r="B403" s="147" t="s">
        <v>691</v>
      </c>
      <c r="C403" s="148" t="s">
        <v>385</v>
      </c>
      <c r="D403" s="151" t="s">
        <v>578</v>
      </c>
      <c r="E403" s="152"/>
      <c r="F403" s="167"/>
      <c r="G403" s="167"/>
      <c r="H403" s="167"/>
      <c r="I403" s="167"/>
      <c r="J403" s="167"/>
      <c r="K403" s="168">
        <f>K404</f>
        <v>508000</v>
      </c>
      <c r="L403" s="168">
        <f>L404</f>
        <v>0</v>
      </c>
      <c r="M403" s="168">
        <f>M404</f>
        <v>0</v>
      </c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36.75" customHeight="1">
      <c r="A404" s="97"/>
      <c r="B404" s="117" t="s">
        <v>383</v>
      </c>
      <c r="C404" s="197" t="s">
        <v>385</v>
      </c>
      <c r="D404" s="151" t="s">
        <v>578</v>
      </c>
      <c r="E404" s="151" t="s">
        <v>579</v>
      </c>
      <c r="F404" s="197" t="s">
        <v>16</v>
      </c>
      <c r="G404" s="197"/>
      <c r="H404" s="197"/>
      <c r="I404" s="197"/>
      <c r="J404" s="198"/>
      <c r="K404" s="199">
        <f>K408+K416+K405+K422+K425+K434+K431+K428+K419</f>
        <v>508000</v>
      </c>
      <c r="L404" s="199">
        <f>L408+L416+L405+L422+L425+L434+L431+L428+L419</f>
        <v>0</v>
      </c>
      <c r="M404" s="199">
        <f>M408+M416+M405+M422+M425+M434+M431+M428+M419</f>
        <v>0</v>
      </c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42.75" customHeight="1" hidden="1">
      <c r="A405" s="97"/>
      <c r="B405" s="101" t="s">
        <v>398</v>
      </c>
      <c r="C405" s="151" t="s">
        <v>385</v>
      </c>
      <c r="D405" s="151" t="s">
        <v>578</v>
      </c>
      <c r="E405" s="151" t="s">
        <v>579</v>
      </c>
      <c r="F405" s="102" t="s">
        <v>16</v>
      </c>
      <c r="G405" s="102" t="s">
        <v>396</v>
      </c>
      <c r="H405" s="102" t="s">
        <v>285</v>
      </c>
      <c r="I405" s="102" t="s">
        <v>692</v>
      </c>
      <c r="J405" s="102"/>
      <c r="K405" s="103">
        <f aca="true" t="shared" si="80" ref="K405:M406">K406</f>
        <v>0</v>
      </c>
      <c r="L405" s="103">
        <f t="shared" si="80"/>
        <v>0</v>
      </c>
      <c r="M405" s="103">
        <f t="shared" si="80"/>
        <v>0</v>
      </c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2.75" hidden="1">
      <c r="A406" s="97"/>
      <c r="B406" s="111" t="s">
        <v>400</v>
      </c>
      <c r="C406" s="152" t="s">
        <v>385</v>
      </c>
      <c r="D406" s="152" t="s">
        <v>578</v>
      </c>
      <c r="E406" s="152" t="s">
        <v>579</v>
      </c>
      <c r="F406" s="105" t="s">
        <v>16</v>
      </c>
      <c r="G406" s="105" t="s">
        <v>396</v>
      </c>
      <c r="H406" s="105" t="s">
        <v>285</v>
      </c>
      <c r="I406" s="105" t="s">
        <v>692</v>
      </c>
      <c r="J406" s="105" t="s">
        <v>401</v>
      </c>
      <c r="K406" s="106">
        <f t="shared" si="80"/>
        <v>0</v>
      </c>
      <c r="L406" s="106">
        <f t="shared" si="80"/>
        <v>0</v>
      </c>
      <c r="M406" s="106">
        <f t="shared" si="80"/>
        <v>0</v>
      </c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12.75" hidden="1">
      <c r="A407" s="97"/>
      <c r="B407" s="111" t="s">
        <v>408</v>
      </c>
      <c r="C407" s="152" t="s">
        <v>385</v>
      </c>
      <c r="D407" s="152" t="s">
        <v>578</v>
      </c>
      <c r="E407" s="152" t="s">
        <v>579</v>
      </c>
      <c r="F407" s="105" t="s">
        <v>16</v>
      </c>
      <c r="G407" s="105" t="s">
        <v>396</v>
      </c>
      <c r="H407" s="105" t="s">
        <v>285</v>
      </c>
      <c r="I407" s="105" t="s">
        <v>692</v>
      </c>
      <c r="J407" s="105" t="s">
        <v>403</v>
      </c>
      <c r="K407" s="106"/>
      <c r="L407" s="106"/>
      <c r="M407" s="106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40.5" customHeight="1">
      <c r="A408" s="97"/>
      <c r="B408" s="101" t="s">
        <v>339</v>
      </c>
      <c r="C408" s="110" t="s">
        <v>385</v>
      </c>
      <c r="D408" s="151" t="s">
        <v>578</v>
      </c>
      <c r="E408" s="151" t="s">
        <v>579</v>
      </c>
      <c r="F408" s="102" t="s">
        <v>16</v>
      </c>
      <c r="G408" s="102" t="s">
        <v>307</v>
      </c>
      <c r="H408" s="102" t="s">
        <v>336</v>
      </c>
      <c r="I408" s="102" t="s">
        <v>607</v>
      </c>
      <c r="J408" s="102"/>
      <c r="K408" s="103">
        <f>K409+K411+K413</f>
        <v>0</v>
      </c>
      <c r="L408" s="103">
        <f>L409+L411+L413</f>
        <v>0</v>
      </c>
      <c r="M408" s="103">
        <f>M409+M411+M413</f>
        <v>0</v>
      </c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69" customHeight="1">
      <c r="A409" s="97"/>
      <c r="B409" s="158" t="s">
        <v>291</v>
      </c>
      <c r="C409" s="152" t="s">
        <v>385</v>
      </c>
      <c r="D409" s="152" t="s">
        <v>578</v>
      </c>
      <c r="E409" s="152" t="s">
        <v>579</v>
      </c>
      <c r="F409" s="105" t="s">
        <v>16</v>
      </c>
      <c r="G409" s="105" t="s">
        <v>285</v>
      </c>
      <c r="H409" s="105" t="s">
        <v>385</v>
      </c>
      <c r="I409" s="105" t="s">
        <v>607</v>
      </c>
      <c r="J409" s="105" t="s">
        <v>23</v>
      </c>
      <c r="K409" s="106">
        <f>K410</f>
        <v>188041</v>
      </c>
      <c r="L409" s="106">
        <f>L410</f>
        <v>0</v>
      </c>
      <c r="M409" s="106">
        <f>M410</f>
        <v>0</v>
      </c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37.5" customHeight="1">
      <c r="A410" s="97"/>
      <c r="B410" s="158" t="s">
        <v>296</v>
      </c>
      <c r="C410" s="152" t="s">
        <v>385</v>
      </c>
      <c r="D410" s="152" t="s">
        <v>578</v>
      </c>
      <c r="E410" s="152" t="s">
        <v>579</v>
      </c>
      <c r="F410" s="105" t="s">
        <v>16</v>
      </c>
      <c r="G410" s="105" t="s">
        <v>285</v>
      </c>
      <c r="H410" s="105" t="s">
        <v>385</v>
      </c>
      <c r="I410" s="105" t="s">
        <v>607</v>
      </c>
      <c r="J410" s="105" t="s">
        <v>292</v>
      </c>
      <c r="K410" s="106">
        <v>188041</v>
      </c>
      <c r="L410" s="106"/>
      <c r="M410" s="106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36" customHeight="1">
      <c r="A411" s="97"/>
      <c r="B411" s="158" t="s">
        <v>297</v>
      </c>
      <c r="C411" s="152" t="s">
        <v>385</v>
      </c>
      <c r="D411" s="152" t="s">
        <v>578</v>
      </c>
      <c r="E411" s="152" t="s">
        <v>579</v>
      </c>
      <c r="F411" s="105" t="s">
        <v>16</v>
      </c>
      <c r="G411" s="105" t="s">
        <v>285</v>
      </c>
      <c r="H411" s="105" t="s">
        <v>385</v>
      </c>
      <c r="I411" s="105" t="s">
        <v>607</v>
      </c>
      <c r="J411" s="105" t="s">
        <v>298</v>
      </c>
      <c r="K411" s="106">
        <f>K412</f>
        <v>-188041</v>
      </c>
      <c r="L411" s="106">
        <f>L412</f>
        <v>0</v>
      </c>
      <c r="M411" s="106">
        <f>M412</f>
        <v>0</v>
      </c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33.75" customHeight="1">
      <c r="A412" s="97"/>
      <c r="B412" s="158" t="s">
        <v>299</v>
      </c>
      <c r="C412" s="152" t="s">
        <v>385</v>
      </c>
      <c r="D412" s="152" t="s">
        <v>578</v>
      </c>
      <c r="E412" s="152" t="s">
        <v>579</v>
      </c>
      <c r="F412" s="105" t="s">
        <v>16</v>
      </c>
      <c r="G412" s="105" t="s">
        <v>285</v>
      </c>
      <c r="H412" s="105" t="s">
        <v>385</v>
      </c>
      <c r="I412" s="105" t="s">
        <v>607</v>
      </c>
      <c r="J412" s="105" t="s">
        <v>300</v>
      </c>
      <c r="K412" s="106">
        <v>-188041</v>
      </c>
      <c r="L412" s="106"/>
      <c r="M412" s="106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12.75" hidden="1">
      <c r="A413" s="97"/>
      <c r="B413" s="158" t="s">
        <v>345</v>
      </c>
      <c r="C413" s="152" t="s">
        <v>385</v>
      </c>
      <c r="D413" s="152" t="s">
        <v>578</v>
      </c>
      <c r="E413" s="152" t="s">
        <v>579</v>
      </c>
      <c r="F413" s="105" t="s">
        <v>16</v>
      </c>
      <c r="G413" s="105"/>
      <c r="H413" s="105"/>
      <c r="I413" s="105" t="s">
        <v>608</v>
      </c>
      <c r="J413" s="105"/>
      <c r="K413" s="106">
        <f aca="true" t="shared" si="81" ref="K413:M414">K414</f>
        <v>0</v>
      </c>
      <c r="L413" s="106">
        <f t="shared" si="81"/>
        <v>0</v>
      </c>
      <c r="M413" s="106">
        <f t="shared" si="81"/>
        <v>0</v>
      </c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 hidden="1">
      <c r="A414" s="97"/>
      <c r="B414" s="111" t="s">
        <v>318</v>
      </c>
      <c r="C414" s="152" t="s">
        <v>385</v>
      </c>
      <c r="D414" s="152" t="s">
        <v>578</v>
      </c>
      <c r="E414" s="152" t="s">
        <v>579</v>
      </c>
      <c r="F414" s="105" t="s">
        <v>16</v>
      </c>
      <c r="G414" s="105" t="s">
        <v>285</v>
      </c>
      <c r="H414" s="105" t="s">
        <v>385</v>
      </c>
      <c r="I414" s="105" t="s">
        <v>608</v>
      </c>
      <c r="J414" s="105" t="s">
        <v>302</v>
      </c>
      <c r="K414" s="106">
        <f t="shared" si="81"/>
        <v>0</v>
      </c>
      <c r="L414" s="106">
        <f t="shared" si="81"/>
        <v>0</v>
      </c>
      <c r="M414" s="106">
        <f t="shared" si="81"/>
        <v>0</v>
      </c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2.75" hidden="1">
      <c r="A415" s="97"/>
      <c r="B415" s="111" t="s">
        <v>303</v>
      </c>
      <c r="C415" s="152" t="s">
        <v>385</v>
      </c>
      <c r="D415" s="152" t="s">
        <v>578</v>
      </c>
      <c r="E415" s="152" t="s">
        <v>579</v>
      </c>
      <c r="F415" s="105" t="s">
        <v>16</v>
      </c>
      <c r="G415" s="105" t="s">
        <v>285</v>
      </c>
      <c r="H415" s="105" t="s">
        <v>385</v>
      </c>
      <c r="I415" s="105" t="s">
        <v>608</v>
      </c>
      <c r="J415" s="105" t="s">
        <v>304</v>
      </c>
      <c r="K415" s="106"/>
      <c r="L415" s="106"/>
      <c r="M415" s="106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63.75" hidden="1">
      <c r="A416" s="97"/>
      <c r="B416" s="101" t="s">
        <v>693</v>
      </c>
      <c r="C416" s="151" t="s">
        <v>385</v>
      </c>
      <c r="D416" s="151" t="s">
        <v>578</v>
      </c>
      <c r="E416" s="152" t="s">
        <v>579</v>
      </c>
      <c r="F416" s="102" t="s">
        <v>16</v>
      </c>
      <c r="G416" s="102" t="s">
        <v>464</v>
      </c>
      <c r="H416" s="102" t="s">
        <v>360</v>
      </c>
      <c r="I416" s="102"/>
      <c r="J416" s="102"/>
      <c r="K416" s="103">
        <f aca="true" t="shared" si="82" ref="K416:M417">K417</f>
        <v>0</v>
      </c>
      <c r="L416" s="103">
        <f t="shared" si="82"/>
        <v>0</v>
      </c>
      <c r="M416" s="103">
        <f t="shared" si="82"/>
        <v>0</v>
      </c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 hidden="1">
      <c r="A417" s="97"/>
      <c r="B417" s="111" t="s">
        <v>431</v>
      </c>
      <c r="C417" s="152" t="s">
        <v>385</v>
      </c>
      <c r="D417" s="152" t="s">
        <v>578</v>
      </c>
      <c r="E417" s="152" t="s">
        <v>579</v>
      </c>
      <c r="F417" s="105" t="s">
        <v>16</v>
      </c>
      <c r="G417" s="105" t="s">
        <v>464</v>
      </c>
      <c r="H417" s="105" t="s">
        <v>360</v>
      </c>
      <c r="I417" s="105"/>
      <c r="J417" s="105" t="s">
        <v>401</v>
      </c>
      <c r="K417" s="106">
        <f t="shared" si="82"/>
        <v>0</v>
      </c>
      <c r="L417" s="106">
        <f t="shared" si="82"/>
        <v>0</v>
      </c>
      <c r="M417" s="106">
        <f t="shared" si="82"/>
        <v>0</v>
      </c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 hidden="1">
      <c r="A418" s="97"/>
      <c r="B418" s="111" t="s">
        <v>444</v>
      </c>
      <c r="C418" s="152" t="s">
        <v>385</v>
      </c>
      <c r="D418" s="152" t="s">
        <v>578</v>
      </c>
      <c r="E418" s="152" t="s">
        <v>579</v>
      </c>
      <c r="F418" s="105" t="s">
        <v>16</v>
      </c>
      <c r="G418" s="105" t="s">
        <v>464</v>
      </c>
      <c r="H418" s="105" t="s">
        <v>360</v>
      </c>
      <c r="I418" s="105"/>
      <c r="J418" s="105" t="s">
        <v>445</v>
      </c>
      <c r="K418" s="106"/>
      <c r="L418" s="106"/>
      <c r="M418" s="106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31.5" customHeight="1">
      <c r="A419" s="97"/>
      <c r="B419" s="101" t="s">
        <v>405</v>
      </c>
      <c r="C419" s="151" t="s">
        <v>385</v>
      </c>
      <c r="D419" s="151" t="s">
        <v>578</v>
      </c>
      <c r="E419" s="151" t="s">
        <v>579</v>
      </c>
      <c r="F419" s="102" t="s">
        <v>16</v>
      </c>
      <c r="G419" s="102" t="s">
        <v>396</v>
      </c>
      <c r="H419" s="102" t="s">
        <v>287</v>
      </c>
      <c r="I419" s="102" t="s">
        <v>694</v>
      </c>
      <c r="J419" s="102"/>
      <c r="K419" s="103">
        <f aca="true" t="shared" si="83" ref="K419:M420">K420</f>
        <v>508000</v>
      </c>
      <c r="L419" s="103">
        <f t="shared" si="83"/>
        <v>0</v>
      </c>
      <c r="M419" s="103">
        <f t="shared" si="83"/>
        <v>0</v>
      </c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27.75" customHeight="1">
      <c r="A420" s="97"/>
      <c r="B420" s="111" t="s">
        <v>407</v>
      </c>
      <c r="C420" s="152" t="s">
        <v>385</v>
      </c>
      <c r="D420" s="152" t="s">
        <v>578</v>
      </c>
      <c r="E420" s="152" t="s">
        <v>579</v>
      </c>
      <c r="F420" s="105" t="s">
        <v>16</v>
      </c>
      <c r="G420" s="105" t="s">
        <v>396</v>
      </c>
      <c r="H420" s="105" t="s">
        <v>287</v>
      </c>
      <c r="I420" s="105" t="s">
        <v>694</v>
      </c>
      <c r="J420" s="105" t="s">
        <v>401</v>
      </c>
      <c r="K420" s="106">
        <f t="shared" si="83"/>
        <v>508000</v>
      </c>
      <c r="L420" s="106">
        <f t="shared" si="83"/>
        <v>0</v>
      </c>
      <c r="M420" s="106">
        <f t="shared" si="83"/>
        <v>0</v>
      </c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7.25" customHeight="1">
      <c r="A421" s="97"/>
      <c r="B421" s="111" t="s">
        <v>408</v>
      </c>
      <c r="C421" s="152" t="s">
        <v>385</v>
      </c>
      <c r="D421" s="152" t="s">
        <v>578</v>
      </c>
      <c r="E421" s="152" t="s">
        <v>579</v>
      </c>
      <c r="F421" s="105" t="s">
        <v>16</v>
      </c>
      <c r="G421" s="105" t="s">
        <v>396</v>
      </c>
      <c r="H421" s="105" t="s">
        <v>287</v>
      </c>
      <c r="I421" s="105" t="s">
        <v>694</v>
      </c>
      <c r="J421" s="105" t="s">
        <v>403</v>
      </c>
      <c r="K421" s="106">
        <v>508000</v>
      </c>
      <c r="L421" s="106"/>
      <c r="M421" s="106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2.75" hidden="1">
      <c r="A422" s="97"/>
      <c r="B422" s="56" t="s">
        <v>695</v>
      </c>
      <c r="C422" s="151" t="s">
        <v>385</v>
      </c>
      <c r="D422" s="151" t="s">
        <v>578</v>
      </c>
      <c r="E422" s="151" t="s">
        <v>579</v>
      </c>
      <c r="F422" s="102" t="s">
        <v>16</v>
      </c>
      <c r="G422" s="102"/>
      <c r="H422" s="102"/>
      <c r="I422" s="102"/>
      <c r="J422" s="102"/>
      <c r="K422" s="103">
        <f aca="true" t="shared" si="84" ref="K422:M423">K423</f>
        <v>0</v>
      </c>
      <c r="L422" s="103">
        <f t="shared" si="84"/>
        <v>0</v>
      </c>
      <c r="M422" s="103">
        <f t="shared" si="84"/>
        <v>0</v>
      </c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2.75" hidden="1">
      <c r="A423" s="97"/>
      <c r="B423" s="62" t="s">
        <v>407</v>
      </c>
      <c r="C423" s="152" t="s">
        <v>385</v>
      </c>
      <c r="D423" s="152" t="s">
        <v>578</v>
      </c>
      <c r="E423" s="152" t="s">
        <v>579</v>
      </c>
      <c r="F423" s="105" t="s">
        <v>16</v>
      </c>
      <c r="G423" s="105"/>
      <c r="H423" s="105"/>
      <c r="I423" s="105"/>
      <c r="J423" s="105" t="s">
        <v>401</v>
      </c>
      <c r="K423" s="106">
        <f t="shared" si="84"/>
        <v>0</v>
      </c>
      <c r="L423" s="106">
        <f t="shared" si="84"/>
        <v>0</v>
      </c>
      <c r="M423" s="106">
        <f t="shared" si="84"/>
        <v>0</v>
      </c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2.75" hidden="1">
      <c r="A424" s="97"/>
      <c r="B424" s="62" t="s">
        <v>265</v>
      </c>
      <c r="C424" s="152" t="s">
        <v>385</v>
      </c>
      <c r="D424" s="152" t="s">
        <v>578</v>
      </c>
      <c r="E424" s="152" t="s">
        <v>579</v>
      </c>
      <c r="F424" s="105" t="s">
        <v>16</v>
      </c>
      <c r="G424" s="105"/>
      <c r="H424" s="105"/>
      <c r="I424" s="105"/>
      <c r="J424" s="105" t="s">
        <v>432</v>
      </c>
      <c r="K424" s="106"/>
      <c r="L424" s="106"/>
      <c r="M424" s="106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51" hidden="1">
      <c r="A425" s="97"/>
      <c r="B425" s="101" t="s">
        <v>696</v>
      </c>
      <c r="C425" s="151" t="s">
        <v>385</v>
      </c>
      <c r="D425" s="151" t="s">
        <v>578</v>
      </c>
      <c r="E425" s="151" t="s">
        <v>579</v>
      </c>
      <c r="F425" s="102" t="s">
        <v>16</v>
      </c>
      <c r="G425" s="102"/>
      <c r="H425" s="102"/>
      <c r="I425" s="102"/>
      <c r="J425" s="102"/>
      <c r="K425" s="103">
        <f aca="true" t="shared" si="85" ref="K425:M426">K426</f>
        <v>0</v>
      </c>
      <c r="L425" s="103">
        <f t="shared" si="85"/>
        <v>0</v>
      </c>
      <c r="M425" s="103">
        <f t="shared" si="85"/>
        <v>0</v>
      </c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12.75" hidden="1">
      <c r="A426" s="97"/>
      <c r="B426" s="111" t="s">
        <v>697</v>
      </c>
      <c r="C426" s="152" t="s">
        <v>385</v>
      </c>
      <c r="D426" s="152" t="s">
        <v>578</v>
      </c>
      <c r="E426" s="152" t="s">
        <v>579</v>
      </c>
      <c r="F426" s="105" t="s">
        <v>16</v>
      </c>
      <c r="G426" s="105"/>
      <c r="H426" s="105"/>
      <c r="I426" s="105"/>
      <c r="J426" s="105" t="s">
        <v>401</v>
      </c>
      <c r="K426" s="106">
        <f t="shared" si="85"/>
        <v>0</v>
      </c>
      <c r="L426" s="106">
        <f t="shared" si="85"/>
        <v>0</v>
      </c>
      <c r="M426" s="106">
        <f t="shared" si="85"/>
        <v>0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12.75" hidden="1">
      <c r="A427" s="97"/>
      <c r="B427" s="111" t="s">
        <v>265</v>
      </c>
      <c r="C427" s="152" t="s">
        <v>385</v>
      </c>
      <c r="D427" s="152" t="s">
        <v>578</v>
      </c>
      <c r="E427" s="152" t="s">
        <v>579</v>
      </c>
      <c r="F427" s="105" t="s">
        <v>16</v>
      </c>
      <c r="G427" s="105"/>
      <c r="H427" s="105"/>
      <c r="I427" s="105"/>
      <c r="J427" s="105" t="s">
        <v>432</v>
      </c>
      <c r="K427" s="106"/>
      <c r="L427" s="106"/>
      <c r="M427" s="106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25.5" hidden="1">
      <c r="A428" s="97"/>
      <c r="B428" s="101" t="s">
        <v>698</v>
      </c>
      <c r="C428" s="151" t="s">
        <v>385</v>
      </c>
      <c r="D428" s="151" t="s">
        <v>578</v>
      </c>
      <c r="E428" s="151" t="s">
        <v>579</v>
      </c>
      <c r="F428" s="102" t="s">
        <v>16</v>
      </c>
      <c r="G428" s="105"/>
      <c r="H428" s="105"/>
      <c r="I428" s="102"/>
      <c r="J428" s="102"/>
      <c r="K428" s="103">
        <f aca="true" t="shared" si="86" ref="K428:M429">K429</f>
        <v>0</v>
      </c>
      <c r="L428" s="103">
        <f t="shared" si="86"/>
        <v>0</v>
      </c>
      <c r="M428" s="103">
        <f t="shared" si="86"/>
        <v>0</v>
      </c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12.75" hidden="1">
      <c r="A429" s="97"/>
      <c r="B429" s="111" t="s">
        <v>697</v>
      </c>
      <c r="C429" s="152" t="s">
        <v>385</v>
      </c>
      <c r="D429" s="152" t="s">
        <v>578</v>
      </c>
      <c r="E429" s="152" t="s">
        <v>579</v>
      </c>
      <c r="F429" s="105" t="s">
        <v>16</v>
      </c>
      <c r="G429" s="105"/>
      <c r="H429" s="105"/>
      <c r="I429" s="105"/>
      <c r="J429" s="105" t="s">
        <v>401</v>
      </c>
      <c r="K429" s="106">
        <f t="shared" si="86"/>
        <v>0</v>
      </c>
      <c r="L429" s="106">
        <f t="shared" si="86"/>
        <v>0</v>
      </c>
      <c r="M429" s="106">
        <f t="shared" si="86"/>
        <v>0</v>
      </c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12.75" hidden="1">
      <c r="A430" s="97"/>
      <c r="B430" s="111" t="s">
        <v>265</v>
      </c>
      <c r="C430" s="152" t="s">
        <v>385</v>
      </c>
      <c r="D430" s="152" t="s">
        <v>578</v>
      </c>
      <c r="E430" s="152" t="s">
        <v>579</v>
      </c>
      <c r="F430" s="105" t="s">
        <v>16</v>
      </c>
      <c r="G430" s="105"/>
      <c r="H430" s="105"/>
      <c r="I430" s="105"/>
      <c r="J430" s="105" t="s">
        <v>432</v>
      </c>
      <c r="K430" s="106"/>
      <c r="L430" s="106"/>
      <c r="M430" s="106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12.75" hidden="1">
      <c r="A431" s="97"/>
      <c r="B431" s="115" t="s">
        <v>699</v>
      </c>
      <c r="C431" s="151" t="s">
        <v>385</v>
      </c>
      <c r="D431" s="151" t="s">
        <v>578</v>
      </c>
      <c r="E431" s="151" t="s">
        <v>579</v>
      </c>
      <c r="F431" s="102" t="s">
        <v>16</v>
      </c>
      <c r="G431" s="105"/>
      <c r="H431" s="105"/>
      <c r="I431" s="102"/>
      <c r="J431" s="102"/>
      <c r="K431" s="103">
        <f aca="true" t="shared" si="87" ref="K431:M432">K432</f>
        <v>0</v>
      </c>
      <c r="L431" s="103">
        <f t="shared" si="87"/>
        <v>0</v>
      </c>
      <c r="M431" s="103">
        <f t="shared" si="87"/>
        <v>0</v>
      </c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12.75" hidden="1">
      <c r="A432" s="97"/>
      <c r="B432" s="111" t="s">
        <v>697</v>
      </c>
      <c r="C432" s="152" t="s">
        <v>385</v>
      </c>
      <c r="D432" s="152" t="s">
        <v>578</v>
      </c>
      <c r="E432" s="152" t="s">
        <v>579</v>
      </c>
      <c r="F432" s="105" t="s">
        <v>16</v>
      </c>
      <c r="G432" s="105"/>
      <c r="H432" s="105"/>
      <c r="I432" s="105"/>
      <c r="J432" s="105" t="s">
        <v>401</v>
      </c>
      <c r="K432" s="106">
        <f t="shared" si="87"/>
        <v>0</v>
      </c>
      <c r="L432" s="106">
        <f t="shared" si="87"/>
        <v>0</v>
      </c>
      <c r="M432" s="106">
        <f t="shared" si="87"/>
        <v>0</v>
      </c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  <c r="IK432" s="97"/>
      <c r="IL432" s="97"/>
      <c r="IM432" s="97"/>
      <c r="IN432" s="97"/>
      <c r="IO432" s="97"/>
      <c r="IP432" s="97"/>
      <c r="IQ432" s="97"/>
      <c r="IR432" s="97"/>
      <c r="IS432" s="97"/>
      <c r="IT432" s="97"/>
      <c r="IU432" s="97"/>
      <c r="IV432" s="97"/>
    </row>
    <row r="433" spans="1:256" ht="12.75" hidden="1">
      <c r="A433" s="97"/>
      <c r="B433" s="111" t="s">
        <v>265</v>
      </c>
      <c r="C433" s="152" t="s">
        <v>385</v>
      </c>
      <c r="D433" s="152" t="s">
        <v>578</v>
      </c>
      <c r="E433" s="152" t="s">
        <v>579</v>
      </c>
      <c r="F433" s="105" t="s">
        <v>16</v>
      </c>
      <c r="G433" s="105"/>
      <c r="H433" s="105"/>
      <c r="I433" s="105"/>
      <c r="J433" s="105" t="s">
        <v>432</v>
      </c>
      <c r="K433" s="106">
        <v>0</v>
      </c>
      <c r="L433" s="106">
        <v>0</v>
      </c>
      <c r="M433" s="106">
        <v>0</v>
      </c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12.75" hidden="1">
      <c r="A434" s="97"/>
      <c r="B434" s="172" t="s">
        <v>699</v>
      </c>
      <c r="C434" s="151" t="s">
        <v>385</v>
      </c>
      <c r="D434" s="151" t="s">
        <v>578</v>
      </c>
      <c r="E434" s="151" t="s">
        <v>579</v>
      </c>
      <c r="F434" s="102" t="s">
        <v>16</v>
      </c>
      <c r="G434" s="102"/>
      <c r="H434" s="102"/>
      <c r="I434" s="102"/>
      <c r="J434" s="102"/>
      <c r="K434" s="103">
        <f aca="true" t="shared" si="88" ref="K434:M435">K435</f>
        <v>0</v>
      </c>
      <c r="L434" s="103">
        <f t="shared" si="88"/>
        <v>0</v>
      </c>
      <c r="M434" s="103">
        <f t="shared" si="88"/>
        <v>0</v>
      </c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12.75" hidden="1">
      <c r="A435" s="97"/>
      <c r="B435" s="111" t="s">
        <v>697</v>
      </c>
      <c r="C435" s="152" t="s">
        <v>385</v>
      </c>
      <c r="D435" s="152" t="s">
        <v>578</v>
      </c>
      <c r="E435" s="152" t="s">
        <v>579</v>
      </c>
      <c r="F435" s="105" t="s">
        <v>16</v>
      </c>
      <c r="G435" s="105"/>
      <c r="H435" s="105"/>
      <c r="I435" s="105"/>
      <c r="J435" s="105" t="s">
        <v>401</v>
      </c>
      <c r="K435" s="106">
        <f t="shared" si="88"/>
        <v>0</v>
      </c>
      <c r="L435" s="106">
        <f t="shared" si="88"/>
        <v>0</v>
      </c>
      <c r="M435" s="106">
        <f t="shared" si="88"/>
        <v>0</v>
      </c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  <c r="IK435" s="97"/>
      <c r="IL435" s="97"/>
      <c r="IM435" s="97"/>
      <c r="IN435" s="97"/>
      <c r="IO435" s="97"/>
      <c r="IP435" s="97"/>
      <c r="IQ435" s="97"/>
      <c r="IR435" s="97"/>
      <c r="IS435" s="97"/>
      <c r="IT435" s="97"/>
      <c r="IU435" s="97"/>
      <c r="IV435" s="97"/>
    </row>
    <row r="436" spans="1:256" ht="12.75" hidden="1">
      <c r="A436" s="97"/>
      <c r="B436" s="111" t="s">
        <v>265</v>
      </c>
      <c r="C436" s="152" t="s">
        <v>385</v>
      </c>
      <c r="D436" s="152" t="s">
        <v>578</v>
      </c>
      <c r="E436" s="152" t="s">
        <v>579</v>
      </c>
      <c r="F436" s="105" t="s">
        <v>16</v>
      </c>
      <c r="G436" s="105"/>
      <c r="H436" s="105"/>
      <c r="I436" s="105"/>
      <c r="J436" s="105" t="s">
        <v>432</v>
      </c>
      <c r="K436" s="106">
        <v>0</v>
      </c>
      <c r="L436" s="106">
        <v>0</v>
      </c>
      <c r="M436" s="106">
        <v>0</v>
      </c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57" customHeight="1">
      <c r="A437" s="97"/>
      <c r="B437" s="147" t="s">
        <v>700</v>
      </c>
      <c r="C437" s="151" t="s">
        <v>307</v>
      </c>
      <c r="D437" s="151" t="s">
        <v>578</v>
      </c>
      <c r="E437" s="152" t="s">
        <v>579</v>
      </c>
      <c r="F437" s="102"/>
      <c r="G437" s="102"/>
      <c r="H437" s="102"/>
      <c r="I437" s="102"/>
      <c r="J437" s="102"/>
      <c r="K437" s="103">
        <f>K438</f>
        <v>0</v>
      </c>
      <c r="L437" s="103">
        <f>L438</f>
        <v>0</v>
      </c>
      <c r="M437" s="103">
        <f>M438</f>
        <v>0</v>
      </c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52.5" customHeight="1">
      <c r="A438" s="97"/>
      <c r="B438" s="101" t="s">
        <v>367</v>
      </c>
      <c r="C438" s="151" t="s">
        <v>307</v>
      </c>
      <c r="D438" s="151" t="s">
        <v>578</v>
      </c>
      <c r="E438" s="152" t="s">
        <v>579</v>
      </c>
      <c r="F438" s="102" t="s">
        <v>5</v>
      </c>
      <c r="G438" s="102"/>
      <c r="H438" s="102"/>
      <c r="I438" s="102"/>
      <c r="J438" s="102"/>
      <c r="K438" s="103">
        <f>K450+K455+K439+K458+K447+K461+K444</f>
        <v>0</v>
      </c>
      <c r="L438" s="103">
        <f>L450+L455+L439+L458+L447+L461+L444</f>
        <v>0</v>
      </c>
      <c r="M438" s="103">
        <f>M450+M455+M439+M458+M447+M461+M444</f>
        <v>0</v>
      </c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33" customHeight="1">
      <c r="A439" s="97"/>
      <c r="B439" s="101" t="s">
        <v>339</v>
      </c>
      <c r="C439" s="151" t="s">
        <v>307</v>
      </c>
      <c r="D439" s="151" t="s">
        <v>578</v>
      </c>
      <c r="E439" s="152" t="s">
        <v>579</v>
      </c>
      <c r="F439" s="102" t="s">
        <v>5</v>
      </c>
      <c r="G439" s="102" t="s">
        <v>285</v>
      </c>
      <c r="H439" s="102" t="s">
        <v>369</v>
      </c>
      <c r="I439" s="102" t="s">
        <v>607</v>
      </c>
      <c r="J439" s="102"/>
      <c r="K439" s="103">
        <f>K440+K442</f>
        <v>0</v>
      </c>
      <c r="L439" s="103">
        <f>L440+L442</f>
        <v>0</v>
      </c>
      <c r="M439" s="103">
        <f>M440+M442</f>
        <v>0</v>
      </c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75.75" customHeight="1">
      <c r="A440" s="97"/>
      <c r="B440" s="158" t="s">
        <v>291</v>
      </c>
      <c r="C440" s="152" t="s">
        <v>307</v>
      </c>
      <c r="D440" s="152" t="s">
        <v>578</v>
      </c>
      <c r="E440" s="152" t="s">
        <v>579</v>
      </c>
      <c r="F440" s="105" t="s">
        <v>5</v>
      </c>
      <c r="G440" s="105" t="s">
        <v>285</v>
      </c>
      <c r="H440" s="105" t="s">
        <v>369</v>
      </c>
      <c r="I440" s="105" t="s">
        <v>607</v>
      </c>
      <c r="J440" s="105" t="s">
        <v>23</v>
      </c>
      <c r="K440" s="106">
        <f>K441</f>
        <v>-20000</v>
      </c>
      <c r="L440" s="106">
        <f>L441</f>
        <v>0</v>
      </c>
      <c r="M440" s="106">
        <f>M441</f>
        <v>0</v>
      </c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36" customHeight="1">
      <c r="A441" s="97"/>
      <c r="B441" s="158" t="s">
        <v>296</v>
      </c>
      <c r="C441" s="152" t="s">
        <v>307</v>
      </c>
      <c r="D441" s="152" t="s">
        <v>578</v>
      </c>
      <c r="E441" s="152" t="s">
        <v>579</v>
      </c>
      <c r="F441" s="105" t="s">
        <v>5</v>
      </c>
      <c r="G441" s="105" t="s">
        <v>285</v>
      </c>
      <c r="H441" s="105" t="s">
        <v>369</v>
      </c>
      <c r="I441" s="105" t="s">
        <v>607</v>
      </c>
      <c r="J441" s="105" t="s">
        <v>292</v>
      </c>
      <c r="K441" s="106">
        <v>-20000</v>
      </c>
      <c r="L441" s="106"/>
      <c r="M441" s="106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36.75" customHeight="1">
      <c r="A442" s="97"/>
      <c r="B442" s="158" t="s">
        <v>297</v>
      </c>
      <c r="C442" s="152" t="s">
        <v>307</v>
      </c>
      <c r="D442" s="152" t="s">
        <v>578</v>
      </c>
      <c r="E442" s="152" t="s">
        <v>579</v>
      </c>
      <c r="F442" s="105" t="s">
        <v>5</v>
      </c>
      <c r="G442" s="105" t="s">
        <v>285</v>
      </c>
      <c r="H442" s="105" t="s">
        <v>369</v>
      </c>
      <c r="I442" s="105" t="s">
        <v>607</v>
      </c>
      <c r="J442" s="105" t="s">
        <v>298</v>
      </c>
      <c r="K442" s="106">
        <f>K443</f>
        <v>20000</v>
      </c>
      <c r="L442" s="106">
        <f>L443</f>
        <v>0</v>
      </c>
      <c r="M442" s="106">
        <f>M443</f>
        <v>0</v>
      </c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35.25" customHeight="1">
      <c r="A443" s="97"/>
      <c r="B443" s="158" t="s">
        <v>299</v>
      </c>
      <c r="C443" s="152" t="s">
        <v>307</v>
      </c>
      <c r="D443" s="152" t="s">
        <v>578</v>
      </c>
      <c r="E443" s="152" t="s">
        <v>579</v>
      </c>
      <c r="F443" s="105" t="s">
        <v>5</v>
      </c>
      <c r="G443" s="105" t="s">
        <v>285</v>
      </c>
      <c r="H443" s="105" t="s">
        <v>369</v>
      </c>
      <c r="I443" s="105" t="s">
        <v>607</v>
      </c>
      <c r="J443" s="105" t="s">
        <v>300</v>
      </c>
      <c r="K443" s="106">
        <v>20000</v>
      </c>
      <c r="L443" s="106"/>
      <c r="M443" s="106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12.75" hidden="1">
      <c r="A444" s="200"/>
      <c r="B444" s="164" t="s">
        <v>345</v>
      </c>
      <c r="C444" s="151" t="s">
        <v>307</v>
      </c>
      <c r="D444" s="151" t="s">
        <v>578</v>
      </c>
      <c r="E444" s="151" t="s">
        <v>579</v>
      </c>
      <c r="F444" s="102" t="s">
        <v>5</v>
      </c>
      <c r="G444" s="102"/>
      <c r="H444" s="102"/>
      <c r="I444" s="102" t="s">
        <v>608</v>
      </c>
      <c r="J444" s="102"/>
      <c r="K444" s="103">
        <f aca="true" t="shared" si="89" ref="K444:M445">K445</f>
        <v>0</v>
      </c>
      <c r="L444" s="103">
        <f t="shared" si="89"/>
        <v>0</v>
      </c>
      <c r="M444" s="103">
        <f t="shared" si="89"/>
        <v>0</v>
      </c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Q444" s="200"/>
      <c r="AR444" s="200"/>
      <c r="AS444" s="200"/>
      <c r="AT444" s="200"/>
      <c r="AU444" s="200"/>
      <c r="AV444" s="200"/>
      <c r="AW444" s="200"/>
      <c r="AX444" s="200"/>
      <c r="AY444" s="200"/>
      <c r="AZ444" s="200"/>
      <c r="BA444" s="200"/>
      <c r="BB444" s="200"/>
      <c r="BC444" s="200"/>
      <c r="BD444" s="200"/>
      <c r="BE444" s="200"/>
      <c r="BF444" s="200"/>
      <c r="BG444" s="200"/>
      <c r="BH444" s="200"/>
      <c r="BI444" s="200"/>
      <c r="BJ444" s="200"/>
      <c r="BK444" s="200"/>
      <c r="BL444" s="200"/>
      <c r="BM444" s="200"/>
      <c r="BN444" s="200"/>
      <c r="BO444" s="200"/>
      <c r="BP444" s="200"/>
      <c r="BQ444" s="200"/>
      <c r="BR444" s="200"/>
      <c r="BS444" s="200"/>
      <c r="BT444" s="200"/>
      <c r="BU444" s="200"/>
      <c r="BV444" s="200"/>
      <c r="BW444" s="200"/>
      <c r="BX444" s="200"/>
      <c r="BY444" s="200"/>
      <c r="BZ444" s="200"/>
      <c r="CA444" s="200"/>
      <c r="CB444" s="200"/>
      <c r="CC444" s="200"/>
      <c r="CD444" s="200"/>
      <c r="CE444" s="200"/>
      <c r="CF444" s="200"/>
      <c r="CG444" s="200"/>
      <c r="CH444" s="200"/>
      <c r="CI444" s="200"/>
      <c r="CJ444" s="200"/>
      <c r="CK444" s="200"/>
      <c r="CL444" s="200"/>
      <c r="CM444" s="200"/>
      <c r="CN444" s="200"/>
      <c r="CO444" s="200"/>
      <c r="CP444" s="200"/>
      <c r="CQ444" s="200"/>
      <c r="CR444" s="200"/>
      <c r="CS444" s="200"/>
      <c r="CT444" s="200"/>
      <c r="CU444" s="200"/>
      <c r="CV444" s="200"/>
      <c r="CW444" s="200"/>
      <c r="CX444" s="200"/>
      <c r="CY444" s="200"/>
      <c r="CZ444" s="200"/>
      <c r="DA444" s="200"/>
      <c r="DB444" s="200"/>
      <c r="DC444" s="200"/>
      <c r="DD444" s="200"/>
      <c r="DE444" s="200"/>
      <c r="DF444" s="200"/>
      <c r="DG444" s="200"/>
      <c r="DH444" s="200"/>
      <c r="DI444" s="200"/>
      <c r="DJ444" s="200"/>
      <c r="DK444" s="200"/>
      <c r="DL444" s="200"/>
      <c r="DM444" s="200"/>
      <c r="DN444" s="200"/>
      <c r="DO444" s="200"/>
      <c r="DP444" s="200"/>
      <c r="DQ444" s="200"/>
      <c r="DR444" s="200"/>
      <c r="DS444" s="200"/>
      <c r="DT444" s="200"/>
      <c r="DU444" s="200"/>
      <c r="DV444" s="200"/>
      <c r="DW444" s="200"/>
      <c r="DX444" s="200"/>
      <c r="DY444" s="200"/>
      <c r="DZ444" s="200"/>
      <c r="EA444" s="200"/>
      <c r="EB444" s="200"/>
      <c r="EC444" s="200"/>
      <c r="ED444" s="200"/>
      <c r="EE444" s="200"/>
      <c r="EF444" s="200"/>
      <c r="EG444" s="200"/>
      <c r="EH444" s="200"/>
      <c r="EI444" s="200"/>
      <c r="EJ444" s="200"/>
      <c r="EK444" s="200"/>
      <c r="EL444" s="200"/>
      <c r="EM444" s="200"/>
      <c r="EN444" s="200"/>
      <c r="EO444" s="200"/>
      <c r="EP444" s="200"/>
      <c r="EQ444" s="200"/>
      <c r="ER444" s="200"/>
      <c r="ES444" s="200"/>
      <c r="ET444" s="200"/>
      <c r="EU444" s="200"/>
      <c r="EV444" s="200"/>
      <c r="EW444" s="200"/>
      <c r="EX444" s="200"/>
      <c r="EY444" s="200"/>
      <c r="EZ444" s="200"/>
      <c r="FA444" s="200"/>
      <c r="FB444" s="200"/>
      <c r="FC444" s="200"/>
      <c r="FD444" s="200"/>
      <c r="FE444" s="200"/>
      <c r="FF444" s="200"/>
      <c r="FG444" s="200"/>
      <c r="FH444" s="200"/>
      <c r="FI444" s="200"/>
      <c r="FJ444" s="200"/>
      <c r="FK444" s="200"/>
      <c r="FL444" s="200"/>
      <c r="FM444" s="200"/>
      <c r="FN444" s="200"/>
      <c r="FO444" s="200"/>
      <c r="FP444" s="200"/>
      <c r="FQ444" s="200"/>
      <c r="FR444" s="200"/>
      <c r="FS444" s="200"/>
      <c r="FT444" s="200"/>
      <c r="FU444" s="200"/>
      <c r="FV444" s="200"/>
      <c r="FW444" s="200"/>
      <c r="FX444" s="200"/>
      <c r="FY444" s="200"/>
      <c r="FZ444" s="200"/>
      <c r="GA444" s="200"/>
      <c r="GB444" s="200"/>
      <c r="GC444" s="200"/>
      <c r="GD444" s="200"/>
      <c r="GE444" s="200"/>
      <c r="GF444" s="200"/>
      <c r="GG444" s="200"/>
      <c r="GH444" s="200"/>
      <c r="GI444" s="200"/>
      <c r="GJ444" s="200"/>
      <c r="GK444" s="200"/>
      <c r="GL444" s="200"/>
      <c r="GM444" s="200"/>
      <c r="GN444" s="200"/>
      <c r="GO444" s="200"/>
      <c r="GP444" s="200"/>
      <c r="GQ444" s="200"/>
      <c r="GR444" s="200"/>
      <c r="GS444" s="200"/>
      <c r="GT444" s="200"/>
      <c r="GU444" s="200"/>
      <c r="GV444" s="200"/>
      <c r="GW444" s="200"/>
      <c r="GX444" s="200"/>
      <c r="GY444" s="200"/>
      <c r="GZ444" s="200"/>
      <c r="HA444" s="200"/>
      <c r="HB444" s="200"/>
      <c r="HC444" s="200"/>
      <c r="HD444" s="200"/>
      <c r="HE444" s="200"/>
      <c r="HF444" s="200"/>
      <c r="HG444" s="200"/>
      <c r="HH444" s="200"/>
      <c r="HI444" s="200"/>
      <c r="HJ444" s="200"/>
      <c r="HK444" s="200"/>
      <c r="HL444" s="200"/>
      <c r="HM444" s="200"/>
      <c r="HN444" s="200"/>
      <c r="HO444" s="200"/>
      <c r="HP444" s="200"/>
      <c r="HQ444" s="200"/>
      <c r="HR444" s="200"/>
      <c r="HS444" s="200"/>
      <c r="HT444" s="200"/>
      <c r="HU444" s="200"/>
      <c r="HV444" s="200"/>
      <c r="HW444" s="200"/>
      <c r="HX444" s="200"/>
      <c r="HY444" s="200"/>
      <c r="HZ444" s="200"/>
      <c r="IA444" s="200"/>
      <c r="IB444" s="200"/>
      <c r="IC444" s="200"/>
      <c r="ID444" s="200"/>
      <c r="IE444" s="200"/>
      <c r="IF444" s="200"/>
      <c r="IG444" s="200"/>
      <c r="IH444" s="200"/>
      <c r="II444" s="200"/>
      <c r="IJ444" s="200"/>
      <c r="IK444" s="200"/>
      <c r="IL444" s="200"/>
      <c r="IM444" s="200"/>
      <c r="IN444" s="200"/>
      <c r="IO444" s="200"/>
      <c r="IP444" s="200"/>
      <c r="IQ444" s="200"/>
      <c r="IR444" s="200"/>
      <c r="IS444" s="200"/>
      <c r="IT444" s="200"/>
      <c r="IU444" s="200"/>
      <c r="IV444" s="200"/>
    </row>
    <row r="445" spans="1:256" ht="12.75" hidden="1">
      <c r="A445" s="97"/>
      <c r="B445" s="111" t="s">
        <v>318</v>
      </c>
      <c r="C445" s="152" t="s">
        <v>307</v>
      </c>
      <c r="D445" s="152" t="s">
        <v>578</v>
      </c>
      <c r="E445" s="152" t="s">
        <v>579</v>
      </c>
      <c r="F445" s="105" t="s">
        <v>5</v>
      </c>
      <c r="G445" s="105" t="s">
        <v>285</v>
      </c>
      <c r="H445" s="105" t="s">
        <v>369</v>
      </c>
      <c r="I445" s="105" t="s">
        <v>608</v>
      </c>
      <c r="J445" s="105" t="s">
        <v>302</v>
      </c>
      <c r="K445" s="106">
        <f t="shared" si="89"/>
        <v>0</v>
      </c>
      <c r="L445" s="106">
        <f t="shared" si="89"/>
        <v>0</v>
      </c>
      <c r="M445" s="106">
        <f t="shared" si="89"/>
        <v>0</v>
      </c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12.75" hidden="1">
      <c r="A446" s="97"/>
      <c r="B446" s="111" t="s">
        <v>303</v>
      </c>
      <c r="C446" s="152" t="s">
        <v>307</v>
      </c>
      <c r="D446" s="152" t="s">
        <v>578</v>
      </c>
      <c r="E446" s="152" t="s">
        <v>579</v>
      </c>
      <c r="F446" s="105" t="s">
        <v>5</v>
      </c>
      <c r="G446" s="105" t="s">
        <v>285</v>
      </c>
      <c r="H446" s="105" t="s">
        <v>369</v>
      </c>
      <c r="I446" s="105" t="s">
        <v>608</v>
      </c>
      <c r="J446" s="105" t="s">
        <v>304</v>
      </c>
      <c r="K446" s="106"/>
      <c r="L446" s="106"/>
      <c r="M446" s="106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32.25" customHeight="1" hidden="1">
      <c r="A447" s="97"/>
      <c r="B447" s="101" t="s">
        <v>372</v>
      </c>
      <c r="C447" s="151" t="s">
        <v>307</v>
      </c>
      <c r="D447" s="151" t="s">
        <v>578</v>
      </c>
      <c r="E447" s="151" t="s">
        <v>579</v>
      </c>
      <c r="F447" s="102" t="s">
        <v>5</v>
      </c>
      <c r="G447" s="105"/>
      <c r="H447" s="105"/>
      <c r="I447" s="102" t="s">
        <v>609</v>
      </c>
      <c r="J447" s="102"/>
      <c r="K447" s="103">
        <f aca="true" t="shared" si="90" ref="K447:M448">K448</f>
        <v>0</v>
      </c>
      <c r="L447" s="103">
        <f t="shared" si="90"/>
        <v>0</v>
      </c>
      <c r="M447" s="103">
        <f t="shared" si="90"/>
        <v>0</v>
      </c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33.75" customHeight="1" hidden="1">
      <c r="A448" s="97"/>
      <c r="B448" s="158" t="s">
        <v>297</v>
      </c>
      <c r="C448" s="152" t="s">
        <v>307</v>
      </c>
      <c r="D448" s="152" t="s">
        <v>578</v>
      </c>
      <c r="E448" s="152" t="s">
        <v>579</v>
      </c>
      <c r="F448" s="105" t="s">
        <v>5</v>
      </c>
      <c r="G448" s="105"/>
      <c r="H448" s="105"/>
      <c r="I448" s="105" t="s">
        <v>609</v>
      </c>
      <c r="J448" s="105" t="s">
        <v>298</v>
      </c>
      <c r="K448" s="106">
        <f t="shared" si="90"/>
        <v>0</v>
      </c>
      <c r="L448" s="106">
        <f t="shared" si="90"/>
        <v>0</v>
      </c>
      <c r="M448" s="106">
        <f t="shared" si="90"/>
        <v>0</v>
      </c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37.5" customHeight="1" hidden="1">
      <c r="A449" s="97"/>
      <c r="B449" s="158" t="s">
        <v>299</v>
      </c>
      <c r="C449" s="152" t="s">
        <v>307</v>
      </c>
      <c r="D449" s="152" t="s">
        <v>578</v>
      </c>
      <c r="E449" s="152" t="s">
        <v>579</v>
      </c>
      <c r="F449" s="105" t="s">
        <v>5</v>
      </c>
      <c r="G449" s="105"/>
      <c r="H449" s="105"/>
      <c r="I449" s="105" t="s">
        <v>609</v>
      </c>
      <c r="J449" s="105" t="s">
        <v>300</v>
      </c>
      <c r="K449" s="106"/>
      <c r="L449" s="106"/>
      <c r="M449" s="106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38.25" customHeight="1">
      <c r="A450" s="97"/>
      <c r="B450" s="117" t="s">
        <v>374</v>
      </c>
      <c r="C450" s="151" t="s">
        <v>307</v>
      </c>
      <c r="D450" s="151" t="s">
        <v>578</v>
      </c>
      <c r="E450" s="151" t="s">
        <v>579</v>
      </c>
      <c r="F450" s="102" t="s">
        <v>5</v>
      </c>
      <c r="G450" s="102"/>
      <c r="H450" s="102"/>
      <c r="I450" s="102" t="s">
        <v>701</v>
      </c>
      <c r="J450" s="102"/>
      <c r="K450" s="103">
        <f aca="true" t="shared" si="91" ref="K450:M451">K451</f>
        <v>-130000</v>
      </c>
      <c r="L450" s="103">
        <f t="shared" si="91"/>
        <v>0</v>
      </c>
      <c r="M450" s="103">
        <f t="shared" si="91"/>
        <v>0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31.5" customHeight="1">
      <c r="A451" s="97"/>
      <c r="B451" s="158" t="s">
        <v>297</v>
      </c>
      <c r="C451" s="152" t="s">
        <v>307</v>
      </c>
      <c r="D451" s="152" t="s">
        <v>578</v>
      </c>
      <c r="E451" s="152" t="s">
        <v>579</v>
      </c>
      <c r="F451" s="105" t="s">
        <v>5</v>
      </c>
      <c r="G451" s="105"/>
      <c r="H451" s="105"/>
      <c r="I451" s="105" t="s">
        <v>701</v>
      </c>
      <c r="J451" s="105" t="s">
        <v>298</v>
      </c>
      <c r="K451" s="106">
        <f t="shared" si="91"/>
        <v>-130000</v>
      </c>
      <c r="L451" s="106">
        <f t="shared" si="91"/>
        <v>0</v>
      </c>
      <c r="M451" s="106">
        <f t="shared" si="91"/>
        <v>0</v>
      </c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33.75" customHeight="1">
      <c r="A452" s="97"/>
      <c r="B452" s="158" t="s">
        <v>299</v>
      </c>
      <c r="C452" s="152" t="s">
        <v>307</v>
      </c>
      <c r="D452" s="152" t="s">
        <v>578</v>
      </c>
      <c r="E452" s="152" t="s">
        <v>579</v>
      </c>
      <c r="F452" s="105" t="s">
        <v>5</v>
      </c>
      <c r="G452" s="105"/>
      <c r="H452" s="105"/>
      <c r="I452" s="105" t="s">
        <v>701</v>
      </c>
      <c r="J452" s="105" t="s">
        <v>300</v>
      </c>
      <c r="K452" s="106">
        <v>-130000</v>
      </c>
      <c r="L452" s="106"/>
      <c r="M452" s="106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12.75" hidden="1">
      <c r="A453" s="97"/>
      <c r="B453" s="111" t="s">
        <v>318</v>
      </c>
      <c r="C453" s="152" t="s">
        <v>307</v>
      </c>
      <c r="D453" s="152" t="s">
        <v>578</v>
      </c>
      <c r="E453" s="152" t="s">
        <v>579</v>
      </c>
      <c r="F453" s="105" t="s">
        <v>5</v>
      </c>
      <c r="G453" s="105"/>
      <c r="H453" s="105"/>
      <c r="I453" s="105" t="s">
        <v>702</v>
      </c>
      <c r="J453" s="105" t="s">
        <v>302</v>
      </c>
      <c r="K453" s="106"/>
      <c r="L453" s="106"/>
      <c r="M453" s="106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12.75" hidden="1">
      <c r="A454" s="97"/>
      <c r="B454" s="111" t="s">
        <v>303</v>
      </c>
      <c r="C454" s="152" t="s">
        <v>307</v>
      </c>
      <c r="D454" s="152" t="s">
        <v>578</v>
      </c>
      <c r="E454" s="152" t="s">
        <v>579</v>
      </c>
      <c r="F454" s="105" t="s">
        <v>5</v>
      </c>
      <c r="G454" s="105"/>
      <c r="H454" s="105"/>
      <c r="I454" s="105" t="s">
        <v>702</v>
      </c>
      <c r="J454" s="105" t="s">
        <v>304</v>
      </c>
      <c r="K454" s="106"/>
      <c r="L454" s="106"/>
      <c r="M454" s="106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38.25" hidden="1">
      <c r="A455" s="97"/>
      <c r="B455" s="117" t="s">
        <v>703</v>
      </c>
      <c r="C455" s="151" t="s">
        <v>307</v>
      </c>
      <c r="D455" s="151" t="s">
        <v>578</v>
      </c>
      <c r="E455" s="151" t="s">
        <v>579</v>
      </c>
      <c r="F455" s="102" t="s">
        <v>5</v>
      </c>
      <c r="G455" s="102"/>
      <c r="H455" s="102"/>
      <c r="I455" s="102"/>
      <c r="J455" s="102"/>
      <c r="K455" s="103">
        <f aca="true" t="shared" si="92" ref="K455:M456">K456</f>
        <v>0</v>
      </c>
      <c r="L455" s="103">
        <f t="shared" si="92"/>
        <v>0</v>
      </c>
      <c r="M455" s="103">
        <f t="shared" si="92"/>
        <v>0</v>
      </c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25.5" hidden="1">
      <c r="A456" s="97"/>
      <c r="B456" s="158" t="s">
        <v>297</v>
      </c>
      <c r="C456" s="152" t="s">
        <v>307</v>
      </c>
      <c r="D456" s="152" t="s">
        <v>578</v>
      </c>
      <c r="E456" s="152" t="s">
        <v>579</v>
      </c>
      <c r="F456" s="105" t="s">
        <v>5</v>
      </c>
      <c r="G456" s="105"/>
      <c r="H456" s="105"/>
      <c r="I456" s="105"/>
      <c r="J456" s="105" t="s">
        <v>298</v>
      </c>
      <c r="K456" s="106">
        <f t="shared" si="92"/>
        <v>0</v>
      </c>
      <c r="L456" s="106">
        <f t="shared" si="92"/>
        <v>0</v>
      </c>
      <c r="M456" s="106">
        <f t="shared" si="92"/>
        <v>0</v>
      </c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25.5" hidden="1">
      <c r="A457" s="97"/>
      <c r="B457" s="158" t="s">
        <v>299</v>
      </c>
      <c r="C457" s="152" t="s">
        <v>307</v>
      </c>
      <c r="D457" s="152" t="s">
        <v>578</v>
      </c>
      <c r="E457" s="152" t="s">
        <v>579</v>
      </c>
      <c r="F457" s="105" t="s">
        <v>5</v>
      </c>
      <c r="G457" s="105"/>
      <c r="H457" s="105"/>
      <c r="I457" s="105"/>
      <c r="J457" s="105" t="s">
        <v>300</v>
      </c>
      <c r="K457" s="106">
        <v>0</v>
      </c>
      <c r="L457" s="106">
        <v>0</v>
      </c>
      <c r="M457" s="106">
        <v>0</v>
      </c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34.5" customHeight="1">
      <c r="A458" s="97"/>
      <c r="B458" s="117" t="s">
        <v>381</v>
      </c>
      <c r="C458" s="151" t="s">
        <v>307</v>
      </c>
      <c r="D458" s="151" t="s">
        <v>578</v>
      </c>
      <c r="E458" s="151" t="s">
        <v>579</v>
      </c>
      <c r="F458" s="102" t="s">
        <v>5</v>
      </c>
      <c r="G458" s="102"/>
      <c r="H458" s="102"/>
      <c r="I458" s="102" t="s">
        <v>616</v>
      </c>
      <c r="J458" s="102"/>
      <c r="K458" s="103">
        <f aca="true" t="shared" si="93" ref="K458:M459">K459</f>
        <v>130000</v>
      </c>
      <c r="L458" s="103">
        <f t="shared" si="93"/>
        <v>0</v>
      </c>
      <c r="M458" s="103">
        <f t="shared" si="93"/>
        <v>0</v>
      </c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31.5" customHeight="1">
      <c r="A459" s="97"/>
      <c r="B459" s="158" t="s">
        <v>297</v>
      </c>
      <c r="C459" s="152" t="s">
        <v>307</v>
      </c>
      <c r="D459" s="152" t="s">
        <v>578</v>
      </c>
      <c r="E459" s="152" t="s">
        <v>579</v>
      </c>
      <c r="F459" s="105" t="s">
        <v>5</v>
      </c>
      <c r="G459" s="105"/>
      <c r="H459" s="105"/>
      <c r="I459" s="105" t="s">
        <v>616</v>
      </c>
      <c r="J459" s="105" t="s">
        <v>298</v>
      </c>
      <c r="K459" s="106">
        <f t="shared" si="93"/>
        <v>130000</v>
      </c>
      <c r="L459" s="106">
        <f t="shared" si="93"/>
        <v>0</v>
      </c>
      <c r="M459" s="106">
        <f t="shared" si="93"/>
        <v>0</v>
      </c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42.75" customHeight="1">
      <c r="A460" s="97"/>
      <c r="B460" s="158" t="s">
        <v>299</v>
      </c>
      <c r="C460" s="152" t="s">
        <v>307</v>
      </c>
      <c r="D460" s="152" t="s">
        <v>578</v>
      </c>
      <c r="E460" s="152" t="s">
        <v>579</v>
      </c>
      <c r="F460" s="105" t="s">
        <v>5</v>
      </c>
      <c r="G460" s="105"/>
      <c r="H460" s="105"/>
      <c r="I460" s="105" t="s">
        <v>616</v>
      </c>
      <c r="J460" s="105" t="s">
        <v>300</v>
      </c>
      <c r="K460" s="106">
        <v>130000</v>
      </c>
      <c r="L460" s="106"/>
      <c r="M460" s="106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48.75" customHeight="1" hidden="1">
      <c r="A461" s="97"/>
      <c r="B461" s="118" t="s">
        <v>376</v>
      </c>
      <c r="C461" s="151" t="s">
        <v>307</v>
      </c>
      <c r="D461" s="151" t="s">
        <v>578</v>
      </c>
      <c r="E461" s="151" t="s">
        <v>579</v>
      </c>
      <c r="F461" s="102" t="s">
        <v>5</v>
      </c>
      <c r="G461" s="102"/>
      <c r="H461" s="102"/>
      <c r="I461" s="102" t="s">
        <v>704</v>
      </c>
      <c r="J461" s="102"/>
      <c r="K461" s="103">
        <f aca="true" t="shared" si="94" ref="K461:M462">K462</f>
        <v>0</v>
      </c>
      <c r="L461" s="103">
        <f t="shared" si="94"/>
        <v>0</v>
      </c>
      <c r="M461" s="103">
        <f t="shared" si="94"/>
        <v>0</v>
      </c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41.25" customHeight="1" hidden="1">
      <c r="A462" s="97"/>
      <c r="B462" s="158" t="s">
        <v>297</v>
      </c>
      <c r="C462" s="152" t="s">
        <v>307</v>
      </c>
      <c r="D462" s="152" t="s">
        <v>578</v>
      </c>
      <c r="E462" s="152" t="s">
        <v>579</v>
      </c>
      <c r="F462" s="105" t="s">
        <v>5</v>
      </c>
      <c r="G462" s="105"/>
      <c r="H462" s="105"/>
      <c r="I462" s="105" t="s">
        <v>704</v>
      </c>
      <c r="J462" s="105" t="s">
        <v>298</v>
      </c>
      <c r="K462" s="106">
        <f t="shared" si="94"/>
        <v>0</v>
      </c>
      <c r="L462" s="106">
        <f t="shared" si="94"/>
        <v>0</v>
      </c>
      <c r="M462" s="106">
        <f t="shared" si="94"/>
        <v>0</v>
      </c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34.5" customHeight="1" hidden="1">
      <c r="A463" s="97"/>
      <c r="B463" s="158" t="s">
        <v>299</v>
      </c>
      <c r="C463" s="152" t="s">
        <v>307</v>
      </c>
      <c r="D463" s="152" t="s">
        <v>578</v>
      </c>
      <c r="E463" s="152" t="s">
        <v>579</v>
      </c>
      <c r="F463" s="105" t="s">
        <v>5</v>
      </c>
      <c r="G463" s="105"/>
      <c r="H463" s="105"/>
      <c r="I463" s="105" t="s">
        <v>704</v>
      </c>
      <c r="J463" s="105" t="s">
        <v>300</v>
      </c>
      <c r="K463" s="106"/>
      <c r="L463" s="106"/>
      <c r="M463" s="106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21.75" customHeight="1">
      <c r="A464" s="97"/>
      <c r="B464" s="147" t="s">
        <v>705</v>
      </c>
      <c r="C464" s="180" t="s">
        <v>706</v>
      </c>
      <c r="D464" s="151" t="s">
        <v>578</v>
      </c>
      <c r="E464" s="151" t="s">
        <v>579</v>
      </c>
      <c r="F464" s="191"/>
      <c r="G464" s="191"/>
      <c r="H464" s="191"/>
      <c r="I464" s="191"/>
      <c r="J464" s="191"/>
      <c r="K464" s="192">
        <f>K465+K485+K497+K516+K477+K481</f>
        <v>906302</v>
      </c>
      <c r="L464" s="192">
        <f>L465+L485+L497+L516</f>
        <v>0</v>
      </c>
      <c r="M464" s="192">
        <f>M465+M485+M497+M516</f>
        <v>0</v>
      </c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35.25" customHeight="1">
      <c r="A465" s="97"/>
      <c r="B465" s="101" t="s">
        <v>282</v>
      </c>
      <c r="C465" s="110" t="s">
        <v>706</v>
      </c>
      <c r="D465" s="151" t="s">
        <v>578</v>
      </c>
      <c r="E465" s="151" t="s">
        <v>579</v>
      </c>
      <c r="F465" s="102" t="s">
        <v>283</v>
      </c>
      <c r="G465" s="102"/>
      <c r="H465" s="102"/>
      <c r="I465" s="102"/>
      <c r="J465" s="102"/>
      <c r="K465" s="103">
        <f>K469+K466</f>
        <v>0</v>
      </c>
      <c r="L465" s="103">
        <f>L469+L466</f>
        <v>0</v>
      </c>
      <c r="M465" s="103">
        <f>M469+M466</f>
        <v>0</v>
      </c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25.5" hidden="1">
      <c r="A466" s="97"/>
      <c r="B466" s="101" t="s">
        <v>288</v>
      </c>
      <c r="C466" s="110" t="s">
        <v>706</v>
      </c>
      <c r="D466" s="151" t="s">
        <v>578</v>
      </c>
      <c r="E466" s="151" t="s">
        <v>579</v>
      </c>
      <c r="F466" s="102" t="s">
        <v>283</v>
      </c>
      <c r="G466" s="102"/>
      <c r="H466" s="102"/>
      <c r="I466" s="102" t="s">
        <v>707</v>
      </c>
      <c r="J466" s="102"/>
      <c r="K466" s="103">
        <f aca="true" t="shared" si="95" ref="K466:M467">K467</f>
        <v>0</v>
      </c>
      <c r="L466" s="103">
        <f t="shared" si="95"/>
        <v>0</v>
      </c>
      <c r="M466" s="103">
        <f t="shared" si="95"/>
        <v>0</v>
      </c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37.5" customHeight="1" hidden="1">
      <c r="A467" s="97"/>
      <c r="B467" s="62" t="s">
        <v>290</v>
      </c>
      <c r="C467" s="112" t="s">
        <v>706</v>
      </c>
      <c r="D467" s="152" t="s">
        <v>578</v>
      </c>
      <c r="E467" s="152" t="s">
        <v>579</v>
      </c>
      <c r="F467" s="105" t="s">
        <v>283</v>
      </c>
      <c r="G467" s="105"/>
      <c r="H467" s="105"/>
      <c r="I467" s="105" t="s">
        <v>707</v>
      </c>
      <c r="J467" s="105" t="s">
        <v>23</v>
      </c>
      <c r="K467" s="106">
        <f t="shared" si="95"/>
        <v>0</v>
      </c>
      <c r="L467" s="106">
        <f t="shared" si="95"/>
        <v>0</v>
      </c>
      <c r="M467" s="106">
        <f t="shared" si="95"/>
        <v>0</v>
      </c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69" customHeight="1" hidden="1">
      <c r="A468" s="97"/>
      <c r="B468" s="107" t="s">
        <v>291</v>
      </c>
      <c r="C468" s="112" t="s">
        <v>706</v>
      </c>
      <c r="D468" s="152" t="s">
        <v>578</v>
      </c>
      <c r="E468" s="152" t="s">
        <v>579</v>
      </c>
      <c r="F468" s="105" t="s">
        <v>283</v>
      </c>
      <c r="G468" s="105"/>
      <c r="H468" s="105"/>
      <c r="I468" s="105" t="s">
        <v>707</v>
      </c>
      <c r="J468" s="105" t="s">
        <v>292</v>
      </c>
      <c r="K468" s="106"/>
      <c r="L468" s="106"/>
      <c r="M468" s="106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35.25" customHeight="1">
      <c r="A469" s="97"/>
      <c r="B469" s="56" t="s">
        <v>290</v>
      </c>
      <c r="C469" s="110" t="s">
        <v>706</v>
      </c>
      <c r="D469" s="151" t="s">
        <v>578</v>
      </c>
      <c r="E469" s="151" t="s">
        <v>579</v>
      </c>
      <c r="F469" s="102" t="s">
        <v>283</v>
      </c>
      <c r="G469" s="102"/>
      <c r="H469" s="102"/>
      <c r="I469" s="102" t="s">
        <v>607</v>
      </c>
      <c r="J469" s="102"/>
      <c r="K469" s="103">
        <f>K470+K472+K475</f>
        <v>0</v>
      </c>
      <c r="L469" s="103">
        <f>L470+L472+L475</f>
        <v>0</v>
      </c>
      <c r="M469" s="103">
        <f>M470+M472+M475</f>
        <v>0</v>
      </c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  <c r="IK469" s="97"/>
      <c r="IL469" s="97"/>
      <c r="IM469" s="97"/>
      <c r="IN469" s="97"/>
      <c r="IO469" s="97"/>
      <c r="IP469" s="97"/>
      <c r="IQ469" s="97"/>
      <c r="IR469" s="97"/>
      <c r="IS469" s="97"/>
      <c r="IT469" s="97"/>
      <c r="IU469" s="97"/>
      <c r="IV469" s="97"/>
    </row>
    <row r="470" spans="1:256" ht="68.25" customHeight="1" hidden="1">
      <c r="A470" s="97"/>
      <c r="B470" s="107" t="s">
        <v>291</v>
      </c>
      <c r="C470" s="112" t="s">
        <v>706</v>
      </c>
      <c r="D470" s="152" t="s">
        <v>578</v>
      </c>
      <c r="E470" s="152" t="s">
        <v>579</v>
      </c>
      <c r="F470" s="105" t="s">
        <v>283</v>
      </c>
      <c r="G470" s="105"/>
      <c r="H470" s="105"/>
      <c r="I470" s="105" t="s">
        <v>607</v>
      </c>
      <c r="J470" s="105" t="s">
        <v>23</v>
      </c>
      <c r="K470" s="106">
        <f>K471</f>
        <v>0</v>
      </c>
      <c r="L470" s="106">
        <f>L471</f>
        <v>0</v>
      </c>
      <c r="M470" s="106">
        <f>M471</f>
        <v>0</v>
      </c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  <c r="IK470" s="97"/>
      <c r="IL470" s="97"/>
      <c r="IM470" s="97"/>
      <c r="IN470" s="97"/>
      <c r="IO470" s="97"/>
      <c r="IP470" s="97"/>
      <c r="IQ470" s="97"/>
      <c r="IR470" s="97"/>
      <c r="IS470" s="97"/>
      <c r="IT470" s="97"/>
      <c r="IU470" s="97"/>
      <c r="IV470" s="97"/>
    </row>
    <row r="471" spans="1:256" ht="36" customHeight="1" hidden="1">
      <c r="A471" s="97"/>
      <c r="B471" s="107" t="s">
        <v>296</v>
      </c>
      <c r="C471" s="112" t="s">
        <v>706</v>
      </c>
      <c r="D471" s="152" t="s">
        <v>578</v>
      </c>
      <c r="E471" s="152" t="s">
        <v>579</v>
      </c>
      <c r="F471" s="105" t="s">
        <v>283</v>
      </c>
      <c r="G471" s="105"/>
      <c r="H471" s="105"/>
      <c r="I471" s="105" t="s">
        <v>607</v>
      </c>
      <c r="J471" s="105" t="s">
        <v>292</v>
      </c>
      <c r="K471" s="106"/>
      <c r="L471" s="106"/>
      <c r="M471" s="106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  <c r="IK471" s="97"/>
      <c r="IL471" s="97"/>
      <c r="IM471" s="97"/>
      <c r="IN471" s="97"/>
      <c r="IO471" s="97"/>
      <c r="IP471" s="97"/>
      <c r="IQ471" s="97"/>
      <c r="IR471" s="97"/>
      <c r="IS471" s="97"/>
      <c r="IT471" s="97"/>
      <c r="IU471" s="97"/>
      <c r="IV471" s="97"/>
    </row>
    <row r="472" spans="1:256" ht="32.25" customHeight="1">
      <c r="A472" s="97"/>
      <c r="B472" s="107" t="s">
        <v>297</v>
      </c>
      <c r="C472" s="112" t="s">
        <v>706</v>
      </c>
      <c r="D472" s="152" t="s">
        <v>578</v>
      </c>
      <c r="E472" s="152" t="s">
        <v>579</v>
      </c>
      <c r="F472" s="105" t="s">
        <v>283</v>
      </c>
      <c r="G472" s="105"/>
      <c r="H472" s="105"/>
      <c r="I472" s="105" t="s">
        <v>607</v>
      </c>
      <c r="J472" s="105" t="s">
        <v>298</v>
      </c>
      <c r="K472" s="106">
        <f>K473</f>
        <v>-1000</v>
      </c>
      <c r="L472" s="106">
        <f>L473</f>
        <v>0</v>
      </c>
      <c r="M472" s="106">
        <f>M473</f>
        <v>0</v>
      </c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  <c r="IK472" s="97"/>
      <c r="IL472" s="97"/>
      <c r="IM472" s="97"/>
      <c r="IN472" s="97"/>
      <c r="IO472" s="97"/>
      <c r="IP472" s="97"/>
      <c r="IQ472" s="97"/>
      <c r="IR472" s="97"/>
      <c r="IS472" s="97"/>
      <c r="IT472" s="97"/>
      <c r="IU472" s="97"/>
      <c r="IV472" s="97"/>
    </row>
    <row r="473" spans="1:256" ht="39" customHeight="1">
      <c r="A473" s="97"/>
      <c r="B473" s="107" t="s">
        <v>299</v>
      </c>
      <c r="C473" s="112" t="s">
        <v>706</v>
      </c>
      <c r="D473" s="152" t="s">
        <v>578</v>
      </c>
      <c r="E473" s="152" t="s">
        <v>579</v>
      </c>
      <c r="F473" s="105" t="s">
        <v>283</v>
      </c>
      <c r="G473" s="105"/>
      <c r="H473" s="105"/>
      <c r="I473" s="105" t="s">
        <v>607</v>
      </c>
      <c r="J473" s="105" t="s">
        <v>300</v>
      </c>
      <c r="K473" s="106">
        <v>-1000</v>
      </c>
      <c r="L473" s="106"/>
      <c r="M473" s="106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  <c r="IK473" s="97"/>
      <c r="IL473" s="97"/>
      <c r="IM473" s="97"/>
      <c r="IN473" s="97"/>
      <c r="IO473" s="97"/>
      <c r="IP473" s="97"/>
      <c r="IQ473" s="97"/>
      <c r="IR473" s="97"/>
      <c r="IS473" s="97"/>
      <c r="IT473" s="97"/>
      <c r="IU473" s="97"/>
      <c r="IV473" s="97"/>
    </row>
    <row r="474" spans="1:256" ht="21.75" customHeight="1">
      <c r="A474" s="97"/>
      <c r="B474" s="118" t="s">
        <v>303</v>
      </c>
      <c r="C474" s="110" t="s">
        <v>706</v>
      </c>
      <c r="D474" s="151" t="s">
        <v>578</v>
      </c>
      <c r="E474" s="151" t="s">
        <v>579</v>
      </c>
      <c r="F474" s="102" t="s">
        <v>283</v>
      </c>
      <c r="G474" s="102"/>
      <c r="H474" s="102"/>
      <c r="I474" s="102" t="s">
        <v>608</v>
      </c>
      <c r="J474" s="102"/>
      <c r="K474" s="103">
        <f>K475</f>
        <v>1000</v>
      </c>
      <c r="L474" s="103"/>
      <c r="M474" s="103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  <c r="IK474" s="97"/>
      <c r="IL474" s="97"/>
      <c r="IM474" s="97"/>
      <c r="IN474" s="97"/>
      <c r="IO474" s="97"/>
      <c r="IP474" s="97"/>
      <c r="IQ474" s="97"/>
      <c r="IR474" s="97"/>
      <c r="IS474" s="97"/>
      <c r="IT474" s="97"/>
      <c r="IU474" s="97"/>
      <c r="IV474" s="97"/>
    </row>
    <row r="475" spans="1:256" ht="21.75" customHeight="1">
      <c r="A475" s="97"/>
      <c r="B475" s="108" t="s">
        <v>301</v>
      </c>
      <c r="C475" s="112" t="s">
        <v>706</v>
      </c>
      <c r="D475" s="152" t="s">
        <v>578</v>
      </c>
      <c r="E475" s="152" t="s">
        <v>579</v>
      </c>
      <c r="F475" s="105" t="s">
        <v>283</v>
      </c>
      <c r="G475" s="105"/>
      <c r="H475" s="105"/>
      <c r="I475" s="105" t="s">
        <v>608</v>
      </c>
      <c r="J475" s="105" t="s">
        <v>302</v>
      </c>
      <c r="K475" s="106">
        <f>K476</f>
        <v>1000</v>
      </c>
      <c r="L475" s="106">
        <f>L476</f>
        <v>0</v>
      </c>
      <c r="M475" s="106">
        <f>M476</f>
        <v>0</v>
      </c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  <c r="IK475" s="97"/>
      <c r="IL475" s="97"/>
      <c r="IM475" s="97"/>
      <c r="IN475" s="97"/>
      <c r="IO475" s="97"/>
      <c r="IP475" s="97"/>
      <c r="IQ475" s="97"/>
      <c r="IR475" s="97"/>
      <c r="IS475" s="97"/>
      <c r="IT475" s="97"/>
      <c r="IU475" s="97"/>
      <c r="IV475" s="97"/>
    </row>
    <row r="476" spans="1:256" ht="21.75" customHeight="1">
      <c r="A476" s="97"/>
      <c r="B476" s="108" t="s">
        <v>303</v>
      </c>
      <c r="C476" s="112" t="s">
        <v>706</v>
      </c>
      <c r="D476" s="152" t="s">
        <v>578</v>
      </c>
      <c r="E476" s="152" t="s">
        <v>579</v>
      </c>
      <c r="F476" s="105" t="s">
        <v>283</v>
      </c>
      <c r="G476" s="102"/>
      <c r="H476" s="102"/>
      <c r="I476" s="105" t="s">
        <v>608</v>
      </c>
      <c r="J476" s="105" t="s">
        <v>304</v>
      </c>
      <c r="K476" s="106">
        <v>1000</v>
      </c>
      <c r="L476" s="106"/>
      <c r="M476" s="106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  <c r="IK476" s="97"/>
      <c r="IL476" s="97"/>
      <c r="IM476" s="97"/>
      <c r="IN476" s="97"/>
      <c r="IO476" s="97"/>
      <c r="IP476" s="97"/>
      <c r="IQ476" s="97"/>
      <c r="IR476" s="97"/>
      <c r="IS476" s="97"/>
      <c r="IT476" s="97"/>
      <c r="IU476" s="97"/>
      <c r="IV476" s="97"/>
    </row>
    <row r="477" spans="1:256" ht="32.25" customHeight="1">
      <c r="A477" s="97"/>
      <c r="B477" s="101" t="s">
        <v>305</v>
      </c>
      <c r="C477" s="110" t="s">
        <v>706</v>
      </c>
      <c r="D477" s="151" t="s">
        <v>578</v>
      </c>
      <c r="E477" s="151" t="s">
        <v>579</v>
      </c>
      <c r="F477" s="102" t="s">
        <v>12</v>
      </c>
      <c r="G477" s="102"/>
      <c r="H477" s="102"/>
      <c r="I477" s="105"/>
      <c r="J477" s="105"/>
      <c r="K477" s="106">
        <f>K478</f>
        <v>19530</v>
      </c>
      <c r="L477" s="106"/>
      <c r="M477" s="106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  <c r="IK477" s="97"/>
      <c r="IL477" s="97"/>
      <c r="IM477" s="97"/>
      <c r="IN477" s="97"/>
      <c r="IO477" s="97"/>
      <c r="IP477" s="97"/>
      <c r="IQ477" s="97"/>
      <c r="IR477" s="97"/>
      <c r="IS477" s="97"/>
      <c r="IT477" s="97"/>
      <c r="IU477" s="97"/>
      <c r="IV477" s="97"/>
    </row>
    <row r="478" spans="1:256" ht="33.75" customHeight="1">
      <c r="A478" s="97"/>
      <c r="B478" s="260" t="s">
        <v>845</v>
      </c>
      <c r="C478" s="268" t="s">
        <v>706</v>
      </c>
      <c r="D478" s="269" t="s">
        <v>578</v>
      </c>
      <c r="E478" s="269" t="s">
        <v>579</v>
      </c>
      <c r="F478" s="261" t="s">
        <v>12</v>
      </c>
      <c r="G478" s="261"/>
      <c r="H478" s="261"/>
      <c r="I478" s="261" t="s">
        <v>847</v>
      </c>
      <c r="J478" s="261"/>
      <c r="K478" s="262">
        <f>K479</f>
        <v>19530</v>
      </c>
      <c r="L478" s="262"/>
      <c r="M478" s="262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  <c r="IK478" s="97"/>
      <c r="IL478" s="97"/>
      <c r="IM478" s="97"/>
      <c r="IN478" s="97"/>
      <c r="IO478" s="97"/>
      <c r="IP478" s="97"/>
      <c r="IQ478" s="97"/>
      <c r="IR478" s="97"/>
      <c r="IS478" s="97"/>
      <c r="IT478" s="97"/>
      <c r="IU478" s="97"/>
      <c r="IV478" s="97"/>
    </row>
    <row r="479" spans="1:256" ht="64.5" customHeight="1">
      <c r="A479" s="97"/>
      <c r="B479" s="263" t="s">
        <v>291</v>
      </c>
      <c r="C479" s="270" t="s">
        <v>706</v>
      </c>
      <c r="D479" s="271" t="s">
        <v>578</v>
      </c>
      <c r="E479" s="271" t="s">
        <v>579</v>
      </c>
      <c r="F479" s="264" t="s">
        <v>12</v>
      </c>
      <c r="G479" s="261"/>
      <c r="H479" s="261"/>
      <c r="I479" s="264" t="s">
        <v>847</v>
      </c>
      <c r="J479" s="264" t="s">
        <v>23</v>
      </c>
      <c r="K479" s="265">
        <f>K480</f>
        <v>19530</v>
      </c>
      <c r="L479" s="265"/>
      <c r="M479" s="265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  <c r="IK479" s="97"/>
      <c r="IL479" s="97"/>
      <c r="IM479" s="97"/>
      <c r="IN479" s="97"/>
      <c r="IO479" s="97"/>
      <c r="IP479" s="97"/>
      <c r="IQ479" s="97"/>
      <c r="IR479" s="97"/>
      <c r="IS479" s="97"/>
      <c r="IT479" s="97"/>
      <c r="IU479" s="97"/>
      <c r="IV479" s="97"/>
    </row>
    <row r="480" spans="1:256" ht="30.75" customHeight="1">
      <c r="A480" s="97"/>
      <c r="B480" s="263" t="s">
        <v>296</v>
      </c>
      <c r="C480" s="270" t="s">
        <v>706</v>
      </c>
      <c r="D480" s="271" t="s">
        <v>578</v>
      </c>
      <c r="E480" s="271" t="s">
        <v>579</v>
      </c>
      <c r="F480" s="264" t="s">
        <v>12</v>
      </c>
      <c r="G480" s="261"/>
      <c r="H480" s="261"/>
      <c r="I480" s="264" t="s">
        <v>847</v>
      </c>
      <c r="J480" s="264" t="s">
        <v>292</v>
      </c>
      <c r="K480" s="265">
        <f>15000+4530</f>
        <v>19530</v>
      </c>
      <c r="L480" s="265"/>
      <c r="M480" s="265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49.5" customHeight="1">
      <c r="A481" s="97"/>
      <c r="B481" s="272" t="s">
        <v>367</v>
      </c>
      <c r="C481" s="268" t="s">
        <v>706</v>
      </c>
      <c r="D481" s="269" t="s">
        <v>578</v>
      </c>
      <c r="E481" s="269" t="s">
        <v>579</v>
      </c>
      <c r="F481" s="261" t="s">
        <v>5</v>
      </c>
      <c r="G481" s="261"/>
      <c r="H481" s="261"/>
      <c r="I481" s="261"/>
      <c r="J481" s="261"/>
      <c r="K481" s="262">
        <f>K482</f>
        <v>29946</v>
      </c>
      <c r="L481" s="262"/>
      <c r="M481" s="262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31.5" customHeight="1">
      <c r="A482" s="97"/>
      <c r="B482" s="260" t="s">
        <v>845</v>
      </c>
      <c r="C482" s="268" t="s">
        <v>706</v>
      </c>
      <c r="D482" s="269" t="s">
        <v>578</v>
      </c>
      <c r="E482" s="269" t="s">
        <v>579</v>
      </c>
      <c r="F482" s="261" t="s">
        <v>5</v>
      </c>
      <c r="G482" s="261"/>
      <c r="H482" s="261"/>
      <c r="I482" s="261"/>
      <c r="J482" s="261"/>
      <c r="K482" s="262">
        <f>K483</f>
        <v>29946</v>
      </c>
      <c r="L482" s="262"/>
      <c r="M482" s="262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71.25" customHeight="1">
      <c r="A483" s="97"/>
      <c r="B483" s="263" t="s">
        <v>291</v>
      </c>
      <c r="C483" s="270" t="s">
        <v>706</v>
      </c>
      <c r="D483" s="271" t="s">
        <v>578</v>
      </c>
      <c r="E483" s="271" t="s">
        <v>579</v>
      </c>
      <c r="F483" s="264" t="s">
        <v>5</v>
      </c>
      <c r="G483" s="264"/>
      <c r="H483" s="264"/>
      <c r="I483" s="264" t="s">
        <v>847</v>
      </c>
      <c r="J483" s="264" t="s">
        <v>23</v>
      </c>
      <c r="K483" s="265">
        <f>K484</f>
        <v>29946</v>
      </c>
      <c r="L483" s="265"/>
      <c r="M483" s="265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33.75" customHeight="1">
      <c r="A484" s="97"/>
      <c r="B484" s="263" t="s">
        <v>296</v>
      </c>
      <c r="C484" s="270" t="s">
        <v>706</v>
      </c>
      <c r="D484" s="271" t="s">
        <v>578</v>
      </c>
      <c r="E484" s="271" t="s">
        <v>579</v>
      </c>
      <c r="F484" s="264" t="s">
        <v>5</v>
      </c>
      <c r="G484" s="264"/>
      <c r="H484" s="264"/>
      <c r="I484" s="264" t="s">
        <v>847</v>
      </c>
      <c r="J484" s="264" t="s">
        <v>292</v>
      </c>
      <c r="K484" s="265">
        <f>23000+6946</f>
        <v>29946</v>
      </c>
      <c r="L484" s="265"/>
      <c r="M484" s="265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  <c r="IK484" s="97"/>
      <c r="IL484" s="97"/>
      <c r="IM484" s="97"/>
      <c r="IN484" s="97"/>
      <c r="IO484" s="97"/>
      <c r="IP484" s="97"/>
      <c r="IQ484" s="97"/>
      <c r="IR484" s="97"/>
      <c r="IS484" s="97"/>
      <c r="IT484" s="97"/>
      <c r="IU484" s="97"/>
      <c r="IV484" s="97"/>
    </row>
    <row r="485" spans="1:256" ht="33" customHeight="1">
      <c r="A485" s="97"/>
      <c r="B485" s="272" t="s">
        <v>383</v>
      </c>
      <c r="C485" s="268" t="s">
        <v>706</v>
      </c>
      <c r="D485" s="269" t="s">
        <v>578</v>
      </c>
      <c r="E485" s="269" t="s">
        <v>579</v>
      </c>
      <c r="F485" s="261" t="s">
        <v>16</v>
      </c>
      <c r="G485" s="264"/>
      <c r="H485" s="264"/>
      <c r="I485" s="264" t="s">
        <v>847</v>
      </c>
      <c r="J485" s="264"/>
      <c r="K485" s="273">
        <f>K492+K489+V508+K486</f>
        <v>-17852.849999999977</v>
      </c>
      <c r="L485" s="273">
        <f>L492+L489</f>
        <v>0</v>
      </c>
      <c r="M485" s="273">
        <f>M492+M489</f>
        <v>0</v>
      </c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  <c r="IK485" s="97"/>
      <c r="IL485" s="97"/>
      <c r="IM485" s="97"/>
      <c r="IN485" s="97"/>
      <c r="IO485" s="97"/>
      <c r="IP485" s="97"/>
      <c r="IQ485" s="97"/>
      <c r="IR485" s="97"/>
      <c r="IS485" s="97"/>
      <c r="IT485" s="97"/>
      <c r="IU485" s="97"/>
      <c r="IV485" s="97"/>
    </row>
    <row r="486" spans="1:256" ht="33" customHeight="1">
      <c r="A486" s="97"/>
      <c r="B486" s="260" t="s">
        <v>845</v>
      </c>
      <c r="C486" s="268" t="s">
        <v>706</v>
      </c>
      <c r="D486" s="269" t="s">
        <v>578</v>
      </c>
      <c r="E486" s="269" t="s">
        <v>579</v>
      </c>
      <c r="F486" s="261" t="s">
        <v>16</v>
      </c>
      <c r="G486" s="261"/>
      <c r="H486" s="261"/>
      <c r="I486" s="261" t="s">
        <v>847</v>
      </c>
      <c r="J486" s="261"/>
      <c r="K486" s="273">
        <f>K487</f>
        <v>195717</v>
      </c>
      <c r="L486" s="273"/>
      <c r="M486" s="273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  <c r="IK486" s="97"/>
      <c r="IL486" s="97"/>
      <c r="IM486" s="97"/>
      <c r="IN486" s="97"/>
      <c r="IO486" s="97"/>
      <c r="IP486" s="97"/>
      <c r="IQ486" s="97"/>
      <c r="IR486" s="97"/>
      <c r="IS486" s="97"/>
      <c r="IT486" s="97"/>
      <c r="IU486" s="97"/>
      <c r="IV486" s="97"/>
    </row>
    <row r="487" spans="1:256" ht="69.75" customHeight="1">
      <c r="A487" s="97"/>
      <c r="B487" s="263" t="s">
        <v>291</v>
      </c>
      <c r="C487" s="270" t="s">
        <v>706</v>
      </c>
      <c r="D487" s="271" t="s">
        <v>578</v>
      </c>
      <c r="E487" s="271" t="s">
        <v>579</v>
      </c>
      <c r="F487" s="264" t="s">
        <v>16</v>
      </c>
      <c r="G487" s="264"/>
      <c r="H487" s="264"/>
      <c r="I487" s="264" t="s">
        <v>847</v>
      </c>
      <c r="J487" s="264" t="s">
        <v>23</v>
      </c>
      <c r="K487" s="274">
        <f>K488</f>
        <v>195717</v>
      </c>
      <c r="L487" s="274"/>
      <c r="M487" s="274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33" customHeight="1">
      <c r="A488" s="97"/>
      <c r="B488" s="263" t="s">
        <v>296</v>
      </c>
      <c r="C488" s="270" t="s">
        <v>706</v>
      </c>
      <c r="D488" s="271" t="s">
        <v>578</v>
      </c>
      <c r="E488" s="271" t="s">
        <v>579</v>
      </c>
      <c r="F488" s="264" t="s">
        <v>16</v>
      </c>
      <c r="G488" s="264"/>
      <c r="H488" s="264"/>
      <c r="I488" s="264" t="s">
        <v>847</v>
      </c>
      <c r="J488" s="264" t="s">
        <v>292</v>
      </c>
      <c r="K488" s="274">
        <f>150320+45397</f>
        <v>195717</v>
      </c>
      <c r="L488" s="274"/>
      <c r="M488" s="274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12.75" hidden="1">
      <c r="A489" s="97"/>
      <c r="B489" s="272" t="s">
        <v>409</v>
      </c>
      <c r="C489" s="268" t="s">
        <v>706</v>
      </c>
      <c r="D489" s="269" t="s">
        <v>578</v>
      </c>
      <c r="E489" s="269" t="s">
        <v>579</v>
      </c>
      <c r="F489" s="261" t="s">
        <v>16</v>
      </c>
      <c r="G489" s="264"/>
      <c r="H489" s="264"/>
      <c r="I489" s="261" t="s">
        <v>708</v>
      </c>
      <c r="J489" s="264"/>
      <c r="K489" s="273"/>
      <c r="L489" s="273">
        <f>L490</f>
        <v>0</v>
      </c>
      <c r="M489" s="273">
        <f>M490</f>
        <v>0</v>
      </c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18.75" customHeight="1" hidden="1">
      <c r="A490" s="97"/>
      <c r="B490" s="275" t="s">
        <v>409</v>
      </c>
      <c r="C490" s="270" t="s">
        <v>706</v>
      </c>
      <c r="D490" s="271" t="s">
        <v>578</v>
      </c>
      <c r="E490" s="271" t="s">
        <v>579</v>
      </c>
      <c r="F490" s="264" t="s">
        <v>16</v>
      </c>
      <c r="G490" s="264"/>
      <c r="H490" s="264"/>
      <c r="I490" s="264" t="s">
        <v>708</v>
      </c>
      <c r="J490" s="264" t="s">
        <v>709</v>
      </c>
      <c r="K490" s="274"/>
      <c r="L490" s="274">
        <f>L491</f>
        <v>0</v>
      </c>
      <c r="M490" s="274">
        <f>M491</f>
        <v>0</v>
      </c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15.75" customHeight="1" hidden="1">
      <c r="A491" s="97"/>
      <c r="B491" s="275" t="s">
        <v>409</v>
      </c>
      <c r="C491" s="270" t="s">
        <v>706</v>
      </c>
      <c r="D491" s="271" t="s">
        <v>578</v>
      </c>
      <c r="E491" s="271" t="s">
        <v>579</v>
      </c>
      <c r="F491" s="264" t="s">
        <v>16</v>
      </c>
      <c r="G491" s="264"/>
      <c r="H491" s="264"/>
      <c r="I491" s="264" t="s">
        <v>708</v>
      </c>
      <c r="J491" s="264" t="s">
        <v>710</v>
      </c>
      <c r="K491" s="274"/>
      <c r="L491" s="274"/>
      <c r="M491" s="274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20.25" customHeight="1">
      <c r="A492" s="97"/>
      <c r="B492" s="260" t="s">
        <v>711</v>
      </c>
      <c r="C492" s="268" t="s">
        <v>706</v>
      </c>
      <c r="D492" s="269" t="s">
        <v>578</v>
      </c>
      <c r="E492" s="269" t="s">
        <v>579</v>
      </c>
      <c r="F492" s="261" t="s">
        <v>16</v>
      </c>
      <c r="G492" s="261" t="s">
        <v>285</v>
      </c>
      <c r="H492" s="261" t="s">
        <v>389</v>
      </c>
      <c r="I492" s="261" t="s">
        <v>712</v>
      </c>
      <c r="J492" s="261"/>
      <c r="K492" s="262">
        <f>K495+K493</f>
        <v>-213569.84999999998</v>
      </c>
      <c r="L492" s="262">
        <f>L495+L493</f>
        <v>0</v>
      </c>
      <c r="M492" s="262">
        <f>M495+M493</f>
        <v>0</v>
      </c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18" customHeight="1">
      <c r="A493" s="97"/>
      <c r="B493" s="267" t="s">
        <v>697</v>
      </c>
      <c r="C493" s="270" t="s">
        <v>706</v>
      </c>
      <c r="D493" s="271" t="s">
        <v>578</v>
      </c>
      <c r="E493" s="271" t="s">
        <v>579</v>
      </c>
      <c r="F493" s="264" t="s">
        <v>16</v>
      </c>
      <c r="G493" s="264" t="s">
        <v>285</v>
      </c>
      <c r="H493" s="264" t="s">
        <v>389</v>
      </c>
      <c r="I493" s="264" t="s">
        <v>712</v>
      </c>
      <c r="J493" s="264" t="s">
        <v>401</v>
      </c>
      <c r="K493" s="265">
        <f>K494</f>
        <v>89191.17</v>
      </c>
      <c r="L493" s="265">
        <f>L494</f>
        <v>0</v>
      </c>
      <c r="M493" s="265">
        <f>M494</f>
        <v>0</v>
      </c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22.5" customHeight="1">
      <c r="A494" s="97"/>
      <c r="B494" s="267" t="s">
        <v>265</v>
      </c>
      <c r="C494" s="270" t="s">
        <v>706</v>
      </c>
      <c r="D494" s="271" t="s">
        <v>578</v>
      </c>
      <c r="E494" s="271" t="s">
        <v>579</v>
      </c>
      <c r="F494" s="264" t="s">
        <v>16</v>
      </c>
      <c r="G494" s="264" t="s">
        <v>285</v>
      </c>
      <c r="H494" s="264" t="s">
        <v>389</v>
      </c>
      <c r="I494" s="264" t="s">
        <v>712</v>
      </c>
      <c r="J494" s="264" t="s">
        <v>432</v>
      </c>
      <c r="K494" s="265">
        <v>89191.17</v>
      </c>
      <c r="L494" s="265"/>
      <c r="M494" s="265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16.5" customHeight="1">
      <c r="A495" s="97"/>
      <c r="B495" s="267" t="s">
        <v>392</v>
      </c>
      <c r="C495" s="270" t="s">
        <v>706</v>
      </c>
      <c r="D495" s="271" t="s">
        <v>578</v>
      </c>
      <c r="E495" s="271" t="s">
        <v>579</v>
      </c>
      <c r="F495" s="264" t="s">
        <v>16</v>
      </c>
      <c r="G495" s="264" t="s">
        <v>285</v>
      </c>
      <c r="H495" s="264" t="s">
        <v>389</v>
      </c>
      <c r="I495" s="264" t="s">
        <v>712</v>
      </c>
      <c r="J495" s="264" t="s">
        <v>302</v>
      </c>
      <c r="K495" s="265">
        <f>K496</f>
        <v>-302761.01999999996</v>
      </c>
      <c r="L495" s="265">
        <f>L496</f>
        <v>0</v>
      </c>
      <c r="M495" s="265">
        <f>M496</f>
        <v>0</v>
      </c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19.5" customHeight="1">
      <c r="A496" s="97"/>
      <c r="B496" s="267" t="s">
        <v>393</v>
      </c>
      <c r="C496" s="270" t="s">
        <v>706</v>
      </c>
      <c r="D496" s="271" t="s">
        <v>578</v>
      </c>
      <c r="E496" s="271" t="s">
        <v>579</v>
      </c>
      <c r="F496" s="264" t="s">
        <v>16</v>
      </c>
      <c r="G496" s="264" t="s">
        <v>285</v>
      </c>
      <c r="H496" s="264" t="s">
        <v>389</v>
      </c>
      <c r="I496" s="264" t="s">
        <v>712</v>
      </c>
      <c r="J496" s="264" t="s">
        <v>394</v>
      </c>
      <c r="K496" s="265">
        <f>90000-303569.85-89191.17</f>
        <v>-302761.01999999996</v>
      </c>
      <c r="L496" s="265"/>
      <c r="M496" s="265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30" customHeight="1">
      <c r="A497" s="97"/>
      <c r="B497" s="276" t="s">
        <v>413</v>
      </c>
      <c r="C497" s="277" t="s">
        <v>706</v>
      </c>
      <c r="D497" s="271" t="s">
        <v>578</v>
      </c>
      <c r="E497" s="271" t="s">
        <v>579</v>
      </c>
      <c r="F497" s="277" t="s">
        <v>17</v>
      </c>
      <c r="G497" s="277"/>
      <c r="H497" s="277"/>
      <c r="I497" s="277"/>
      <c r="J497" s="277"/>
      <c r="K497" s="278">
        <f>K508+K505+K498+K502</f>
        <v>874678.85</v>
      </c>
      <c r="L497" s="278">
        <f>L508+L505</f>
        <v>0</v>
      </c>
      <c r="M497" s="278">
        <f>M508+M505</f>
        <v>0</v>
      </c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98.25" customHeight="1" hidden="1">
      <c r="A498" s="97"/>
      <c r="B498" s="279" t="s">
        <v>746</v>
      </c>
      <c r="C498" s="269" t="s">
        <v>706</v>
      </c>
      <c r="D498" s="269" t="s">
        <v>578</v>
      </c>
      <c r="E498" s="269" t="s">
        <v>579</v>
      </c>
      <c r="F498" s="261" t="s">
        <v>17</v>
      </c>
      <c r="G498" s="280"/>
      <c r="H498" s="280"/>
      <c r="I498" s="280" t="s">
        <v>748</v>
      </c>
      <c r="J498" s="280"/>
      <c r="K498" s="281">
        <f>K499</f>
        <v>0</v>
      </c>
      <c r="L498" s="281"/>
      <c r="M498" s="281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20.25" customHeight="1" hidden="1">
      <c r="A499" s="97"/>
      <c r="B499" s="267" t="s">
        <v>301</v>
      </c>
      <c r="C499" s="271" t="s">
        <v>706</v>
      </c>
      <c r="D499" s="271" t="s">
        <v>578</v>
      </c>
      <c r="E499" s="271" t="s">
        <v>579</v>
      </c>
      <c r="F499" s="264" t="s">
        <v>17</v>
      </c>
      <c r="G499" s="280"/>
      <c r="H499" s="280"/>
      <c r="I499" s="282" t="s">
        <v>748</v>
      </c>
      <c r="J499" s="280" t="s">
        <v>302</v>
      </c>
      <c r="K499" s="283">
        <f>K500+K501</f>
        <v>0</v>
      </c>
      <c r="L499" s="281"/>
      <c r="M499" s="281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8" customHeight="1" hidden="1">
      <c r="A500" s="97"/>
      <c r="B500" s="284" t="s">
        <v>319</v>
      </c>
      <c r="C500" s="271" t="s">
        <v>706</v>
      </c>
      <c r="D500" s="271" t="s">
        <v>578</v>
      </c>
      <c r="E500" s="271" t="s">
        <v>579</v>
      </c>
      <c r="F500" s="264" t="s">
        <v>17</v>
      </c>
      <c r="G500" s="280"/>
      <c r="H500" s="280"/>
      <c r="I500" s="282" t="s">
        <v>748</v>
      </c>
      <c r="J500" s="282" t="s">
        <v>320</v>
      </c>
      <c r="K500" s="283"/>
      <c r="L500" s="281"/>
      <c r="M500" s="281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8" customHeight="1" hidden="1">
      <c r="A501" s="97"/>
      <c r="B501" s="267" t="s">
        <v>303</v>
      </c>
      <c r="C501" s="271" t="s">
        <v>706</v>
      </c>
      <c r="D501" s="271" t="s">
        <v>578</v>
      </c>
      <c r="E501" s="271" t="s">
        <v>579</v>
      </c>
      <c r="F501" s="264" t="s">
        <v>17</v>
      </c>
      <c r="G501" s="280"/>
      <c r="H501" s="280"/>
      <c r="I501" s="282" t="s">
        <v>748</v>
      </c>
      <c r="J501" s="282" t="s">
        <v>304</v>
      </c>
      <c r="K501" s="283"/>
      <c r="L501" s="281"/>
      <c r="M501" s="281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31.5" customHeight="1">
      <c r="A502" s="97"/>
      <c r="B502" s="260" t="s">
        <v>845</v>
      </c>
      <c r="C502" s="268" t="s">
        <v>706</v>
      </c>
      <c r="D502" s="269" t="s">
        <v>578</v>
      </c>
      <c r="E502" s="269" t="s">
        <v>579</v>
      </c>
      <c r="F502" s="261" t="s">
        <v>17</v>
      </c>
      <c r="G502" s="261"/>
      <c r="H502" s="261"/>
      <c r="I502" s="261" t="s">
        <v>847</v>
      </c>
      <c r="J502" s="261"/>
      <c r="K502" s="281">
        <f>K503</f>
        <v>571109</v>
      </c>
      <c r="L502" s="281"/>
      <c r="M502" s="281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73.5" customHeight="1">
      <c r="A503" s="97"/>
      <c r="B503" s="263" t="s">
        <v>291</v>
      </c>
      <c r="C503" s="270" t="s">
        <v>706</v>
      </c>
      <c r="D503" s="271" t="s">
        <v>578</v>
      </c>
      <c r="E503" s="271" t="s">
        <v>579</v>
      </c>
      <c r="F503" s="264" t="s">
        <v>17</v>
      </c>
      <c r="G503" s="264"/>
      <c r="H503" s="264"/>
      <c r="I503" s="264" t="s">
        <v>847</v>
      </c>
      <c r="J503" s="264" t="s">
        <v>23</v>
      </c>
      <c r="K503" s="283">
        <f>K504</f>
        <v>571109</v>
      </c>
      <c r="L503" s="281"/>
      <c r="M503" s="281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30.75" customHeight="1">
      <c r="A504" s="97"/>
      <c r="B504" s="263" t="s">
        <v>296</v>
      </c>
      <c r="C504" s="270" t="s">
        <v>706</v>
      </c>
      <c r="D504" s="271" t="s">
        <v>578</v>
      </c>
      <c r="E504" s="271" t="s">
        <v>579</v>
      </c>
      <c r="F504" s="264" t="s">
        <v>17</v>
      </c>
      <c r="G504" s="264"/>
      <c r="H504" s="264"/>
      <c r="I504" s="264" t="s">
        <v>847</v>
      </c>
      <c r="J504" s="264" t="s">
        <v>292</v>
      </c>
      <c r="K504" s="283">
        <f>438640+132469</f>
        <v>571109</v>
      </c>
      <c r="L504" s="281"/>
      <c r="M504" s="281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8.75" customHeight="1" hidden="1">
      <c r="A505" s="97"/>
      <c r="B505" s="279" t="s">
        <v>424</v>
      </c>
      <c r="C505" s="285" t="s">
        <v>706</v>
      </c>
      <c r="D505" s="286" t="s">
        <v>578</v>
      </c>
      <c r="E505" s="286" t="s">
        <v>579</v>
      </c>
      <c r="F505" s="285" t="s">
        <v>17</v>
      </c>
      <c r="G505" s="285"/>
      <c r="H505" s="285"/>
      <c r="I505" s="285" t="s">
        <v>713</v>
      </c>
      <c r="J505" s="285"/>
      <c r="K505" s="278">
        <f aca="true" t="shared" si="96" ref="K505:M506">K506</f>
        <v>0</v>
      </c>
      <c r="L505" s="278">
        <f t="shared" si="96"/>
        <v>0</v>
      </c>
      <c r="M505" s="278">
        <f t="shared" si="96"/>
        <v>0</v>
      </c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21.75" customHeight="1" hidden="1">
      <c r="A506" s="97"/>
      <c r="B506" s="284" t="s">
        <v>318</v>
      </c>
      <c r="C506" s="287" t="s">
        <v>706</v>
      </c>
      <c r="D506" s="288" t="s">
        <v>578</v>
      </c>
      <c r="E506" s="288" t="s">
        <v>579</v>
      </c>
      <c r="F506" s="287" t="s">
        <v>17</v>
      </c>
      <c r="G506" s="285"/>
      <c r="H506" s="285"/>
      <c r="I506" s="287" t="s">
        <v>713</v>
      </c>
      <c r="J506" s="287" t="s">
        <v>302</v>
      </c>
      <c r="K506" s="289">
        <f t="shared" si="96"/>
        <v>0</v>
      </c>
      <c r="L506" s="289">
        <f t="shared" si="96"/>
        <v>0</v>
      </c>
      <c r="M506" s="289">
        <f t="shared" si="96"/>
        <v>0</v>
      </c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8" customHeight="1" hidden="1">
      <c r="A507" s="97"/>
      <c r="B507" s="284" t="s">
        <v>426</v>
      </c>
      <c r="C507" s="287" t="s">
        <v>706</v>
      </c>
      <c r="D507" s="288" t="s">
        <v>578</v>
      </c>
      <c r="E507" s="288" t="s">
        <v>579</v>
      </c>
      <c r="F507" s="287" t="s">
        <v>17</v>
      </c>
      <c r="G507" s="285"/>
      <c r="H507" s="285"/>
      <c r="I507" s="287" t="s">
        <v>713</v>
      </c>
      <c r="J507" s="287" t="s">
        <v>427</v>
      </c>
      <c r="K507" s="289">
        <v>0</v>
      </c>
      <c r="L507" s="289"/>
      <c r="M507" s="289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9.5" customHeight="1">
      <c r="A508" s="97"/>
      <c r="B508" s="260" t="s">
        <v>711</v>
      </c>
      <c r="C508" s="277" t="s">
        <v>706</v>
      </c>
      <c r="D508" s="269" t="s">
        <v>578</v>
      </c>
      <c r="E508" s="269" t="s">
        <v>579</v>
      </c>
      <c r="F508" s="277" t="s">
        <v>17</v>
      </c>
      <c r="G508" s="277" t="s">
        <v>285</v>
      </c>
      <c r="H508" s="277" t="s">
        <v>369</v>
      </c>
      <c r="I508" s="261" t="s">
        <v>712</v>
      </c>
      <c r="J508" s="277"/>
      <c r="K508" s="278">
        <f>K509+K511+K513</f>
        <v>303569.85</v>
      </c>
      <c r="L508" s="278">
        <f>L509+L511+L513</f>
        <v>0</v>
      </c>
      <c r="M508" s="278">
        <f>M509+M511+M513</f>
        <v>0</v>
      </c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36" customHeight="1">
      <c r="A509" s="97"/>
      <c r="B509" s="263" t="s">
        <v>297</v>
      </c>
      <c r="C509" s="290" t="s">
        <v>706</v>
      </c>
      <c r="D509" s="271" t="s">
        <v>578</v>
      </c>
      <c r="E509" s="271" t="s">
        <v>579</v>
      </c>
      <c r="F509" s="290" t="s">
        <v>17</v>
      </c>
      <c r="G509" s="290" t="s">
        <v>285</v>
      </c>
      <c r="H509" s="290" t="s">
        <v>369</v>
      </c>
      <c r="I509" s="264" t="s">
        <v>712</v>
      </c>
      <c r="J509" s="264" t="s">
        <v>298</v>
      </c>
      <c r="K509" s="289">
        <f>K510</f>
        <v>295569.85</v>
      </c>
      <c r="L509" s="289">
        <f>L510</f>
        <v>0</v>
      </c>
      <c r="M509" s="289">
        <f>M510</f>
        <v>0</v>
      </c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36.75" customHeight="1">
      <c r="A510" s="97"/>
      <c r="B510" s="263" t="s">
        <v>299</v>
      </c>
      <c r="C510" s="290" t="s">
        <v>706</v>
      </c>
      <c r="D510" s="271" t="s">
        <v>578</v>
      </c>
      <c r="E510" s="271" t="s">
        <v>579</v>
      </c>
      <c r="F510" s="290" t="s">
        <v>17</v>
      </c>
      <c r="G510" s="290" t="s">
        <v>285</v>
      </c>
      <c r="H510" s="290" t="s">
        <v>369</v>
      </c>
      <c r="I510" s="264" t="s">
        <v>712</v>
      </c>
      <c r="J510" s="264" t="s">
        <v>300</v>
      </c>
      <c r="K510" s="289">
        <f>32886+75197.85+187486</f>
        <v>295569.85</v>
      </c>
      <c r="L510" s="289"/>
      <c r="M510" s="289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20.25" customHeight="1">
      <c r="A511" s="97"/>
      <c r="B511" s="267" t="s">
        <v>363</v>
      </c>
      <c r="C511" s="290" t="s">
        <v>706</v>
      </c>
      <c r="D511" s="271" t="s">
        <v>578</v>
      </c>
      <c r="E511" s="271" t="s">
        <v>579</v>
      </c>
      <c r="F511" s="290" t="s">
        <v>17</v>
      </c>
      <c r="G511" s="290" t="s">
        <v>285</v>
      </c>
      <c r="H511" s="290" t="s">
        <v>369</v>
      </c>
      <c r="I511" s="264" t="s">
        <v>712</v>
      </c>
      <c r="J511" s="264" t="s">
        <v>364</v>
      </c>
      <c r="K511" s="289">
        <f>K512</f>
        <v>5000</v>
      </c>
      <c r="L511" s="289">
        <f>L512</f>
        <v>0</v>
      </c>
      <c r="M511" s="289">
        <f>M512</f>
        <v>0</v>
      </c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34.5" customHeight="1">
      <c r="A512" s="97"/>
      <c r="B512" s="291" t="s">
        <v>365</v>
      </c>
      <c r="C512" s="290" t="s">
        <v>706</v>
      </c>
      <c r="D512" s="271" t="s">
        <v>578</v>
      </c>
      <c r="E512" s="271" t="s">
        <v>579</v>
      </c>
      <c r="F512" s="290" t="s">
        <v>17</v>
      </c>
      <c r="G512" s="290" t="s">
        <v>285</v>
      </c>
      <c r="H512" s="290" t="s">
        <v>369</v>
      </c>
      <c r="I512" s="264" t="s">
        <v>712</v>
      </c>
      <c r="J512" s="264" t="s">
        <v>366</v>
      </c>
      <c r="K512" s="289">
        <f>5000</f>
        <v>5000</v>
      </c>
      <c r="L512" s="289"/>
      <c r="M512" s="289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8" customHeight="1">
      <c r="A513" s="97"/>
      <c r="B513" s="267" t="s">
        <v>392</v>
      </c>
      <c r="C513" s="290" t="s">
        <v>706</v>
      </c>
      <c r="D513" s="271" t="s">
        <v>578</v>
      </c>
      <c r="E513" s="271" t="s">
        <v>579</v>
      </c>
      <c r="F513" s="290" t="s">
        <v>17</v>
      </c>
      <c r="G513" s="290" t="s">
        <v>285</v>
      </c>
      <c r="H513" s="290" t="s">
        <v>369</v>
      </c>
      <c r="I513" s="264" t="s">
        <v>712</v>
      </c>
      <c r="J513" s="264" t="s">
        <v>302</v>
      </c>
      <c r="K513" s="289">
        <f>K514+K515</f>
        <v>3000</v>
      </c>
      <c r="L513" s="289">
        <f>L514</f>
        <v>0</v>
      </c>
      <c r="M513" s="289">
        <f>M514</f>
        <v>0</v>
      </c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7.25" customHeight="1">
      <c r="A514" s="97"/>
      <c r="B514" s="267" t="s">
        <v>319</v>
      </c>
      <c r="C514" s="290" t="s">
        <v>706</v>
      </c>
      <c r="D514" s="271" t="s">
        <v>578</v>
      </c>
      <c r="E514" s="271" t="s">
        <v>579</v>
      </c>
      <c r="F514" s="290" t="s">
        <v>17</v>
      </c>
      <c r="G514" s="290" t="s">
        <v>285</v>
      </c>
      <c r="H514" s="290" t="s">
        <v>369</v>
      </c>
      <c r="I514" s="264" t="s">
        <v>712</v>
      </c>
      <c r="J514" s="264" t="s">
        <v>320</v>
      </c>
      <c r="K514" s="289">
        <v>-300000</v>
      </c>
      <c r="L514" s="289"/>
      <c r="M514" s="289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7.25" customHeight="1">
      <c r="A515" s="97"/>
      <c r="B515" s="267" t="s">
        <v>303</v>
      </c>
      <c r="C515" s="290" t="s">
        <v>706</v>
      </c>
      <c r="D515" s="271" t="s">
        <v>578</v>
      </c>
      <c r="E515" s="271" t="s">
        <v>579</v>
      </c>
      <c r="F515" s="290" t="s">
        <v>17</v>
      </c>
      <c r="G515" s="290" t="s">
        <v>285</v>
      </c>
      <c r="H515" s="290" t="s">
        <v>369</v>
      </c>
      <c r="I515" s="264" t="s">
        <v>712</v>
      </c>
      <c r="J515" s="264" t="s">
        <v>304</v>
      </c>
      <c r="K515" s="289">
        <f>3000+300000</f>
        <v>303000</v>
      </c>
      <c r="L515" s="289"/>
      <c r="M515" s="289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31.5" customHeight="1">
      <c r="A516" s="97"/>
      <c r="B516" s="272" t="s">
        <v>714</v>
      </c>
      <c r="C516" s="268" t="s">
        <v>706</v>
      </c>
      <c r="D516" s="269" t="s">
        <v>578</v>
      </c>
      <c r="E516" s="269" t="s">
        <v>579</v>
      </c>
      <c r="F516" s="261" t="s">
        <v>567</v>
      </c>
      <c r="G516" s="261"/>
      <c r="H516" s="261"/>
      <c r="I516" s="261"/>
      <c r="J516" s="261"/>
      <c r="K516" s="262">
        <f>K522+K517+K525</f>
        <v>0</v>
      </c>
      <c r="L516" s="262">
        <f>L522+L517</f>
        <v>0</v>
      </c>
      <c r="M516" s="262">
        <f>M522+M517</f>
        <v>0</v>
      </c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33.75" customHeight="1">
      <c r="A517" s="97"/>
      <c r="B517" s="260" t="s">
        <v>339</v>
      </c>
      <c r="C517" s="268" t="s">
        <v>706</v>
      </c>
      <c r="D517" s="269" t="s">
        <v>578</v>
      </c>
      <c r="E517" s="269" t="s">
        <v>579</v>
      </c>
      <c r="F517" s="261" t="s">
        <v>567</v>
      </c>
      <c r="G517" s="261"/>
      <c r="H517" s="261"/>
      <c r="I517" s="261" t="s">
        <v>607</v>
      </c>
      <c r="J517" s="261"/>
      <c r="K517" s="262">
        <f>K518+K520</f>
        <v>-1000</v>
      </c>
      <c r="L517" s="262">
        <f>L518+L520+L526</f>
        <v>0</v>
      </c>
      <c r="M517" s="262">
        <f>M518+M520+M526</f>
        <v>0</v>
      </c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  <row r="518" spans="1:256" ht="79.5" customHeight="1" hidden="1">
      <c r="A518" s="97"/>
      <c r="B518" s="263" t="s">
        <v>291</v>
      </c>
      <c r="C518" s="270" t="s">
        <v>706</v>
      </c>
      <c r="D518" s="271" t="s">
        <v>578</v>
      </c>
      <c r="E518" s="271" t="s">
        <v>579</v>
      </c>
      <c r="F518" s="264" t="s">
        <v>567</v>
      </c>
      <c r="G518" s="264"/>
      <c r="H518" s="264"/>
      <c r="I518" s="264" t="s">
        <v>607</v>
      </c>
      <c r="J518" s="264" t="s">
        <v>23</v>
      </c>
      <c r="K518" s="265">
        <f>K519</f>
        <v>0</v>
      </c>
      <c r="L518" s="265">
        <f>L519</f>
        <v>0</v>
      </c>
      <c r="M518" s="265">
        <f>M519</f>
        <v>0</v>
      </c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7"/>
      <c r="CJ518" s="97"/>
      <c r="CK518" s="97"/>
      <c r="CL518" s="97"/>
      <c r="CM518" s="97"/>
      <c r="CN518" s="97"/>
      <c r="CO518" s="97"/>
      <c r="CP518" s="97"/>
      <c r="CQ518" s="97"/>
      <c r="CR518" s="97"/>
      <c r="CS518" s="97"/>
      <c r="CT518" s="97"/>
      <c r="CU518" s="97"/>
      <c r="CV518" s="97"/>
      <c r="CW518" s="97"/>
      <c r="CX518" s="97"/>
      <c r="CY518" s="97"/>
      <c r="CZ518" s="97"/>
      <c r="DA518" s="97"/>
      <c r="DB518" s="97"/>
      <c r="DC518" s="97"/>
      <c r="DD518" s="97"/>
      <c r="DE518" s="97"/>
      <c r="DF518" s="97"/>
      <c r="DG518" s="97"/>
      <c r="DH518" s="97"/>
      <c r="DI518" s="97"/>
      <c r="DJ518" s="97"/>
      <c r="DK518" s="97"/>
      <c r="DL518" s="97"/>
      <c r="DM518" s="97"/>
      <c r="DN518" s="97"/>
      <c r="DO518" s="97"/>
      <c r="DP518" s="97"/>
      <c r="DQ518" s="97"/>
      <c r="DR518" s="97"/>
      <c r="DS518" s="97"/>
      <c r="DT518" s="97"/>
      <c r="DU518" s="97"/>
      <c r="DV518" s="97"/>
      <c r="DW518" s="97"/>
      <c r="DX518" s="97"/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97"/>
      <c r="EK518" s="97"/>
      <c r="EL518" s="97"/>
      <c r="EM518" s="97"/>
      <c r="EN518" s="97"/>
      <c r="EO518" s="97"/>
      <c r="EP518" s="97"/>
      <c r="EQ518" s="97"/>
      <c r="ER518" s="97"/>
      <c r="ES518" s="97"/>
      <c r="ET518" s="97"/>
      <c r="EU518" s="97"/>
      <c r="EV518" s="97"/>
      <c r="EW518" s="97"/>
      <c r="EX518" s="97"/>
      <c r="EY518" s="97"/>
      <c r="EZ518" s="97"/>
      <c r="FA518" s="97"/>
      <c r="FB518" s="97"/>
      <c r="FC518" s="97"/>
      <c r="FD518" s="97"/>
      <c r="FE518" s="97"/>
      <c r="FF518" s="97"/>
      <c r="FG518" s="97"/>
      <c r="FH518" s="97"/>
      <c r="FI518" s="97"/>
      <c r="FJ518" s="97"/>
      <c r="FK518" s="97"/>
      <c r="FL518" s="97"/>
      <c r="FM518" s="97"/>
      <c r="FN518" s="97"/>
      <c r="FO518" s="97"/>
      <c r="FP518" s="97"/>
      <c r="FQ518" s="97"/>
      <c r="FR518" s="97"/>
      <c r="FS518" s="97"/>
      <c r="FT518" s="97"/>
      <c r="FU518" s="97"/>
      <c r="FV518" s="97"/>
      <c r="FW518" s="97"/>
      <c r="FX518" s="97"/>
      <c r="FY518" s="97"/>
      <c r="FZ518" s="97"/>
      <c r="GA518" s="97"/>
      <c r="GB518" s="97"/>
      <c r="GC518" s="97"/>
      <c r="GD518" s="97"/>
      <c r="GE518" s="97"/>
      <c r="GF518" s="97"/>
      <c r="GG518" s="97"/>
      <c r="GH518" s="97"/>
      <c r="GI518" s="97"/>
      <c r="GJ518" s="97"/>
      <c r="GK518" s="97"/>
      <c r="GL518" s="97"/>
      <c r="GM518" s="97"/>
      <c r="GN518" s="97"/>
      <c r="GO518" s="97"/>
      <c r="GP518" s="97"/>
      <c r="GQ518" s="97"/>
      <c r="GR518" s="97"/>
      <c r="GS518" s="97"/>
      <c r="GT518" s="97"/>
      <c r="GU518" s="97"/>
      <c r="GV518" s="97"/>
      <c r="GW518" s="97"/>
      <c r="GX518" s="97"/>
      <c r="GY518" s="97"/>
      <c r="GZ518" s="97"/>
      <c r="HA518" s="97"/>
      <c r="HB518" s="97"/>
      <c r="HC518" s="97"/>
      <c r="HD518" s="97"/>
      <c r="HE518" s="97"/>
      <c r="HF518" s="97"/>
      <c r="HG518" s="97"/>
      <c r="HH518" s="97"/>
      <c r="HI518" s="97"/>
      <c r="HJ518" s="97"/>
      <c r="HK518" s="97"/>
      <c r="HL518" s="97"/>
      <c r="HM518" s="97"/>
      <c r="HN518" s="97"/>
      <c r="HO518" s="97"/>
      <c r="HP518" s="97"/>
      <c r="HQ518" s="97"/>
      <c r="HR518" s="97"/>
      <c r="HS518" s="97"/>
      <c r="HT518" s="97"/>
      <c r="HU518" s="97"/>
      <c r="HV518" s="97"/>
      <c r="HW518" s="97"/>
      <c r="HX518" s="97"/>
      <c r="HY518" s="97"/>
      <c r="HZ518" s="97"/>
      <c r="IA518" s="97"/>
      <c r="IB518" s="97"/>
      <c r="IC518" s="97"/>
      <c r="ID518" s="97"/>
      <c r="IE518" s="97"/>
      <c r="IF518" s="97"/>
      <c r="IG518" s="97"/>
      <c r="IH518" s="97"/>
      <c r="II518" s="97"/>
      <c r="IJ518" s="97"/>
      <c r="IK518" s="97"/>
      <c r="IL518" s="97"/>
      <c r="IM518" s="97"/>
      <c r="IN518" s="97"/>
      <c r="IO518" s="97"/>
      <c r="IP518" s="97"/>
      <c r="IQ518" s="97"/>
      <c r="IR518" s="97"/>
      <c r="IS518" s="97"/>
      <c r="IT518" s="97"/>
      <c r="IU518" s="97"/>
      <c r="IV518" s="97"/>
    </row>
    <row r="519" spans="1:256" ht="35.25" customHeight="1" hidden="1">
      <c r="A519" s="97"/>
      <c r="B519" s="263" t="s">
        <v>296</v>
      </c>
      <c r="C519" s="270" t="s">
        <v>706</v>
      </c>
      <c r="D519" s="271" t="s">
        <v>578</v>
      </c>
      <c r="E519" s="271" t="s">
        <v>579</v>
      </c>
      <c r="F519" s="264" t="s">
        <v>567</v>
      </c>
      <c r="G519" s="264"/>
      <c r="H519" s="264"/>
      <c r="I519" s="264" t="s">
        <v>607</v>
      </c>
      <c r="J519" s="264" t="s">
        <v>292</v>
      </c>
      <c r="K519" s="265"/>
      <c r="L519" s="265"/>
      <c r="M519" s="265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  <c r="CQ519" s="97"/>
      <c r="CR519" s="97"/>
      <c r="CS519" s="97"/>
      <c r="CT519" s="97"/>
      <c r="CU519" s="97"/>
      <c r="CV519" s="97"/>
      <c r="CW519" s="97"/>
      <c r="CX519" s="97"/>
      <c r="CY519" s="97"/>
      <c r="CZ519" s="97"/>
      <c r="DA519" s="97"/>
      <c r="DB519" s="97"/>
      <c r="DC519" s="97"/>
      <c r="DD519" s="97"/>
      <c r="DE519" s="97"/>
      <c r="DF519" s="97"/>
      <c r="DG519" s="97"/>
      <c r="DH519" s="97"/>
      <c r="DI519" s="97"/>
      <c r="DJ519" s="97"/>
      <c r="DK519" s="97"/>
      <c r="DL519" s="97"/>
      <c r="DM519" s="97"/>
      <c r="DN519" s="97"/>
      <c r="DO519" s="97"/>
      <c r="DP519" s="97"/>
      <c r="DQ519" s="97"/>
      <c r="DR519" s="97"/>
      <c r="DS519" s="97"/>
      <c r="DT519" s="97"/>
      <c r="DU519" s="97"/>
      <c r="DV519" s="97"/>
      <c r="DW519" s="97"/>
      <c r="DX519" s="97"/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97"/>
      <c r="EK519" s="97"/>
      <c r="EL519" s="97"/>
      <c r="EM519" s="97"/>
      <c r="EN519" s="97"/>
      <c r="EO519" s="97"/>
      <c r="EP519" s="97"/>
      <c r="EQ519" s="97"/>
      <c r="ER519" s="97"/>
      <c r="ES519" s="97"/>
      <c r="ET519" s="97"/>
      <c r="EU519" s="97"/>
      <c r="EV519" s="97"/>
      <c r="EW519" s="97"/>
      <c r="EX519" s="97"/>
      <c r="EY519" s="97"/>
      <c r="EZ519" s="97"/>
      <c r="FA519" s="97"/>
      <c r="FB519" s="97"/>
      <c r="FC519" s="97"/>
      <c r="FD519" s="97"/>
      <c r="FE519" s="97"/>
      <c r="FF519" s="97"/>
      <c r="FG519" s="97"/>
      <c r="FH519" s="97"/>
      <c r="FI519" s="97"/>
      <c r="FJ519" s="97"/>
      <c r="FK519" s="97"/>
      <c r="FL519" s="97"/>
      <c r="FM519" s="97"/>
      <c r="FN519" s="97"/>
      <c r="FO519" s="97"/>
      <c r="FP519" s="97"/>
      <c r="FQ519" s="97"/>
      <c r="FR519" s="97"/>
      <c r="FS519" s="97"/>
      <c r="FT519" s="97"/>
      <c r="FU519" s="97"/>
      <c r="FV519" s="97"/>
      <c r="FW519" s="97"/>
      <c r="FX519" s="97"/>
      <c r="FY519" s="97"/>
      <c r="FZ519" s="97"/>
      <c r="GA519" s="97"/>
      <c r="GB519" s="97"/>
      <c r="GC519" s="97"/>
      <c r="GD519" s="97"/>
      <c r="GE519" s="97"/>
      <c r="GF519" s="97"/>
      <c r="GG519" s="97"/>
      <c r="GH519" s="97"/>
      <c r="GI519" s="97"/>
      <c r="GJ519" s="97"/>
      <c r="GK519" s="97"/>
      <c r="GL519" s="97"/>
      <c r="GM519" s="97"/>
      <c r="GN519" s="97"/>
      <c r="GO519" s="97"/>
      <c r="GP519" s="97"/>
      <c r="GQ519" s="97"/>
      <c r="GR519" s="97"/>
      <c r="GS519" s="97"/>
      <c r="GT519" s="97"/>
      <c r="GU519" s="97"/>
      <c r="GV519" s="97"/>
      <c r="GW519" s="97"/>
      <c r="GX519" s="97"/>
      <c r="GY519" s="97"/>
      <c r="GZ519" s="97"/>
      <c r="HA519" s="97"/>
      <c r="HB519" s="97"/>
      <c r="HC519" s="97"/>
      <c r="HD519" s="97"/>
      <c r="HE519" s="97"/>
      <c r="HF519" s="97"/>
      <c r="HG519" s="97"/>
      <c r="HH519" s="97"/>
      <c r="HI519" s="97"/>
      <c r="HJ519" s="97"/>
      <c r="HK519" s="97"/>
      <c r="HL519" s="97"/>
      <c r="HM519" s="97"/>
      <c r="HN519" s="97"/>
      <c r="HO519" s="97"/>
      <c r="HP519" s="97"/>
      <c r="HQ519" s="97"/>
      <c r="HR519" s="97"/>
      <c r="HS519" s="97"/>
      <c r="HT519" s="97"/>
      <c r="HU519" s="97"/>
      <c r="HV519" s="97"/>
      <c r="HW519" s="97"/>
      <c r="HX519" s="97"/>
      <c r="HY519" s="97"/>
      <c r="HZ519" s="97"/>
      <c r="IA519" s="97"/>
      <c r="IB519" s="97"/>
      <c r="IC519" s="97"/>
      <c r="ID519" s="97"/>
      <c r="IE519" s="97"/>
      <c r="IF519" s="97"/>
      <c r="IG519" s="97"/>
      <c r="IH519" s="97"/>
      <c r="II519" s="97"/>
      <c r="IJ519" s="97"/>
      <c r="IK519" s="97"/>
      <c r="IL519" s="97"/>
      <c r="IM519" s="97"/>
      <c r="IN519" s="97"/>
      <c r="IO519" s="97"/>
      <c r="IP519" s="97"/>
      <c r="IQ519" s="97"/>
      <c r="IR519" s="97"/>
      <c r="IS519" s="97"/>
      <c r="IT519" s="97"/>
      <c r="IU519" s="97"/>
      <c r="IV519" s="97"/>
    </row>
    <row r="520" spans="1:256" ht="30" customHeight="1">
      <c r="A520" s="97"/>
      <c r="B520" s="263" t="s">
        <v>297</v>
      </c>
      <c r="C520" s="270" t="s">
        <v>706</v>
      </c>
      <c r="D520" s="271" t="s">
        <v>578</v>
      </c>
      <c r="E520" s="271" t="s">
        <v>579</v>
      </c>
      <c r="F520" s="264" t="s">
        <v>567</v>
      </c>
      <c r="G520" s="264"/>
      <c r="H520" s="264"/>
      <c r="I520" s="264" t="s">
        <v>607</v>
      </c>
      <c r="J520" s="264" t="s">
        <v>298</v>
      </c>
      <c r="K520" s="265">
        <f>K521</f>
        <v>-1000</v>
      </c>
      <c r="L520" s="265">
        <f>L521</f>
        <v>0</v>
      </c>
      <c r="M520" s="265">
        <f>M521</f>
        <v>0</v>
      </c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7"/>
      <c r="CJ520" s="97"/>
      <c r="CK520" s="97"/>
      <c r="CL520" s="97"/>
      <c r="CM520" s="97"/>
      <c r="CN520" s="97"/>
      <c r="CO520" s="97"/>
      <c r="CP520" s="97"/>
      <c r="CQ520" s="97"/>
      <c r="CR520" s="97"/>
      <c r="CS520" s="97"/>
      <c r="CT520" s="97"/>
      <c r="CU520" s="97"/>
      <c r="CV520" s="97"/>
      <c r="CW520" s="97"/>
      <c r="CX520" s="97"/>
      <c r="CY520" s="97"/>
      <c r="CZ520" s="97"/>
      <c r="DA520" s="97"/>
      <c r="DB520" s="97"/>
      <c r="DC520" s="97"/>
      <c r="DD520" s="97"/>
      <c r="DE520" s="97"/>
      <c r="DF520" s="97"/>
      <c r="DG520" s="97"/>
      <c r="DH520" s="97"/>
      <c r="DI520" s="97"/>
      <c r="DJ520" s="97"/>
      <c r="DK520" s="97"/>
      <c r="DL520" s="97"/>
      <c r="DM520" s="97"/>
      <c r="DN520" s="97"/>
      <c r="DO520" s="97"/>
      <c r="DP520" s="97"/>
      <c r="DQ520" s="97"/>
      <c r="DR520" s="97"/>
      <c r="DS520" s="97"/>
      <c r="DT520" s="97"/>
      <c r="DU520" s="97"/>
      <c r="DV520" s="97"/>
      <c r="DW520" s="97"/>
      <c r="DX520" s="97"/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97"/>
      <c r="EK520" s="97"/>
      <c r="EL520" s="97"/>
      <c r="EM520" s="97"/>
      <c r="EN520" s="97"/>
      <c r="EO520" s="97"/>
      <c r="EP520" s="97"/>
      <c r="EQ520" s="97"/>
      <c r="ER520" s="97"/>
      <c r="ES520" s="97"/>
      <c r="ET520" s="97"/>
      <c r="EU520" s="97"/>
      <c r="EV520" s="97"/>
      <c r="EW520" s="97"/>
      <c r="EX520" s="97"/>
      <c r="EY520" s="97"/>
      <c r="EZ520" s="97"/>
      <c r="FA520" s="97"/>
      <c r="FB520" s="97"/>
      <c r="FC520" s="97"/>
      <c r="FD520" s="97"/>
      <c r="FE520" s="97"/>
      <c r="FF520" s="97"/>
      <c r="FG520" s="97"/>
      <c r="FH520" s="97"/>
      <c r="FI520" s="97"/>
      <c r="FJ520" s="97"/>
      <c r="FK520" s="97"/>
      <c r="FL520" s="97"/>
      <c r="FM520" s="97"/>
      <c r="FN520" s="97"/>
      <c r="FO520" s="97"/>
      <c r="FP520" s="97"/>
      <c r="FQ520" s="97"/>
      <c r="FR520" s="97"/>
      <c r="FS520" s="97"/>
      <c r="FT520" s="97"/>
      <c r="FU520" s="97"/>
      <c r="FV520" s="97"/>
      <c r="FW520" s="97"/>
      <c r="FX520" s="97"/>
      <c r="FY520" s="97"/>
      <c r="FZ520" s="97"/>
      <c r="GA520" s="97"/>
      <c r="GB520" s="97"/>
      <c r="GC520" s="97"/>
      <c r="GD520" s="97"/>
      <c r="GE520" s="97"/>
      <c r="GF520" s="97"/>
      <c r="GG520" s="97"/>
      <c r="GH520" s="97"/>
      <c r="GI520" s="97"/>
      <c r="GJ520" s="97"/>
      <c r="GK520" s="97"/>
      <c r="GL520" s="97"/>
      <c r="GM520" s="97"/>
      <c r="GN520" s="97"/>
      <c r="GO520" s="97"/>
      <c r="GP520" s="97"/>
      <c r="GQ520" s="97"/>
      <c r="GR520" s="97"/>
      <c r="GS520" s="97"/>
      <c r="GT520" s="97"/>
      <c r="GU520" s="97"/>
      <c r="GV520" s="97"/>
      <c r="GW520" s="97"/>
      <c r="GX520" s="97"/>
      <c r="GY520" s="97"/>
      <c r="GZ520" s="97"/>
      <c r="HA520" s="97"/>
      <c r="HB520" s="97"/>
      <c r="HC520" s="97"/>
      <c r="HD520" s="97"/>
      <c r="HE520" s="97"/>
      <c r="HF520" s="97"/>
      <c r="HG520" s="97"/>
      <c r="HH520" s="97"/>
      <c r="HI520" s="97"/>
      <c r="HJ520" s="97"/>
      <c r="HK520" s="97"/>
      <c r="HL520" s="97"/>
      <c r="HM520" s="97"/>
      <c r="HN520" s="97"/>
      <c r="HO520" s="97"/>
      <c r="HP520" s="97"/>
      <c r="HQ520" s="97"/>
      <c r="HR520" s="97"/>
      <c r="HS520" s="97"/>
      <c r="HT520" s="97"/>
      <c r="HU520" s="97"/>
      <c r="HV520" s="97"/>
      <c r="HW520" s="97"/>
      <c r="HX520" s="97"/>
      <c r="HY520" s="97"/>
      <c r="HZ520" s="97"/>
      <c r="IA520" s="97"/>
      <c r="IB520" s="97"/>
      <c r="IC520" s="97"/>
      <c r="ID520" s="97"/>
      <c r="IE520" s="97"/>
      <c r="IF520" s="97"/>
      <c r="IG520" s="97"/>
      <c r="IH520" s="97"/>
      <c r="II520" s="97"/>
      <c r="IJ520" s="97"/>
      <c r="IK520" s="97"/>
      <c r="IL520" s="97"/>
      <c r="IM520" s="97"/>
      <c r="IN520" s="97"/>
      <c r="IO520" s="97"/>
      <c r="IP520" s="97"/>
      <c r="IQ520" s="97"/>
      <c r="IR520" s="97"/>
      <c r="IS520" s="97"/>
      <c r="IT520" s="97"/>
      <c r="IU520" s="97"/>
      <c r="IV520" s="97"/>
    </row>
    <row r="521" spans="1:256" ht="36.75" customHeight="1">
      <c r="A521" s="97"/>
      <c r="B521" s="263" t="s">
        <v>299</v>
      </c>
      <c r="C521" s="270" t="s">
        <v>706</v>
      </c>
      <c r="D521" s="271" t="s">
        <v>578</v>
      </c>
      <c r="E521" s="271" t="s">
        <v>579</v>
      </c>
      <c r="F521" s="264" t="s">
        <v>567</v>
      </c>
      <c r="G521" s="264"/>
      <c r="H521" s="264"/>
      <c r="I521" s="264" t="s">
        <v>607</v>
      </c>
      <c r="J521" s="264" t="s">
        <v>300</v>
      </c>
      <c r="K521" s="265">
        <v>-1000</v>
      </c>
      <c r="L521" s="265"/>
      <c r="M521" s="265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7"/>
      <c r="BS521" s="97"/>
      <c r="BT521" s="97"/>
      <c r="BU521" s="97"/>
      <c r="BV521" s="97"/>
      <c r="BW521" s="97"/>
      <c r="BX521" s="97"/>
      <c r="BY521" s="97"/>
      <c r="BZ521" s="97"/>
      <c r="CA521" s="97"/>
      <c r="CB521" s="97"/>
      <c r="CC521" s="97"/>
      <c r="CD521" s="97"/>
      <c r="CE521" s="97"/>
      <c r="CF521" s="97"/>
      <c r="CG521" s="97"/>
      <c r="CH521" s="97"/>
      <c r="CI521" s="97"/>
      <c r="CJ521" s="97"/>
      <c r="CK521" s="97"/>
      <c r="CL521" s="97"/>
      <c r="CM521" s="97"/>
      <c r="CN521" s="97"/>
      <c r="CO521" s="97"/>
      <c r="CP521" s="97"/>
      <c r="CQ521" s="97"/>
      <c r="CR521" s="97"/>
      <c r="CS521" s="97"/>
      <c r="CT521" s="97"/>
      <c r="CU521" s="97"/>
      <c r="CV521" s="97"/>
      <c r="CW521" s="97"/>
      <c r="CX521" s="97"/>
      <c r="CY521" s="97"/>
      <c r="CZ521" s="97"/>
      <c r="DA521" s="97"/>
      <c r="DB521" s="97"/>
      <c r="DC521" s="97"/>
      <c r="DD521" s="97"/>
      <c r="DE521" s="97"/>
      <c r="DF521" s="97"/>
      <c r="DG521" s="97"/>
      <c r="DH521" s="97"/>
      <c r="DI521" s="97"/>
      <c r="DJ521" s="97"/>
      <c r="DK521" s="97"/>
      <c r="DL521" s="97"/>
      <c r="DM521" s="97"/>
      <c r="DN521" s="97"/>
      <c r="DO521" s="97"/>
      <c r="DP521" s="97"/>
      <c r="DQ521" s="97"/>
      <c r="DR521" s="97"/>
      <c r="DS521" s="97"/>
      <c r="DT521" s="97"/>
      <c r="DU521" s="97"/>
      <c r="DV521" s="97"/>
      <c r="DW521" s="97"/>
      <c r="DX521" s="97"/>
      <c r="DY521" s="97"/>
      <c r="DZ521" s="97"/>
      <c r="EA521" s="97"/>
      <c r="EB521" s="97"/>
      <c r="EC521" s="97"/>
      <c r="ED521" s="97"/>
      <c r="EE521" s="97"/>
      <c r="EF521" s="97"/>
      <c r="EG521" s="97"/>
      <c r="EH521" s="97"/>
      <c r="EI521" s="97"/>
      <c r="EJ521" s="97"/>
      <c r="EK521" s="97"/>
      <c r="EL521" s="97"/>
      <c r="EM521" s="97"/>
      <c r="EN521" s="97"/>
      <c r="EO521" s="97"/>
      <c r="EP521" s="97"/>
      <c r="EQ521" s="97"/>
      <c r="ER521" s="97"/>
      <c r="ES521" s="97"/>
      <c r="ET521" s="97"/>
      <c r="EU521" s="97"/>
      <c r="EV521" s="97"/>
      <c r="EW521" s="97"/>
      <c r="EX521" s="97"/>
      <c r="EY521" s="97"/>
      <c r="EZ521" s="97"/>
      <c r="FA521" s="97"/>
      <c r="FB521" s="97"/>
      <c r="FC521" s="97"/>
      <c r="FD521" s="97"/>
      <c r="FE521" s="97"/>
      <c r="FF521" s="97"/>
      <c r="FG521" s="97"/>
      <c r="FH521" s="97"/>
      <c r="FI521" s="97"/>
      <c r="FJ521" s="97"/>
      <c r="FK521" s="97"/>
      <c r="FL521" s="97"/>
      <c r="FM521" s="97"/>
      <c r="FN521" s="97"/>
      <c r="FO521" s="97"/>
      <c r="FP521" s="97"/>
      <c r="FQ521" s="97"/>
      <c r="FR521" s="97"/>
      <c r="FS521" s="97"/>
      <c r="FT521" s="97"/>
      <c r="FU521" s="97"/>
      <c r="FV521" s="97"/>
      <c r="FW521" s="97"/>
      <c r="FX521" s="97"/>
      <c r="FY521" s="97"/>
      <c r="FZ521" s="97"/>
      <c r="GA521" s="97"/>
      <c r="GB521" s="97"/>
      <c r="GC521" s="97"/>
      <c r="GD521" s="97"/>
      <c r="GE521" s="97"/>
      <c r="GF521" s="97"/>
      <c r="GG521" s="97"/>
      <c r="GH521" s="97"/>
      <c r="GI521" s="97"/>
      <c r="GJ521" s="97"/>
      <c r="GK521" s="97"/>
      <c r="GL521" s="97"/>
      <c r="GM521" s="97"/>
      <c r="GN521" s="97"/>
      <c r="GO521" s="97"/>
      <c r="GP521" s="97"/>
      <c r="GQ521" s="97"/>
      <c r="GR521" s="97"/>
      <c r="GS521" s="97"/>
      <c r="GT521" s="97"/>
      <c r="GU521" s="97"/>
      <c r="GV521" s="97"/>
      <c r="GW521" s="97"/>
      <c r="GX521" s="97"/>
      <c r="GY521" s="97"/>
      <c r="GZ521" s="97"/>
      <c r="HA521" s="97"/>
      <c r="HB521" s="97"/>
      <c r="HC521" s="97"/>
      <c r="HD521" s="97"/>
      <c r="HE521" s="97"/>
      <c r="HF521" s="97"/>
      <c r="HG521" s="97"/>
      <c r="HH521" s="97"/>
      <c r="HI521" s="97"/>
      <c r="HJ521" s="97"/>
      <c r="HK521" s="97"/>
      <c r="HL521" s="97"/>
      <c r="HM521" s="97"/>
      <c r="HN521" s="97"/>
      <c r="HO521" s="97"/>
      <c r="HP521" s="97"/>
      <c r="HQ521" s="97"/>
      <c r="HR521" s="97"/>
      <c r="HS521" s="97"/>
      <c r="HT521" s="97"/>
      <c r="HU521" s="97"/>
      <c r="HV521" s="97"/>
      <c r="HW521" s="97"/>
      <c r="HX521" s="97"/>
      <c r="HY521" s="97"/>
      <c r="HZ521" s="97"/>
      <c r="IA521" s="97"/>
      <c r="IB521" s="97"/>
      <c r="IC521" s="97"/>
      <c r="ID521" s="97"/>
      <c r="IE521" s="97"/>
      <c r="IF521" s="97"/>
      <c r="IG521" s="97"/>
      <c r="IH521" s="97"/>
      <c r="II521" s="97"/>
      <c r="IJ521" s="97"/>
      <c r="IK521" s="97"/>
      <c r="IL521" s="97"/>
      <c r="IM521" s="97"/>
      <c r="IN521" s="97"/>
      <c r="IO521" s="97"/>
      <c r="IP521" s="97"/>
      <c r="IQ521" s="97"/>
      <c r="IR521" s="97"/>
      <c r="IS521" s="97"/>
      <c r="IT521" s="97"/>
      <c r="IU521" s="97"/>
      <c r="IV521" s="97"/>
    </row>
    <row r="522" spans="1:256" ht="53.25" customHeight="1" hidden="1">
      <c r="A522" s="97"/>
      <c r="B522" s="260" t="s">
        <v>568</v>
      </c>
      <c r="C522" s="268" t="s">
        <v>706</v>
      </c>
      <c r="D522" s="269" t="s">
        <v>578</v>
      </c>
      <c r="E522" s="269" t="s">
        <v>579</v>
      </c>
      <c r="F522" s="261" t="s">
        <v>567</v>
      </c>
      <c r="G522" s="261"/>
      <c r="H522" s="261"/>
      <c r="I522" s="261" t="s">
        <v>715</v>
      </c>
      <c r="J522" s="261"/>
      <c r="K522" s="262">
        <f aca="true" t="shared" si="97" ref="K522:M523">K523</f>
        <v>0</v>
      </c>
      <c r="L522" s="262">
        <f t="shared" si="97"/>
        <v>0</v>
      </c>
      <c r="M522" s="262">
        <f t="shared" si="97"/>
        <v>0</v>
      </c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7"/>
      <c r="BS522" s="97"/>
      <c r="BT522" s="97"/>
      <c r="BU522" s="97"/>
      <c r="BV522" s="97"/>
      <c r="BW522" s="97"/>
      <c r="BX522" s="97"/>
      <c r="BY522" s="97"/>
      <c r="BZ522" s="97"/>
      <c r="CA522" s="97"/>
      <c r="CB522" s="97"/>
      <c r="CC522" s="97"/>
      <c r="CD522" s="97"/>
      <c r="CE522" s="97"/>
      <c r="CF522" s="97"/>
      <c r="CG522" s="97"/>
      <c r="CH522" s="97"/>
      <c r="CI522" s="97"/>
      <c r="CJ522" s="97"/>
      <c r="CK522" s="97"/>
      <c r="CL522" s="97"/>
      <c r="CM522" s="97"/>
      <c r="CN522" s="97"/>
      <c r="CO522" s="97"/>
      <c r="CP522" s="97"/>
      <c r="CQ522" s="97"/>
      <c r="CR522" s="97"/>
      <c r="CS522" s="97"/>
      <c r="CT522" s="97"/>
      <c r="CU522" s="97"/>
      <c r="CV522" s="97"/>
      <c r="CW522" s="97"/>
      <c r="CX522" s="97"/>
      <c r="CY522" s="97"/>
      <c r="CZ522" s="97"/>
      <c r="DA522" s="97"/>
      <c r="DB522" s="97"/>
      <c r="DC522" s="97"/>
      <c r="DD522" s="97"/>
      <c r="DE522" s="97"/>
      <c r="DF522" s="97"/>
      <c r="DG522" s="97"/>
      <c r="DH522" s="97"/>
      <c r="DI522" s="97"/>
      <c r="DJ522" s="97"/>
      <c r="DK522" s="97"/>
      <c r="DL522" s="97"/>
      <c r="DM522" s="97"/>
      <c r="DN522" s="97"/>
      <c r="DO522" s="97"/>
      <c r="DP522" s="97"/>
      <c r="DQ522" s="97"/>
      <c r="DR522" s="97"/>
      <c r="DS522" s="97"/>
      <c r="DT522" s="97"/>
      <c r="DU522" s="97"/>
      <c r="DV522" s="97"/>
      <c r="DW522" s="97"/>
      <c r="DX522" s="97"/>
      <c r="DY522" s="97"/>
      <c r="DZ522" s="97"/>
      <c r="EA522" s="97"/>
      <c r="EB522" s="97"/>
      <c r="EC522" s="97"/>
      <c r="ED522" s="97"/>
      <c r="EE522" s="97"/>
      <c r="EF522" s="97"/>
      <c r="EG522" s="97"/>
      <c r="EH522" s="97"/>
      <c r="EI522" s="97"/>
      <c r="EJ522" s="97"/>
      <c r="EK522" s="97"/>
      <c r="EL522" s="97"/>
      <c r="EM522" s="97"/>
      <c r="EN522" s="97"/>
      <c r="EO522" s="97"/>
      <c r="EP522" s="97"/>
      <c r="EQ522" s="97"/>
      <c r="ER522" s="97"/>
      <c r="ES522" s="97"/>
      <c r="ET522" s="97"/>
      <c r="EU522" s="97"/>
      <c r="EV522" s="97"/>
      <c r="EW522" s="97"/>
      <c r="EX522" s="97"/>
      <c r="EY522" s="97"/>
      <c r="EZ522" s="97"/>
      <c r="FA522" s="97"/>
      <c r="FB522" s="97"/>
      <c r="FC522" s="97"/>
      <c r="FD522" s="97"/>
      <c r="FE522" s="97"/>
      <c r="FF522" s="97"/>
      <c r="FG522" s="97"/>
      <c r="FH522" s="97"/>
      <c r="FI522" s="97"/>
      <c r="FJ522" s="97"/>
      <c r="FK522" s="97"/>
      <c r="FL522" s="97"/>
      <c r="FM522" s="97"/>
      <c r="FN522" s="97"/>
      <c r="FO522" s="97"/>
      <c r="FP522" s="97"/>
      <c r="FQ522" s="97"/>
      <c r="FR522" s="97"/>
      <c r="FS522" s="97"/>
      <c r="FT522" s="97"/>
      <c r="FU522" s="97"/>
      <c r="FV522" s="97"/>
      <c r="FW522" s="97"/>
      <c r="FX522" s="97"/>
      <c r="FY522" s="97"/>
      <c r="FZ522" s="97"/>
      <c r="GA522" s="97"/>
      <c r="GB522" s="97"/>
      <c r="GC522" s="97"/>
      <c r="GD522" s="97"/>
      <c r="GE522" s="97"/>
      <c r="GF522" s="97"/>
      <c r="GG522" s="97"/>
      <c r="GH522" s="97"/>
      <c r="GI522" s="97"/>
      <c r="GJ522" s="97"/>
      <c r="GK522" s="97"/>
      <c r="GL522" s="97"/>
      <c r="GM522" s="97"/>
      <c r="GN522" s="97"/>
      <c r="GO522" s="97"/>
      <c r="GP522" s="97"/>
      <c r="GQ522" s="97"/>
      <c r="GR522" s="97"/>
      <c r="GS522" s="97"/>
      <c r="GT522" s="97"/>
      <c r="GU522" s="97"/>
      <c r="GV522" s="97"/>
      <c r="GW522" s="97"/>
      <c r="GX522" s="97"/>
      <c r="GY522" s="97"/>
      <c r="GZ522" s="97"/>
      <c r="HA522" s="97"/>
      <c r="HB522" s="97"/>
      <c r="HC522" s="97"/>
      <c r="HD522" s="97"/>
      <c r="HE522" s="97"/>
      <c r="HF522" s="97"/>
      <c r="HG522" s="97"/>
      <c r="HH522" s="97"/>
      <c r="HI522" s="97"/>
      <c r="HJ522" s="97"/>
      <c r="HK522" s="97"/>
      <c r="HL522" s="97"/>
      <c r="HM522" s="97"/>
      <c r="HN522" s="97"/>
      <c r="HO522" s="97"/>
      <c r="HP522" s="97"/>
      <c r="HQ522" s="97"/>
      <c r="HR522" s="97"/>
      <c r="HS522" s="97"/>
      <c r="HT522" s="97"/>
      <c r="HU522" s="97"/>
      <c r="HV522" s="97"/>
      <c r="HW522" s="97"/>
      <c r="HX522" s="97"/>
      <c r="HY522" s="97"/>
      <c r="HZ522" s="97"/>
      <c r="IA522" s="97"/>
      <c r="IB522" s="97"/>
      <c r="IC522" s="97"/>
      <c r="ID522" s="97"/>
      <c r="IE522" s="97"/>
      <c r="IF522" s="97"/>
      <c r="IG522" s="97"/>
      <c r="IH522" s="97"/>
      <c r="II522" s="97"/>
      <c r="IJ522" s="97"/>
      <c r="IK522" s="97"/>
      <c r="IL522" s="97"/>
      <c r="IM522" s="97"/>
      <c r="IN522" s="97"/>
      <c r="IO522" s="97"/>
      <c r="IP522" s="97"/>
      <c r="IQ522" s="97"/>
      <c r="IR522" s="97"/>
      <c r="IS522" s="97"/>
      <c r="IT522" s="97"/>
      <c r="IU522" s="97"/>
      <c r="IV522" s="97"/>
    </row>
    <row r="523" spans="1:256" ht="66" customHeight="1" hidden="1">
      <c r="A523" s="97"/>
      <c r="B523" s="263" t="s">
        <v>291</v>
      </c>
      <c r="C523" s="270" t="s">
        <v>706</v>
      </c>
      <c r="D523" s="271" t="s">
        <v>578</v>
      </c>
      <c r="E523" s="271" t="s">
        <v>579</v>
      </c>
      <c r="F523" s="264" t="s">
        <v>567</v>
      </c>
      <c r="G523" s="264"/>
      <c r="H523" s="264"/>
      <c r="I523" s="264" t="s">
        <v>715</v>
      </c>
      <c r="J523" s="264" t="s">
        <v>23</v>
      </c>
      <c r="K523" s="265">
        <f t="shared" si="97"/>
        <v>0</v>
      </c>
      <c r="L523" s="265">
        <f t="shared" si="97"/>
        <v>0</v>
      </c>
      <c r="M523" s="265">
        <f t="shared" si="97"/>
        <v>0</v>
      </c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7"/>
      <c r="BS523" s="97"/>
      <c r="BT523" s="97"/>
      <c r="BU523" s="97"/>
      <c r="BV523" s="97"/>
      <c r="BW523" s="97"/>
      <c r="BX523" s="97"/>
      <c r="BY523" s="97"/>
      <c r="BZ523" s="97"/>
      <c r="CA523" s="97"/>
      <c r="CB523" s="97"/>
      <c r="CC523" s="97"/>
      <c r="CD523" s="97"/>
      <c r="CE523" s="97"/>
      <c r="CF523" s="97"/>
      <c r="CG523" s="97"/>
      <c r="CH523" s="97"/>
      <c r="CI523" s="97"/>
      <c r="CJ523" s="97"/>
      <c r="CK523" s="97"/>
      <c r="CL523" s="97"/>
      <c r="CM523" s="97"/>
      <c r="CN523" s="97"/>
      <c r="CO523" s="97"/>
      <c r="CP523" s="97"/>
      <c r="CQ523" s="97"/>
      <c r="CR523" s="97"/>
      <c r="CS523" s="97"/>
      <c r="CT523" s="97"/>
      <c r="CU523" s="97"/>
      <c r="CV523" s="97"/>
      <c r="CW523" s="97"/>
      <c r="CX523" s="97"/>
      <c r="CY523" s="97"/>
      <c r="CZ523" s="97"/>
      <c r="DA523" s="97"/>
      <c r="DB523" s="97"/>
      <c r="DC523" s="97"/>
      <c r="DD523" s="97"/>
      <c r="DE523" s="97"/>
      <c r="DF523" s="97"/>
      <c r="DG523" s="97"/>
      <c r="DH523" s="97"/>
      <c r="DI523" s="97"/>
      <c r="DJ523" s="97"/>
      <c r="DK523" s="97"/>
      <c r="DL523" s="97"/>
      <c r="DM523" s="97"/>
      <c r="DN523" s="97"/>
      <c r="DO523" s="97"/>
      <c r="DP523" s="97"/>
      <c r="DQ523" s="97"/>
      <c r="DR523" s="97"/>
      <c r="DS523" s="97"/>
      <c r="DT523" s="97"/>
      <c r="DU523" s="97"/>
      <c r="DV523" s="97"/>
      <c r="DW523" s="97"/>
      <c r="DX523" s="97"/>
      <c r="DY523" s="97"/>
      <c r="DZ523" s="97"/>
      <c r="EA523" s="97"/>
      <c r="EB523" s="97"/>
      <c r="EC523" s="97"/>
      <c r="ED523" s="97"/>
      <c r="EE523" s="97"/>
      <c r="EF523" s="97"/>
      <c r="EG523" s="97"/>
      <c r="EH523" s="97"/>
      <c r="EI523" s="97"/>
      <c r="EJ523" s="97"/>
      <c r="EK523" s="97"/>
      <c r="EL523" s="97"/>
      <c r="EM523" s="97"/>
      <c r="EN523" s="97"/>
      <c r="EO523" s="97"/>
      <c r="EP523" s="97"/>
      <c r="EQ523" s="97"/>
      <c r="ER523" s="97"/>
      <c r="ES523" s="97"/>
      <c r="ET523" s="97"/>
      <c r="EU523" s="97"/>
      <c r="EV523" s="97"/>
      <c r="EW523" s="97"/>
      <c r="EX523" s="97"/>
      <c r="EY523" s="97"/>
      <c r="EZ523" s="97"/>
      <c r="FA523" s="97"/>
      <c r="FB523" s="97"/>
      <c r="FC523" s="97"/>
      <c r="FD523" s="97"/>
      <c r="FE523" s="97"/>
      <c r="FF523" s="97"/>
      <c r="FG523" s="97"/>
      <c r="FH523" s="97"/>
      <c r="FI523" s="97"/>
      <c r="FJ523" s="97"/>
      <c r="FK523" s="97"/>
      <c r="FL523" s="97"/>
      <c r="FM523" s="97"/>
      <c r="FN523" s="97"/>
      <c r="FO523" s="97"/>
      <c r="FP523" s="97"/>
      <c r="FQ523" s="97"/>
      <c r="FR523" s="97"/>
      <c r="FS523" s="97"/>
      <c r="FT523" s="97"/>
      <c r="FU523" s="97"/>
      <c r="FV523" s="97"/>
      <c r="FW523" s="97"/>
      <c r="FX523" s="97"/>
      <c r="FY523" s="97"/>
      <c r="FZ523" s="97"/>
      <c r="GA523" s="97"/>
      <c r="GB523" s="97"/>
      <c r="GC523" s="97"/>
      <c r="GD523" s="97"/>
      <c r="GE523" s="97"/>
      <c r="GF523" s="97"/>
      <c r="GG523" s="97"/>
      <c r="GH523" s="97"/>
      <c r="GI523" s="97"/>
      <c r="GJ523" s="97"/>
      <c r="GK523" s="97"/>
      <c r="GL523" s="97"/>
      <c r="GM523" s="97"/>
      <c r="GN523" s="97"/>
      <c r="GO523" s="97"/>
      <c r="GP523" s="97"/>
      <c r="GQ523" s="97"/>
      <c r="GR523" s="97"/>
      <c r="GS523" s="97"/>
      <c r="GT523" s="97"/>
      <c r="GU523" s="97"/>
      <c r="GV523" s="97"/>
      <c r="GW523" s="97"/>
      <c r="GX523" s="97"/>
      <c r="GY523" s="97"/>
      <c r="GZ523" s="97"/>
      <c r="HA523" s="97"/>
      <c r="HB523" s="97"/>
      <c r="HC523" s="97"/>
      <c r="HD523" s="97"/>
      <c r="HE523" s="97"/>
      <c r="HF523" s="97"/>
      <c r="HG523" s="97"/>
      <c r="HH523" s="97"/>
      <c r="HI523" s="97"/>
      <c r="HJ523" s="97"/>
      <c r="HK523" s="97"/>
      <c r="HL523" s="97"/>
      <c r="HM523" s="97"/>
      <c r="HN523" s="97"/>
      <c r="HO523" s="97"/>
      <c r="HP523" s="97"/>
      <c r="HQ523" s="97"/>
      <c r="HR523" s="97"/>
      <c r="HS523" s="97"/>
      <c r="HT523" s="97"/>
      <c r="HU523" s="97"/>
      <c r="HV523" s="97"/>
      <c r="HW523" s="97"/>
      <c r="HX523" s="97"/>
      <c r="HY523" s="97"/>
      <c r="HZ523" s="97"/>
      <c r="IA523" s="97"/>
      <c r="IB523" s="97"/>
      <c r="IC523" s="97"/>
      <c r="ID523" s="97"/>
      <c r="IE523" s="97"/>
      <c r="IF523" s="97"/>
      <c r="IG523" s="97"/>
      <c r="IH523" s="97"/>
      <c r="II523" s="97"/>
      <c r="IJ523" s="97"/>
      <c r="IK523" s="97"/>
      <c r="IL523" s="97"/>
      <c r="IM523" s="97"/>
      <c r="IN523" s="97"/>
      <c r="IO523" s="97"/>
      <c r="IP523" s="97"/>
      <c r="IQ523" s="97"/>
      <c r="IR523" s="97"/>
      <c r="IS523" s="97"/>
      <c r="IT523" s="97"/>
      <c r="IU523" s="97"/>
      <c r="IV523" s="97"/>
    </row>
    <row r="524" spans="1:256" ht="29.25" customHeight="1" hidden="1">
      <c r="A524" s="97"/>
      <c r="B524" s="263" t="s">
        <v>296</v>
      </c>
      <c r="C524" s="270" t="s">
        <v>706</v>
      </c>
      <c r="D524" s="271" t="s">
        <v>578</v>
      </c>
      <c r="E524" s="271" t="s">
        <v>579</v>
      </c>
      <c r="F524" s="264" t="s">
        <v>567</v>
      </c>
      <c r="G524" s="261"/>
      <c r="H524" s="261"/>
      <c r="I524" s="264" t="s">
        <v>715</v>
      </c>
      <c r="J524" s="264" t="s">
        <v>292</v>
      </c>
      <c r="K524" s="265"/>
      <c r="L524" s="265"/>
      <c r="M524" s="265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7"/>
      <c r="BS524" s="97"/>
      <c r="BT524" s="97"/>
      <c r="BU524" s="97"/>
      <c r="BV524" s="97"/>
      <c r="BW524" s="97"/>
      <c r="BX524" s="97"/>
      <c r="BY524" s="97"/>
      <c r="BZ524" s="97"/>
      <c r="CA524" s="97"/>
      <c r="CB524" s="97"/>
      <c r="CC524" s="97"/>
      <c r="CD524" s="97"/>
      <c r="CE524" s="97"/>
      <c r="CF524" s="97"/>
      <c r="CG524" s="97"/>
      <c r="CH524" s="97"/>
      <c r="CI524" s="97"/>
      <c r="CJ524" s="97"/>
      <c r="CK524" s="97"/>
      <c r="CL524" s="97"/>
      <c r="CM524" s="97"/>
      <c r="CN524" s="97"/>
      <c r="CO524" s="97"/>
      <c r="CP524" s="97"/>
      <c r="CQ524" s="97"/>
      <c r="CR524" s="97"/>
      <c r="CS524" s="97"/>
      <c r="CT524" s="97"/>
      <c r="CU524" s="97"/>
      <c r="CV524" s="97"/>
      <c r="CW524" s="97"/>
      <c r="CX524" s="97"/>
      <c r="CY524" s="97"/>
      <c r="CZ524" s="97"/>
      <c r="DA524" s="97"/>
      <c r="DB524" s="97"/>
      <c r="DC524" s="97"/>
      <c r="DD524" s="97"/>
      <c r="DE524" s="97"/>
      <c r="DF524" s="97"/>
      <c r="DG524" s="97"/>
      <c r="DH524" s="97"/>
      <c r="DI524" s="97"/>
      <c r="DJ524" s="97"/>
      <c r="DK524" s="97"/>
      <c r="DL524" s="97"/>
      <c r="DM524" s="97"/>
      <c r="DN524" s="97"/>
      <c r="DO524" s="97"/>
      <c r="DP524" s="97"/>
      <c r="DQ524" s="97"/>
      <c r="DR524" s="97"/>
      <c r="DS524" s="97"/>
      <c r="DT524" s="97"/>
      <c r="DU524" s="97"/>
      <c r="DV524" s="97"/>
      <c r="DW524" s="97"/>
      <c r="DX524" s="97"/>
      <c r="DY524" s="97"/>
      <c r="DZ524" s="97"/>
      <c r="EA524" s="97"/>
      <c r="EB524" s="97"/>
      <c r="EC524" s="97"/>
      <c r="ED524" s="97"/>
      <c r="EE524" s="97"/>
      <c r="EF524" s="97"/>
      <c r="EG524" s="97"/>
      <c r="EH524" s="97"/>
      <c r="EI524" s="97"/>
      <c r="EJ524" s="97"/>
      <c r="EK524" s="97"/>
      <c r="EL524" s="97"/>
      <c r="EM524" s="97"/>
      <c r="EN524" s="97"/>
      <c r="EO524" s="97"/>
      <c r="EP524" s="97"/>
      <c r="EQ524" s="97"/>
      <c r="ER524" s="97"/>
      <c r="ES524" s="97"/>
      <c r="ET524" s="97"/>
      <c r="EU524" s="97"/>
      <c r="EV524" s="97"/>
      <c r="EW524" s="97"/>
      <c r="EX524" s="97"/>
      <c r="EY524" s="97"/>
      <c r="EZ524" s="97"/>
      <c r="FA524" s="97"/>
      <c r="FB524" s="97"/>
      <c r="FC524" s="97"/>
      <c r="FD524" s="97"/>
      <c r="FE524" s="97"/>
      <c r="FF524" s="97"/>
      <c r="FG524" s="97"/>
      <c r="FH524" s="97"/>
      <c r="FI524" s="97"/>
      <c r="FJ524" s="97"/>
      <c r="FK524" s="97"/>
      <c r="FL524" s="97"/>
      <c r="FM524" s="97"/>
      <c r="FN524" s="97"/>
      <c r="FO524" s="97"/>
      <c r="FP524" s="97"/>
      <c r="FQ524" s="97"/>
      <c r="FR524" s="97"/>
      <c r="FS524" s="97"/>
      <c r="FT524" s="97"/>
      <c r="FU524" s="97"/>
      <c r="FV524" s="97"/>
      <c r="FW524" s="97"/>
      <c r="FX524" s="97"/>
      <c r="FY524" s="97"/>
      <c r="FZ524" s="97"/>
      <c r="GA524" s="97"/>
      <c r="GB524" s="97"/>
      <c r="GC524" s="97"/>
      <c r="GD524" s="97"/>
      <c r="GE524" s="97"/>
      <c r="GF524" s="97"/>
      <c r="GG524" s="97"/>
      <c r="GH524" s="97"/>
      <c r="GI524" s="97"/>
      <c r="GJ524" s="97"/>
      <c r="GK524" s="97"/>
      <c r="GL524" s="97"/>
      <c r="GM524" s="97"/>
      <c r="GN524" s="97"/>
      <c r="GO524" s="97"/>
      <c r="GP524" s="97"/>
      <c r="GQ524" s="97"/>
      <c r="GR524" s="97"/>
      <c r="GS524" s="97"/>
      <c r="GT524" s="97"/>
      <c r="GU524" s="97"/>
      <c r="GV524" s="97"/>
      <c r="GW524" s="97"/>
      <c r="GX524" s="97"/>
      <c r="GY524" s="97"/>
      <c r="GZ524" s="97"/>
      <c r="HA524" s="97"/>
      <c r="HB524" s="97"/>
      <c r="HC524" s="97"/>
      <c r="HD524" s="97"/>
      <c r="HE524" s="97"/>
      <c r="HF524" s="97"/>
      <c r="HG524" s="97"/>
      <c r="HH524" s="97"/>
      <c r="HI524" s="97"/>
      <c r="HJ524" s="97"/>
      <c r="HK524" s="97"/>
      <c r="HL524" s="97"/>
      <c r="HM524" s="97"/>
      <c r="HN524" s="97"/>
      <c r="HO524" s="97"/>
      <c r="HP524" s="97"/>
      <c r="HQ524" s="97"/>
      <c r="HR524" s="97"/>
      <c r="HS524" s="97"/>
      <c r="HT524" s="97"/>
      <c r="HU524" s="97"/>
      <c r="HV524" s="97"/>
      <c r="HW524" s="97"/>
      <c r="HX524" s="97"/>
      <c r="HY524" s="97"/>
      <c r="HZ524" s="97"/>
      <c r="IA524" s="97"/>
      <c r="IB524" s="97"/>
      <c r="IC524" s="97"/>
      <c r="ID524" s="97"/>
      <c r="IE524" s="97"/>
      <c r="IF524" s="97"/>
      <c r="IG524" s="97"/>
      <c r="IH524" s="97"/>
      <c r="II524" s="97"/>
      <c r="IJ524" s="97"/>
      <c r="IK524" s="97"/>
      <c r="IL524" s="97"/>
      <c r="IM524" s="97"/>
      <c r="IN524" s="97"/>
      <c r="IO524" s="97"/>
      <c r="IP524" s="97"/>
      <c r="IQ524" s="97"/>
      <c r="IR524" s="97"/>
      <c r="IS524" s="97"/>
      <c r="IT524" s="97"/>
      <c r="IU524" s="97"/>
      <c r="IV524" s="97"/>
    </row>
    <row r="525" spans="1:256" ht="24" customHeight="1">
      <c r="A525" s="97"/>
      <c r="B525" s="118" t="s">
        <v>303</v>
      </c>
      <c r="C525" s="268" t="s">
        <v>706</v>
      </c>
      <c r="D525" s="269" t="s">
        <v>578</v>
      </c>
      <c r="E525" s="269" t="s">
        <v>579</v>
      </c>
      <c r="F525" s="261" t="s">
        <v>567</v>
      </c>
      <c r="G525" s="261"/>
      <c r="H525" s="261"/>
      <c r="I525" s="261" t="s">
        <v>608</v>
      </c>
      <c r="J525" s="261"/>
      <c r="K525" s="262">
        <f>K526</f>
        <v>1000</v>
      </c>
      <c r="L525" s="262"/>
      <c r="M525" s="262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7"/>
      <c r="BS525" s="97"/>
      <c r="BT525" s="97"/>
      <c r="BU525" s="97"/>
      <c r="BV525" s="97"/>
      <c r="BW525" s="97"/>
      <c r="BX525" s="97"/>
      <c r="BY525" s="97"/>
      <c r="BZ525" s="97"/>
      <c r="CA525" s="97"/>
      <c r="CB525" s="97"/>
      <c r="CC525" s="97"/>
      <c r="CD525" s="97"/>
      <c r="CE525" s="97"/>
      <c r="CF525" s="97"/>
      <c r="CG525" s="97"/>
      <c r="CH525" s="97"/>
      <c r="CI525" s="97"/>
      <c r="CJ525" s="97"/>
      <c r="CK525" s="97"/>
      <c r="CL525" s="97"/>
      <c r="CM525" s="97"/>
      <c r="CN525" s="97"/>
      <c r="CO525" s="97"/>
      <c r="CP525" s="97"/>
      <c r="CQ525" s="97"/>
      <c r="CR525" s="97"/>
      <c r="CS525" s="97"/>
      <c r="CT525" s="97"/>
      <c r="CU525" s="97"/>
      <c r="CV525" s="97"/>
      <c r="CW525" s="97"/>
      <c r="CX525" s="97"/>
      <c r="CY525" s="97"/>
      <c r="CZ525" s="97"/>
      <c r="DA525" s="97"/>
      <c r="DB525" s="97"/>
      <c r="DC525" s="97"/>
      <c r="DD525" s="97"/>
      <c r="DE525" s="97"/>
      <c r="DF525" s="97"/>
      <c r="DG525" s="97"/>
      <c r="DH525" s="97"/>
      <c r="DI525" s="97"/>
      <c r="DJ525" s="97"/>
      <c r="DK525" s="97"/>
      <c r="DL525" s="97"/>
      <c r="DM525" s="97"/>
      <c r="DN525" s="97"/>
      <c r="DO525" s="97"/>
      <c r="DP525" s="97"/>
      <c r="DQ525" s="97"/>
      <c r="DR525" s="97"/>
      <c r="DS525" s="97"/>
      <c r="DT525" s="97"/>
      <c r="DU525" s="97"/>
      <c r="DV525" s="97"/>
      <c r="DW525" s="97"/>
      <c r="DX525" s="97"/>
      <c r="DY525" s="97"/>
      <c r="DZ525" s="97"/>
      <c r="EA525" s="97"/>
      <c r="EB525" s="97"/>
      <c r="EC525" s="97"/>
      <c r="ED525" s="97"/>
      <c r="EE525" s="97"/>
      <c r="EF525" s="97"/>
      <c r="EG525" s="97"/>
      <c r="EH525" s="97"/>
      <c r="EI525" s="97"/>
      <c r="EJ525" s="97"/>
      <c r="EK525" s="97"/>
      <c r="EL525" s="97"/>
      <c r="EM525" s="97"/>
      <c r="EN525" s="97"/>
      <c r="EO525" s="97"/>
      <c r="EP525" s="97"/>
      <c r="EQ525" s="97"/>
      <c r="ER525" s="97"/>
      <c r="ES525" s="97"/>
      <c r="ET525" s="97"/>
      <c r="EU525" s="97"/>
      <c r="EV525" s="97"/>
      <c r="EW525" s="97"/>
      <c r="EX525" s="97"/>
      <c r="EY525" s="97"/>
      <c r="EZ525" s="97"/>
      <c r="FA525" s="97"/>
      <c r="FB525" s="97"/>
      <c r="FC525" s="97"/>
      <c r="FD525" s="97"/>
      <c r="FE525" s="97"/>
      <c r="FF525" s="97"/>
      <c r="FG525" s="97"/>
      <c r="FH525" s="97"/>
      <c r="FI525" s="97"/>
      <c r="FJ525" s="97"/>
      <c r="FK525" s="97"/>
      <c r="FL525" s="97"/>
      <c r="FM525" s="97"/>
      <c r="FN525" s="97"/>
      <c r="FO525" s="97"/>
      <c r="FP525" s="97"/>
      <c r="FQ525" s="97"/>
      <c r="FR525" s="97"/>
      <c r="FS525" s="97"/>
      <c r="FT525" s="97"/>
      <c r="FU525" s="97"/>
      <c r="FV525" s="97"/>
      <c r="FW525" s="97"/>
      <c r="FX525" s="97"/>
      <c r="FY525" s="97"/>
      <c r="FZ525" s="97"/>
      <c r="GA525" s="97"/>
      <c r="GB525" s="97"/>
      <c r="GC525" s="97"/>
      <c r="GD525" s="97"/>
      <c r="GE525" s="97"/>
      <c r="GF525" s="97"/>
      <c r="GG525" s="97"/>
      <c r="GH525" s="97"/>
      <c r="GI525" s="97"/>
      <c r="GJ525" s="97"/>
      <c r="GK525" s="97"/>
      <c r="GL525" s="97"/>
      <c r="GM525" s="97"/>
      <c r="GN525" s="97"/>
      <c r="GO525" s="97"/>
      <c r="GP525" s="97"/>
      <c r="GQ525" s="97"/>
      <c r="GR525" s="97"/>
      <c r="GS525" s="97"/>
      <c r="GT525" s="97"/>
      <c r="GU525" s="97"/>
      <c r="GV525" s="97"/>
      <c r="GW525" s="97"/>
      <c r="GX525" s="97"/>
      <c r="GY525" s="97"/>
      <c r="GZ525" s="97"/>
      <c r="HA525" s="97"/>
      <c r="HB525" s="97"/>
      <c r="HC525" s="97"/>
      <c r="HD525" s="97"/>
      <c r="HE525" s="97"/>
      <c r="HF525" s="97"/>
      <c r="HG525" s="97"/>
      <c r="HH525" s="97"/>
      <c r="HI525" s="97"/>
      <c r="HJ525" s="97"/>
      <c r="HK525" s="97"/>
      <c r="HL525" s="97"/>
      <c r="HM525" s="97"/>
      <c r="HN525" s="97"/>
      <c r="HO525" s="97"/>
      <c r="HP525" s="97"/>
      <c r="HQ525" s="97"/>
      <c r="HR525" s="97"/>
      <c r="HS525" s="97"/>
      <c r="HT525" s="97"/>
      <c r="HU525" s="97"/>
      <c r="HV525" s="97"/>
      <c r="HW525" s="97"/>
      <c r="HX525" s="97"/>
      <c r="HY525" s="97"/>
      <c r="HZ525" s="97"/>
      <c r="IA525" s="97"/>
      <c r="IB525" s="97"/>
      <c r="IC525" s="97"/>
      <c r="ID525" s="97"/>
      <c r="IE525" s="97"/>
      <c r="IF525" s="97"/>
      <c r="IG525" s="97"/>
      <c r="IH525" s="97"/>
      <c r="II525" s="97"/>
      <c r="IJ525" s="97"/>
      <c r="IK525" s="97"/>
      <c r="IL525" s="97"/>
      <c r="IM525" s="97"/>
      <c r="IN525" s="97"/>
      <c r="IO525" s="97"/>
      <c r="IP525" s="97"/>
      <c r="IQ525" s="97"/>
      <c r="IR525" s="97"/>
      <c r="IS525" s="97"/>
      <c r="IT525" s="97"/>
      <c r="IU525" s="97"/>
      <c r="IV525" s="97"/>
    </row>
    <row r="526" spans="1:256" ht="19.5" customHeight="1">
      <c r="A526" s="97"/>
      <c r="B526" s="267" t="s">
        <v>301</v>
      </c>
      <c r="C526" s="270" t="s">
        <v>706</v>
      </c>
      <c r="D526" s="271" t="s">
        <v>578</v>
      </c>
      <c r="E526" s="271" t="s">
        <v>579</v>
      </c>
      <c r="F526" s="264" t="s">
        <v>567</v>
      </c>
      <c r="G526" s="264"/>
      <c r="H526" s="264"/>
      <c r="I526" s="264" t="s">
        <v>608</v>
      </c>
      <c r="J526" s="264" t="s">
        <v>302</v>
      </c>
      <c r="K526" s="265">
        <f>K527</f>
        <v>1000</v>
      </c>
      <c r="L526" s="265">
        <f>L527</f>
        <v>0</v>
      </c>
      <c r="M526" s="265">
        <f>M527</f>
        <v>0</v>
      </c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7"/>
      <c r="BS526" s="97"/>
      <c r="BT526" s="97"/>
      <c r="BU526" s="97"/>
      <c r="BV526" s="97"/>
      <c r="BW526" s="97"/>
      <c r="BX526" s="97"/>
      <c r="BY526" s="97"/>
      <c r="BZ526" s="97"/>
      <c r="CA526" s="97"/>
      <c r="CB526" s="97"/>
      <c r="CC526" s="97"/>
      <c r="CD526" s="97"/>
      <c r="CE526" s="97"/>
      <c r="CF526" s="97"/>
      <c r="CG526" s="97"/>
      <c r="CH526" s="97"/>
      <c r="CI526" s="97"/>
      <c r="CJ526" s="97"/>
      <c r="CK526" s="97"/>
      <c r="CL526" s="97"/>
      <c r="CM526" s="97"/>
      <c r="CN526" s="97"/>
      <c r="CO526" s="97"/>
      <c r="CP526" s="97"/>
      <c r="CQ526" s="97"/>
      <c r="CR526" s="97"/>
      <c r="CS526" s="97"/>
      <c r="CT526" s="97"/>
      <c r="CU526" s="97"/>
      <c r="CV526" s="97"/>
      <c r="CW526" s="97"/>
      <c r="CX526" s="97"/>
      <c r="CY526" s="97"/>
      <c r="CZ526" s="97"/>
      <c r="DA526" s="97"/>
      <c r="DB526" s="97"/>
      <c r="DC526" s="97"/>
      <c r="DD526" s="97"/>
      <c r="DE526" s="97"/>
      <c r="DF526" s="97"/>
      <c r="DG526" s="97"/>
      <c r="DH526" s="97"/>
      <c r="DI526" s="97"/>
      <c r="DJ526" s="97"/>
      <c r="DK526" s="97"/>
      <c r="DL526" s="97"/>
      <c r="DM526" s="97"/>
      <c r="DN526" s="97"/>
      <c r="DO526" s="97"/>
      <c r="DP526" s="97"/>
      <c r="DQ526" s="97"/>
      <c r="DR526" s="97"/>
      <c r="DS526" s="97"/>
      <c r="DT526" s="97"/>
      <c r="DU526" s="97"/>
      <c r="DV526" s="97"/>
      <c r="DW526" s="97"/>
      <c r="DX526" s="97"/>
      <c r="DY526" s="97"/>
      <c r="DZ526" s="97"/>
      <c r="EA526" s="97"/>
      <c r="EB526" s="97"/>
      <c r="EC526" s="97"/>
      <c r="ED526" s="97"/>
      <c r="EE526" s="97"/>
      <c r="EF526" s="97"/>
      <c r="EG526" s="97"/>
      <c r="EH526" s="97"/>
      <c r="EI526" s="97"/>
      <c r="EJ526" s="97"/>
      <c r="EK526" s="97"/>
      <c r="EL526" s="97"/>
      <c r="EM526" s="97"/>
      <c r="EN526" s="97"/>
      <c r="EO526" s="97"/>
      <c r="EP526" s="97"/>
      <c r="EQ526" s="97"/>
      <c r="ER526" s="97"/>
      <c r="ES526" s="97"/>
      <c r="ET526" s="97"/>
      <c r="EU526" s="97"/>
      <c r="EV526" s="97"/>
      <c r="EW526" s="97"/>
      <c r="EX526" s="97"/>
      <c r="EY526" s="97"/>
      <c r="EZ526" s="97"/>
      <c r="FA526" s="97"/>
      <c r="FB526" s="97"/>
      <c r="FC526" s="97"/>
      <c r="FD526" s="97"/>
      <c r="FE526" s="97"/>
      <c r="FF526" s="97"/>
      <c r="FG526" s="97"/>
      <c r="FH526" s="97"/>
      <c r="FI526" s="97"/>
      <c r="FJ526" s="97"/>
      <c r="FK526" s="97"/>
      <c r="FL526" s="97"/>
      <c r="FM526" s="97"/>
      <c r="FN526" s="97"/>
      <c r="FO526" s="97"/>
      <c r="FP526" s="97"/>
      <c r="FQ526" s="97"/>
      <c r="FR526" s="97"/>
      <c r="FS526" s="97"/>
      <c r="FT526" s="97"/>
      <c r="FU526" s="97"/>
      <c r="FV526" s="97"/>
      <c r="FW526" s="97"/>
      <c r="FX526" s="97"/>
      <c r="FY526" s="97"/>
      <c r="FZ526" s="97"/>
      <c r="GA526" s="97"/>
      <c r="GB526" s="97"/>
      <c r="GC526" s="97"/>
      <c r="GD526" s="97"/>
      <c r="GE526" s="97"/>
      <c r="GF526" s="97"/>
      <c r="GG526" s="97"/>
      <c r="GH526" s="97"/>
      <c r="GI526" s="97"/>
      <c r="GJ526" s="97"/>
      <c r="GK526" s="97"/>
      <c r="GL526" s="97"/>
      <c r="GM526" s="97"/>
      <c r="GN526" s="97"/>
      <c r="GO526" s="97"/>
      <c r="GP526" s="97"/>
      <c r="GQ526" s="97"/>
      <c r="GR526" s="97"/>
      <c r="GS526" s="97"/>
      <c r="GT526" s="97"/>
      <c r="GU526" s="97"/>
      <c r="GV526" s="97"/>
      <c r="GW526" s="97"/>
      <c r="GX526" s="97"/>
      <c r="GY526" s="97"/>
      <c r="GZ526" s="97"/>
      <c r="HA526" s="97"/>
      <c r="HB526" s="97"/>
      <c r="HC526" s="97"/>
      <c r="HD526" s="97"/>
      <c r="HE526" s="97"/>
      <c r="HF526" s="97"/>
      <c r="HG526" s="97"/>
      <c r="HH526" s="97"/>
      <c r="HI526" s="97"/>
      <c r="HJ526" s="97"/>
      <c r="HK526" s="97"/>
      <c r="HL526" s="97"/>
      <c r="HM526" s="97"/>
      <c r="HN526" s="97"/>
      <c r="HO526" s="97"/>
      <c r="HP526" s="97"/>
      <c r="HQ526" s="97"/>
      <c r="HR526" s="97"/>
      <c r="HS526" s="97"/>
      <c r="HT526" s="97"/>
      <c r="HU526" s="97"/>
      <c r="HV526" s="97"/>
      <c r="HW526" s="97"/>
      <c r="HX526" s="97"/>
      <c r="HY526" s="97"/>
      <c r="HZ526" s="97"/>
      <c r="IA526" s="97"/>
      <c r="IB526" s="97"/>
      <c r="IC526" s="97"/>
      <c r="ID526" s="97"/>
      <c r="IE526" s="97"/>
      <c r="IF526" s="97"/>
      <c r="IG526" s="97"/>
      <c r="IH526" s="97"/>
      <c r="II526" s="97"/>
      <c r="IJ526" s="97"/>
      <c r="IK526" s="97"/>
      <c r="IL526" s="97"/>
      <c r="IM526" s="97"/>
      <c r="IN526" s="97"/>
      <c r="IO526" s="97"/>
      <c r="IP526" s="97"/>
      <c r="IQ526" s="97"/>
      <c r="IR526" s="97"/>
      <c r="IS526" s="97"/>
      <c r="IT526" s="97"/>
      <c r="IU526" s="97"/>
      <c r="IV526" s="97"/>
    </row>
    <row r="527" spans="1:256" ht="21" customHeight="1">
      <c r="A527" s="97"/>
      <c r="B527" s="292" t="s">
        <v>303</v>
      </c>
      <c r="C527" s="270" t="s">
        <v>706</v>
      </c>
      <c r="D527" s="271" t="s">
        <v>578</v>
      </c>
      <c r="E527" s="271" t="s">
        <v>579</v>
      </c>
      <c r="F527" s="264" t="s">
        <v>567</v>
      </c>
      <c r="G527" s="264"/>
      <c r="H527" s="264"/>
      <c r="I527" s="264" t="s">
        <v>608</v>
      </c>
      <c r="J527" s="264" t="s">
        <v>304</v>
      </c>
      <c r="K527" s="265">
        <v>1000</v>
      </c>
      <c r="L527" s="265"/>
      <c r="M527" s="265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7"/>
      <c r="BS527" s="97"/>
      <c r="BT527" s="97"/>
      <c r="BU527" s="97"/>
      <c r="BV527" s="97"/>
      <c r="BW527" s="97"/>
      <c r="BX527" s="97"/>
      <c r="BY527" s="97"/>
      <c r="BZ527" s="97"/>
      <c r="CA527" s="97"/>
      <c r="CB527" s="97"/>
      <c r="CC527" s="97"/>
      <c r="CD527" s="97"/>
      <c r="CE527" s="97"/>
      <c r="CF527" s="97"/>
      <c r="CG527" s="97"/>
      <c r="CH527" s="97"/>
      <c r="CI527" s="97"/>
      <c r="CJ527" s="97"/>
      <c r="CK527" s="97"/>
      <c r="CL527" s="97"/>
      <c r="CM527" s="97"/>
      <c r="CN527" s="97"/>
      <c r="CO527" s="97"/>
      <c r="CP527" s="97"/>
      <c r="CQ527" s="97"/>
      <c r="CR527" s="97"/>
      <c r="CS527" s="97"/>
      <c r="CT527" s="97"/>
      <c r="CU527" s="97"/>
      <c r="CV527" s="97"/>
      <c r="CW527" s="97"/>
      <c r="CX527" s="97"/>
      <c r="CY527" s="97"/>
      <c r="CZ527" s="97"/>
      <c r="DA527" s="97"/>
      <c r="DB527" s="97"/>
      <c r="DC527" s="97"/>
      <c r="DD527" s="97"/>
      <c r="DE527" s="97"/>
      <c r="DF527" s="97"/>
      <c r="DG527" s="97"/>
      <c r="DH527" s="97"/>
      <c r="DI527" s="97"/>
      <c r="DJ527" s="97"/>
      <c r="DK527" s="97"/>
      <c r="DL527" s="97"/>
      <c r="DM527" s="97"/>
      <c r="DN527" s="97"/>
      <c r="DO527" s="97"/>
      <c r="DP527" s="97"/>
      <c r="DQ527" s="97"/>
      <c r="DR527" s="97"/>
      <c r="DS527" s="97"/>
      <c r="DT527" s="97"/>
      <c r="DU527" s="97"/>
      <c r="DV527" s="97"/>
      <c r="DW527" s="97"/>
      <c r="DX527" s="97"/>
      <c r="DY527" s="97"/>
      <c r="DZ527" s="97"/>
      <c r="EA527" s="97"/>
      <c r="EB527" s="97"/>
      <c r="EC527" s="97"/>
      <c r="ED527" s="97"/>
      <c r="EE527" s="97"/>
      <c r="EF527" s="97"/>
      <c r="EG527" s="97"/>
      <c r="EH527" s="97"/>
      <c r="EI527" s="97"/>
      <c r="EJ527" s="97"/>
      <c r="EK527" s="97"/>
      <c r="EL527" s="97"/>
      <c r="EM527" s="97"/>
      <c r="EN527" s="97"/>
      <c r="EO527" s="97"/>
      <c r="EP527" s="97"/>
      <c r="EQ527" s="97"/>
      <c r="ER527" s="97"/>
      <c r="ES527" s="97"/>
      <c r="ET527" s="97"/>
      <c r="EU527" s="97"/>
      <c r="EV527" s="97"/>
      <c r="EW527" s="97"/>
      <c r="EX527" s="97"/>
      <c r="EY527" s="97"/>
      <c r="EZ527" s="97"/>
      <c r="FA527" s="97"/>
      <c r="FB527" s="97"/>
      <c r="FC527" s="97"/>
      <c r="FD527" s="97"/>
      <c r="FE527" s="97"/>
      <c r="FF527" s="97"/>
      <c r="FG527" s="97"/>
      <c r="FH527" s="97"/>
      <c r="FI527" s="97"/>
      <c r="FJ527" s="97"/>
      <c r="FK527" s="97"/>
      <c r="FL527" s="97"/>
      <c r="FM527" s="97"/>
      <c r="FN527" s="97"/>
      <c r="FO527" s="97"/>
      <c r="FP527" s="97"/>
      <c r="FQ527" s="97"/>
      <c r="FR527" s="97"/>
      <c r="FS527" s="97"/>
      <c r="FT527" s="97"/>
      <c r="FU527" s="97"/>
      <c r="FV527" s="97"/>
      <c r="FW527" s="97"/>
      <c r="FX527" s="97"/>
      <c r="FY527" s="97"/>
      <c r="FZ527" s="97"/>
      <c r="GA527" s="97"/>
      <c r="GB527" s="97"/>
      <c r="GC527" s="97"/>
      <c r="GD527" s="97"/>
      <c r="GE527" s="97"/>
      <c r="GF527" s="97"/>
      <c r="GG527" s="97"/>
      <c r="GH527" s="97"/>
      <c r="GI527" s="97"/>
      <c r="GJ527" s="97"/>
      <c r="GK527" s="97"/>
      <c r="GL527" s="97"/>
      <c r="GM527" s="97"/>
      <c r="GN527" s="97"/>
      <c r="GO527" s="97"/>
      <c r="GP527" s="97"/>
      <c r="GQ527" s="97"/>
      <c r="GR527" s="97"/>
      <c r="GS527" s="97"/>
      <c r="GT527" s="97"/>
      <c r="GU527" s="97"/>
      <c r="GV527" s="97"/>
      <c r="GW527" s="97"/>
      <c r="GX527" s="97"/>
      <c r="GY527" s="97"/>
      <c r="GZ527" s="97"/>
      <c r="HA527" s="97"/>
      <c r="HB527" s="97"/>
      <c r="HC527" s="97"/>
      <c r="HD527" s="97"/>
      <c r="HE527" s="97"/>
      <c r="HF527" s="97"/>
      <c r="HG527" s="97"/>
      <c r="HH527" s="97"/>
      <c r="HI527" s="97"/>
      <c r="HJ527" s="97"/>
      <c r="HK527" s="97"/>
      <c r="HL527" s="97"/>
      <c r="HM527" s="97"/>
      <c r="HN527" s="97"/>
      <c r="HO527" s="97"/>
      <c r="HP527" s="97"/>
      <c r="HQ527" s="97"/>
      <c r="HR527" s="97"/>
      <c r="HS527" s="97"/>
      <c r="HT527" s="97"/>
      <c r="HU527" s="97"/>
      <c r="HV527" s="97"/>
      <c r="HW527" s="97"/>
      <c r="HX527" s="97"/>
      <c r="HY527" s="97"/>
      <c r="HZ527" s="97"/>
      <c r="IA527" s="97"/>
      <c r="IB527" s="97"/>
      <c r="IC527" s="97"/>
      <c r="ID527" s="97"/>
      <c r="IE527" s="97"/>
      <c r="IF527" s="97"/>
      <c r="IG527" s="97"/>
      <c r="IH527" s="97"/>
      <c r="II527" s="97"/>
      <c r="IJ527" s="97"/>
      <c r="IK527" s="97"/>
      <c r="IL527" s="97"/>
      <c r="IM527" s="97"/>
      <c r="IN527" s="97"/>
      <c r="IO527" s="97"/>
      <c r="IP527" s="97"/>
      <c r="IQ527" s="97"/>
      <c r="IR527" s="97"/>
      <c r="IS527" s="97"/>
      <c r="IT527" s="97"/>
      <c r="IU527" s="97"/>
      <c r="IV527" s="97"/>
    </row>
    <row r="528" spans="1:256" ht="18.75" customHeight="1">
      <c r="A528" s="97"/>
      <c r="B528" s="272" t="s">
        <v>570</v>
      </c>
      <c r="C528" s="293"/>
      <c r="D528" s="293"/>
      <c r="E528" s="293"/>
      <c r="F528" s="293"/>
      <c r="G528" s="293"/>
      <c r="H528" s="293"/>
      <c r="I528" s="293"/>
      <c r="J528" s="293"/>
      <c r="K528" s="273">
        <f>K25+K277+K382+K388+K403+K437+K464</f>
        <v>11295244.34</v>
      </c>
      <c r="L528" s="273">
        <f>L25+L277+L382+L388+L403+L437+L464</f>
        <v>0</v>
      </c>
      <c r="M528" s="273">
        <f>M25+M277+M382+M388+M403+M437+M464</f>
        <v>0</v>
      </c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7"/>
      <c r="CJ528" s="97"/>
      <c r="CK528" s="97"/>
      <c r="CL528" s="97"/>
      <c r="CM528" s="97"/>
      <c r="CN528" s="97"/>
      <c r="CO528" s="97"/>
      <c r="CP528" s="97"/>
      <c r="CQ528" s="97"/>
      <c r="CR528" s="97"/>
      <c r="CS528" s="97"/>
      <c r="CT528" s="97"/>
      <c r="CU528" s="97"/>
      <c r="CV528" s="97"/>
      <c r="CW528" s="97"/>
      <c r="CX528" s="97"/>
      <c r="CY528" s="97"/>
      <c r="CZ528" s="97"/>
      <c r="DA528" s="97"/>
      <c r="DB528" s="97"/>
      <c r="DC528" s="97"/>
      <c r="DD528" s="97"/>
      <c r="DE528" s="97"/>
      <c r="DF528" s="97"/>
      <c r="DG528" s="97"/>
      <c r="DH528" s="97"/>
      <c r="DI528" s="97"/>
      <c r="DJ528" s="97"/>
      <c r="DK528" s="97"/>
      <c r="DL528" s="97"/>
      <c r="DM528" s="97"/>
      <c r="DN528" s="97"/>
      <c r="DO528" s="97"/>
      <c r="DP528" s="97"/>
      <c r="DQ528" s="97"/>
      <c r="DR528" s="97"/>
      <c r="DS528" s="97"/>
      <c r="DT528" s="97"/>
      <c r="DU528" s="97"/>
      <c r="DV528" s="97"/>
      <c r="DW528" s="97"/>
      <c r="DX528" s="97"/>
      <c r="DY528" s="97"/>
      <c r="DZ528" s="97"/>
      <c r="EA528" s="97"/>
      <c r="EB528" s="97"/>
      <c r="EC528" s="97"/>
      <c r="ED528" s="97"/>
      <c r="EE528" s="97"/>
      <c r="EF528" s="97"/>
      <c r="EG528" s="97"/>
      <c r="EH528" s="97"/>
      <c r="EI528" s="97"/>
      <c r="EJ528" s="97"/>
      <c r="EK528" s="97"/>
      <c r="EL528" s="97"/>
      <c r="EM528" s="97"/>
      <c r="EN528" s="97"/>
      <c r="EO528" s="97"/>
      <c r="EP528" s="97"/>
      <c r="EQ528" s="97"/>
      <c r="ER528" s="97"/>
      <c r="ES528" s="97"/>
      <c r="ET528" s="97"/>
      <c r="EU528" s="97"/>
      <c r="EV528" s="97"/>
      <c r="EW528" s="97"/>
      <c r="EX528" s="97"/>
      <c r="EY528" s="97"/>
      <c r="EZ528" s="97"/>
      <c r="FA528" s="97"/>
      <c r="FB528" s="97"/>
      <c r="FC528" s="97"/>
      <c r="FD528" s="97"/>
      <c r="FE528" s="97"/>
      <c r="FF528" s="97"/>
      <c r="FG528" s="97"/>
      <c r="FH528" s="97"/>
      <c r="FI528" s="97"/>
      <c r="FJ528" s="97"/>
      <c r="FK528" s="97"/>
      <c r="FL528" s="97"/>
      <c r="FM528" s="97"/>
      <c r="FN528" s="97"/>
      <c r="FO528" s="97"/>
      <c r="FP528" s="97"/>
      <c r="FQ528" s="97"/>
      <c r="FR528" s="97"/>
      <c r="FS528" s="97"/>
      <c r="FT528" s="97"/>
      <c r="FU528" s="97"/>
      <c r="FV528" s="97"/>
      <c r="FW528" s="97"/>
      <c r="FX528" s="97"/>
      <c r="FY528" s="97"/>
      <c r="FZ528" s="97"/>
      <c r="GA528" s="97"/>
      <c r="GB528" s="97"/>
      <c r="GC528" s="97"/>
      <c r="GD528" s="97"/>
      <c r="GE528" s="97"/>
      <c r="GF528" s="97"/>
      <c r="GG528" s="97"/>
      <c r="GH528" s="97"/>
      <c r="GI528" s="97"/>
      <c r="GJ528" s="97"/>
      <c r="GK528" s="97"/>
      <c r="GL528" s="97"/>
      <c r="GM528" s="97"/>
      <c r="GN528" s="97"/>
      <c r="GO528" s="97"/>
      <c r="GP528" s="97"/>
      <c r="GQ528" s="97"/>
      <c r="GR528" s="97"/>
      <c r="GS528" s="97"/>
      <c r="GT528" s="97"/>
      <c r="GU528" s="97"/>
      <c r="GV528" s="97"/>
      <c r="GW528" s="97"/>
      <c r="GX528" s="97"/>
      <c r="GY528" s="97"/>
      <c r="GZ528" s="97"/>
      <c r="HA528" s="97"/>
      <c r="HB528" s="97"/>
      <c r="HC528" s="97"/>
      <c r="HD528" s="97"/>
      <c r="HE528" s="97"/>
      <c r="HF528" s="97"/>
      <c r="HG528" s="97"/>
      <c r="HH528" s="97"/>
      <c r="HI528" s="97"/>
      <c r="HJ528" s="97"/>
      <c r="HK528" s="97"/>
      <c r="HL528" s="97"/>
      <c r="HM528" s="97"/>
      <c r="HN528" s="97"/>
      <c r="HO528" s="97"/>
      <c r="HP528" s="97"/>
      <c r="HQ528" s="97"/>
      <c r="HR528" s="97"/>
      <c r="HS528" s="97"/>
      <c r="HT528" s="97"/>
      <c r="HU528" s="97"/>
      <c r="HV528" s="97"/>
      <c r="HW528" s="97"/>
      <c r="HX528" s="97"/>
      <c r="HY528" s="97"/>
      <c r="HZ528" s="97"/>
      <c r="IA528" s="97"/>
      <c r="IB528" s="97"/>
      <c r="IC528" s="97"/>
      <c r="ID528" s="97"/>
      <c r="IE528" s="97"/>
      <c r="IF528" s="97"/>
      <c r="IG528" s="97"/>
      <c r="IH528" s="97"/>
      <c r="II528" s="97"/>
      <c r="IJ528" s="97"/>
      <c r="IK528" s="97"/>
      <c r="IL528" s="97"/>
      <c r="IM528" s="97"/>
      <c r="IN528" s="97"/>
      <c r="IO528" s="97"/>
      <c r="IP528" s="97"/>
      <c r="IQ528" s="97"/>
      <c r="IR528" s="97"/>
      <c r="IS528" s="97"/>
      <c r="IT528" s="97"/>
      <c r="IU528" s="97"/>
      <c r="IV528" s="97"/>
    </row>
    <row r="529" spans="1:256" ht="12.75">
      <c r="A529" s="97"/>
      <c r="B529" s="229"/>
      <c r="C529" s="97"/>
      <c r="D529" s="97"/>
      <c r="E529" s="97"/>
      <c r="F529" s="97"/>
      <c r="G529" s="97"/>
      <c r="H529" s="97"/>
      <c r="I529" s="97"/>
      <c r="J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7"/>
      <c r="BS529" s="97"/>
      <c r="BT529" s="97"/>
      <c r="BU529" s="97"/>
      <c r="BV529" s="97"/>
      <c r="BW529" s="97"/>
      <c r="BX529" s="97"/>
      <c r="BY529" s="97"/>
      <c r="BZ529" s="97"/>
      <c r="CA529" s="97"/>
      <c r="CB529" s="97"/>
      <c r="CC529" s="97"/>
      <c r="CD529" s="97"/>
      <c r="CE529" s="97"/>
      <c r="CF529" s="97"/>
      <c r="CG529" s="97"/>
      <c r="CH529" s="97"/>
      <c r="CI529" s="97"/>
      <c r="CJ529" s="97"/>
      <c r="CK529" s="97"/>
      <c r="CL529" s="97"/>
      <c r="CM529" s="97"/>
      <c r="CN529" s="97"/>
      <c r="CO529" s="97"/>
      <c r="CP529" s="97"/>
      <c r="CQ529" s="97"/>
      <c r="CR529" s="97"/>
      <c r="CS529" s="97"/>
      <c r="CT529" s="97"/>
      <c r="CU529" s="97"/>
      <c r="CV529" s="97"/>
      <c r="CW529" s="97"/>
      <c r="CX529" s="97"/>
      <c r="CY529" s="97"/>
      <c r="CZ529" s="97"/>
      <c r="DA529" s="97"/>
      <c r="DB529" s="97"/>
      <c r="DC529" s="97"/>
      <c r="DD529" s="97"/>
      <c r="DE529" s="97"/>
      <c r="DF529" s="97"/>
      <c r="DG529" s="97"/>
      <c r="DH529" s="97"/>
      <c r="DI529" s="97"/>
      <c r="DJ529" s="97"/>
      <c r="DK529" s="97"/>
      <c r="DL529" s="97"/>
      <c r="DM529" s="97"/>
      <c r="DN529" s="97"/>
      <c r="DO529" s="97"/>
      <c r="DP529" s="97"/>
      <c r="DQ529" s="97"/>
      <c r="DR529" s="97"/>
      <c r="DS529" s="97"/>
      <c r="DT529" s="97"/>
      <c r="DU529" s="97"/>
      <c r="DV529" s="97"/>
      <c r="DW529" s="97"/>
      <c r="DX529" s="97"/>
      <c r="DY529" s="97"/>
      <c r="DZ529" s="97"/>
      <c r="EA529" s="97"/>
      <c r="EB529" s="97"/>
      <c r="EC529" s="97"/>
      <c r="ED529" s="97"/>
      <c r="EE529" s="97"/>
      <c r="EF529" s="97"/>
      <c r="EG529" s="97"/>
      <c r="EH529" s="97"/>
      <c r="EI529" s="97"/>
      <c r="EJ529" s="97"/>
      <c r="EK529" s="97"/>
      <c r="EL529" s="97"/>
      <c r="EM529" s="97"/>
      <c r="EN529" s="97"/>
      <c r="EO529" s="97"/>
      <c r="EP529" s="97"/>
      <c r="EQ529" s="97"/>
      <c r="ER529" s="97"/>
      <c r="ES529" s="97"/>
      <c r="ET529" s="97"/>
      <c r="EU529" s="97"/>
      <c r="EV529" s="97"/>
      <c r="EW529" s="97"/>
      <c r="EX529" s="97"/>
      <c r="EY529" s="97"/>
      <c r="EZ529" s="97"/>
      <c r="FA529" s="97"/>
      <c r="FB529" s="97"/>
      <c r="FC529" s="97"/>
      <c r="FD529" s="97"/>
      <c r="FE529" s="97"/>
      <c r="FF529" s="97"/>
      <c r="FG529" s="97"/>
      <c r="FH529" s="97"/>
      <c r="FI529" s="97"/>
      <c r="FJ529" s="97"/>
      <c r="FK529" s="97"/>
      <c r="FL529" s="97"/>
      <c r="FM529" s="97"/>
      <c r="FN529" s="97"/>
      <c r="FO529" s="97"/>
      <c r="FP529" s="97"/>
      <c r="FQ529" s="97"/>
      <c r="FR529" s="97"/>
      <c r="FS529" s="97"/>
      <c r="FT529" s="97"/>
      <c r="FU529" s="97"/>
      <c r="FV529" s="97"/>
      <c r="FW529" s="97"/>
      <c r="FX529" s="97"/>
      <c r="FY529" s="97"/>
      <c r="FZ529" s="97"/>
      <c r="GA529" s="97"/>
      <c r="GB529" s="97"/>
      <c r="GC529" s="97"/>
      <c r="GD529" s="97"/>
      <c r="GE529" s="97"/>
      <c r="GF529" s="97"/>
      <c r="GG529" s="97"/>
      <c r="GH529" s="97"/>
      <c r="GI529" s="97"/>
      <c r="GJ529" s="97"/>
      <c r="GK529" s="97"/>
      <c r="GL529" s="97"/>
      <c r="GM529" s="97"/>
      <c r="GN529" s="97"/>
      <c r="GO529" s="97"/>
      <c r="GP529" s="97"/>
      <c r="GQ529" s="97"/>
      <c r="GR529" s="97"/>
      <c r="GS529" s="97"/>
      <c r="GT529" s="97"/>
      <c r="GU529" s="97"/>
      <c r="GV529" s="97"/>
      <c r="GW529" s="97"/>
      <c r="GX529" s="97"/>
      <c r="GY529" s="97"/>
      <c r="GZ529" s="97"/>
      <c r="HA529" s="97"/>
      <c r="HB529" s="97"/>
      <c r="HC529" s="97"/>
      <c r="HD529" s="97"/>
      <c r="HE529" s="97"/>
      <c r="HF529" s="97"/>
      <c r="HG529" s="97"/>
      <c r="HH529" s="97"/>
      <c r="HI529" s="97"/>
      <c r="HJ529" s="97"/>
      <c r="HK529" s="97"/>
      <c r="HL529" s="97"/>
      <c r="HM529" s="97"/>
      <c r="HN529" s="97"/>
      <c r="HO529" s="97"/>
      <c r="HP529" s="97"/>
      <c r="HQ529" s="97"/>
      <c r="HR529" s="97"/>
      <c r="HS529" s="97"/>
      <c r="HT529" s="97"/>
      <c r="HU529" s="97"/>
      <c r="HV529" s="97"/>
      <c r="HW529" s="97"/>
      <c r="HX529" s="97"/>
      <c r="HY529" s="97"/>
      <c r="HZ529" s="97"/>
      <c r="IA529" s="97"/>
      <c r="IB529" s="97"/>
      <c r="IC529" s="97"/>
      <c r="ID529" s="97"/>
      <c r="IE529" s="97"/>
      <c r="IF529" s="97"/>
      <c r="IG529" s="97"/>
      <c r="IH529" s="97"/>
      <c r="II529" s="97"/>
      <c r="IJ529" s="97"/>
      <c r="IK529" s="97"/>
      <c r="IL529" s="97"/>
      <c r="IM529" s="97"/>
      <c r="IN529" s="97"/>
      <c r="IO529" s="97"/>
      <c r="IP529" s="97"/>
      <c r="IQ529" s="97"/>
      <c r="IR529" s="97"/>
      <c r="IS529" s="97"/>
      <c r="IT529" s="97"/>
      <c r="IU529" s="97"/>
      <c r="IV529" s="97"/>
    </row>
    <row r="530" spans="1:256" ht="12.75">
      <c r="A530" s="97"/>
      <c r="B530" s="229"/>
      <c r="C530" s="97"/>
      <c r="D530" s="97"/>
      <c r="E530" s="97"/>
      <c r="F530" s="97"/>
      <c r="G530" s="97"/>
      <c r="H530" s="97"/>
      <c r="I530" s="97"/>
      <c r="J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7"/>
      <c r="BS530" s="97"/>
      <c r="BT530" s="97"/>
      <c r="BU530" s="97"/>
      <c r="BV530" s="97"/>
      <c r="BW530" s="97"/>
      <c r="BX530" s="97"/>
      <c r="BY530" s="97"/>
      <c r="BZ530" s="97"/>
      <c r="CA530" s="97"/>
      <c r="CB530" s="97"/>
      <c r="CC530" s="97"/>
      <c r="CD530" s="97"/>
      <c r="CE530" s="97"/>
      <c r="CF530" s="97"/>
      <c r="CG530" s="97"/>
      <c r="CH530" s="97"/>
      <c r="CI530" s="97"/>
      <c r="CJ530" s="97"/>
      <c r="CK530" s="97"/>
      <c r="CL530" s="97"/>
      <c r="CM530" s="97"/>
      <c r="CN530" s="97"/>
      <c r="CO530" s="97"/>
      <c r="CP530" s="97"/>
      <c r="CQ530" s="97"/>
      <c r="CR530" s="97"/>
      <c r="CS530" s="97"/>
      <c r="CT530" s="97"/>
      <c r="CU530" s="97"/>
      <c r="CV530" s="97"/>
      <c r="CW530" s="97"/>
      <c r="CX530" s="97"/>
      <c r="CY530" s="97"/>
      <c r="CZ530" s="97"/>
      <c r="DA530" s="97"/>
      <c r="DB530" s="97"/>
      <c r="DC530" s="97"/>
      <c r="DD530" s="97"/>
      <c r="DE530" s="97"/>
      <c r="DF530" s="97"/>
      <c r="DG530" s="97"/>
      <c r="DH530" s="97"/>
      <c r="DI530" s="97"/>
      <c r="DJ530" s="97"/>
      <c r="DK530" s="97"/>
      <c r="DL530" s="97"/>
      <c r="DM530" s="97"/>
      <c r="DN530" s="97"/>
      <c r="DO530" s="97"/>
      <c r="DP530" s="97"/>
      <c r="DQ530" s="97"/>
      <c r="DR530" s="97"/>
      <c r="DS530" s="97"/>
      <c r="DT530" s="97"/>
      <c r="DU530" s="97"/>
      <c r="DV530" s="97"/>
      <c r="DW530" s="97"/>
      <c r="DX530" s="97"/>
      <c r="DY530" s="97"/>
      <c r="DZ530" s="97"/>
      <c r="EA530" s="97"/>
      <c r="EB530" s="97"/>
      <c r="EC530" s="97"/>
      <c r="ED530" s="97"/>
      <c r="EE530" s="97"/>
      <c r="EF530" s="97"/>
      <c r="EG530" s="97"/>
      <c r="EH530" s="97"/>
      <c r="EI530" s="97"/>
      <c r="EJ530" s="97"/>
      <c r="EK530" s="97"/>
      <c r="EL530" s="97"/>
      <c r="EM530" s="97"/>
      <c r="EN530" s="97"/>
      <c r="EO530" s="97"/>
      <c r="EP530" s="97"/>
      <c r="EQ530" s="97"/>
      <c r="ER530" s="97"/>
      <c r="ES530" s="97"/>
      <c r="ET530" s="97"/>
      <c r="EU530" s="97"/>
      <c r="EV530" s="97"/>
      <c r="EW530" s="97"/>
      <c r="EX530" s="97"/>
      <c r="EY530" s="97"/>
      <c r="EZ530" s="97"/>
      <c r="FA530" s="97"/>
      <c r="FB530" s="97"/>
      <c r="FC530" s="97"/>
      <c r="FD530" s="97"/>
      <c r="FE530" s="97"/>
      <c r="FF530" s="97"/>
      <c r="FG530" s="97"/>
      <c r="FH530" s="97"/>
      <c r="FI530" s="97"/>
      <c r="FJ530" s="97"/>
      <c r="FK530" s="97"/>
      <c r="FL530" s="97"/>
      <c r="FM530" s="97"/>
      <c r="FN530" s="97"/>
      <c r="FO530" s="97"/>
      <c r="FP530" s="97"/>
      <c r="FQ530" s="97"/>
      <c r="FR530" s="97"/>
      <c r="FS530" s="97"/>
      <c r="FT530" s="97"/>
      <c r="FU530" s="97"/>
      <c r="FV530" s="97"/>
      <c r="FW530" s="97"/>
      <c r="FX530" s="97"/>
      <c r="FY530" s="97"/>
      <c r="FZ530" s="97"/>
      <c r="GA530" s="97"/>
      <c r="GB530" s="97"/>
      <c r="GC530" s="97"/>
      <c r="GD530" s="97"/>
      <c r="GE530" s="97"/>
      <c r="GF530" s="97"/>
      <c r="GG530" s="97"/>
      <c r="GH530" s="97"/>
      <c r="GI530" s="97"/>
      <c r="GJ530" s="97"/>
      <c r="GK530" s="97"/>
      <c r="GL530" s="97"/>
      <c r="GM530" s="97"/>
      <c r="GN530" s="97"/>
      <c r="GO530" s="97"/>
      <c r="GP530" s="97"/>
      <c r="GQ530" s="97"/>
      <c r="GR530" s="97"/>
      <c r="GS530" s="97"/>
      <c r="GT530" s="97"/>
      <c r="GU530" s="97"/>
      <c r="GV530" s="97"/>
      <c r="GW530" s="97"/>
      <c r="GX530" s="97"/>
      <c r="GY530" s="97"/>
      <c r="GZ530" s="97"/>
      <c r="HA530" s="97"/>
      <c r="HB530" s="97"/>
      <c r="HC530" s="97"/>
      <c r="HD530" s="97"/>
      <c r="HE530" s="97"/>
      <c r="HF530" s="97"/>
      <c r="HG530" s="97"/>
      <c r="HH530" s="97"/>
      <c r="HI530" s="97"/>
      <c r="HJ530" s="97"/>
      <c r="HK530" s="97"/>
      <c r="HL530" s="97"/>
      <c r="HM530" s="97"/>
      <c r="HN530" s="97"/>
      <c r="HO530" s="97"/>
      <c r="HP530" s="97"/>
      <c r="HQ530" s="97"/>
      <c r="HR530" s="97"/>
      <c r="HS530" s="97"/>
      <c r="HT530" s="97"/>
      <c r="HU530" s="97"/>
      <c r="HV530" s="97"/>
      <c r="HW530" s="97"/>
      <c r="HX530" s="97"/>
      <c r="HY530" s="97"/>
      <c r="HZ530" s="97"/>
      <c r="IA530" s="97"/>
      <c r="IB530" s="97"/>
      <c r="IC530" s="97"/>
      <c r="ID530" s="97"/>
      <c r="IE530" s="97"/>
      <c r="IF530" s="97"/>
      <c r="IG530" s="97"/>
      <c r="IH530" s="97"/>
      <c r="II530" s="97"/>
      <c r="IJ530" s="97"/>
      <c r="IK530" s="97"/>
      <c r="IL530" s="97"/>
      <c r="IM530" s="97"/>
      <c r="IN530" s="97"/>
      <c r="IO530" s="97"/>
      <c r="IP530" s="97"/>
      <c r="IQ530" s="97"/>
      <c r="IR530" s="97"/>
      <c r="IS530" s="97"/>
      <c r="IT530" s="97"/>
      <c r="IU530" s="97"/>
      <c r="IV530" s="97"/>
    </row>
    <row r="531" spans="1:256" ht="12.75">
      <c r="A531" s="97"/>
      <c r="B531" s="229"/>
      <c r="C531" s="97"/>
      <c r="D531" s="97"/>
      <c r="E531" s="97"/>
      <c r="F531" s="97"/>
      <c r="G531" s="97"/>
      <c r="H531" s="97"/>
      <c r="I531" s="97"/>
      <c r="J531" s="97"/>
      <c r="K531" s="104"/>
      <c r="L531" s="104"/>
      <c r="M531" s="104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7"/>
      <c r="BS531" s="97"/>
      <c r="BT531" s="97"/>
      <c r="BU531" s="97"/>
      <c r="BV531" s="97"/>
      <c r="BW531" s="97"/>
      <c r="BX531" s="97"/>
      <c r="BY531" s="97"/>
      <c r="BZ531" s="97"/>
      <c r="CA531" s="97"/>
      <c r="CB531" s="97"/>
      <c r="CC531" s="97"/>
      <c r="CD531" s="97"/>
      <c r="CE531" s="97"/>
      <c r="CF531" s="97"/>
      <c r="CG531" s="97"/>
      <c r="CH531" s="97"/>
      <c r="CI531" s="97"/>
      <c r="CJ531" s="97"/>
      <c r="CK531" s="97"/>
      <c r="CL531" s="97"/>
      <c r="CM531" s="97"/>
      <c r="CN531" s="97"/>
      <c r="CO531" s="97"/>
      <c r="CP531" s="97"/>
      <c r="CQ531" s="97"/>
      <c r="CR531" s="97"/>
      <c r="CS531" s="97"/>
      <c r="CT531" s="97"/>
      <c r="CU531" s="97"/>
      <c r="CV531" s="97"/>
      <c r="CW531" s="97"/>
      <c r="CX531" s="97"/>
      <c r="CY531" s="97"/>
      <c r="CZ531" s="97"/>
      <c r="DA531" s="97"/>
      <c r="DB531" s="97"/>
      <c r="DC531" s="97"/>
      <c r="DD531" s="97"/>
      <c r="DE531" s="97"/>
      <c r="DF531" s="97"/>
      <c r="DG531" s="97"/>
      <c r="DH531" s="97"/>
      <c r="DI531" s="97"/>
      <c r="DJ531" s="97"/>
      <c r="DK531" s="97"/>
      <c r="DL531" s="97"/>
      <c r="DM531" s="97"/>
      <c r="DN531" s="97"/>
      <c r="DO531" s="97"/>
      <c r="DP531" s="97"/>
      <c r="DQ531" s="97"/>
      <c r="DR531" s="97"/>
      <c r="DS531" s="97"/>
      <c r="DT531" s="97"/>
      <c r="DU531" s="97"/>
      <c r="DV531" s="97"/>
      <c r="DW531" s="97"/>
      <c r="DX531" s="97"/>
      <c r="DY531" s="97"/>
      <c r="DZ531" s="97"/>
      <c r="EA531" s="97"/>
      <c r="EB531" s="97"/>
      <c r="EC531" s="97"/>
      <c r="ED531" s="97"/>
      <c r="EE531" s="97"/>
      <c r="EF531" s="97"/>
      <c r="EG531" s="97"/>
      <c r="EH531" s="97"/>
      <c r="EI531" s="97"/>
      <c r="EJ531" s="97"/>
      <c r="EK531" s="97"/>
      <c r="EL531" s="97"/>
      <c r="EM531" s="97"/>
      <c r="EN531" s="97"/>
      <c r="EO531" s="97"/>
      <c r="EP531" s="97"/>
      <c r="EQ531" s="97"/>
      <c r="ER531" s="97"/>
      <c r="ES531" s="97"/>
      <c r="ET531" s="97"/>
      <c r="EU531" s="97"/>
      <c r="EV531" s="97"/>
      <c r="EW531" s="97"/>
      <c r="EX531" s="97"/>
      <c r="EY531" s="97"/>
      <c r="EZ531" s="97"/>
      <c r="FA531" s="97"/>
      <c r="FB531" s="97"/>
      <c r="FC531" s="97"/>
      <c r="FD531" s="97"/>
      <c r="FE531" s="97"/>
      <c r="FF531" s="97"/>
      <c r="FG531" s="97"/>
      <c r="FH531" s="97"/>
      <c r="FI531" s="97"/>
      <c r="FJ531" s="97"/>
      <c r="FK531" s="97"/>
      <c r="FL531" s="97"/>
      <c r="FM531" s="97"/>
      <c r="FN531" s="97"/>
      <c r="FO531" s="97"/>
      <c r="FP531" s="97"/>
      <c r="FQ531" s="97"/>
      <c r="FR531" s="97"/>
      <c r="FS531" s="97"/>
      <c r="FT531" s="97"/>
      <c r="FU531" s="97"/>
      <c r="FV531" s="97"/>
      <c r="FW531" s="97"/>
      <c r="FX531" s="97"/>
      <c r="FY531" s="97"/>
      <c r="FZ531" s="97"/>
      <c r="GA531" s="97"/>
      <c r="GB531" s="97"/>
      <c r="GC531" s="97"/>
      <c r="GD531" s="97"/>
      <c r="GE531" s="97"/>
      <c r="GF531" s="97"/>
      <c r="GG531" s="97"/>
      <c r="GH531" s="97"/>
      <c r="GI531" s="97"/>
      <c r="GJ531" s="97"/>
      <c r="GK531" s="97"/>
      <c r="GL531" s="97"/>
      <c r="GM531" s="97"/>
      <c r="GN531" s="97"/>
      <c r="GO531" s="97"/>
      <c r="GP531" s="97"/>
      <c r="GQ531" s="97"/>
      <c r="GR531" s="97"/>
      <c r="GS531" s="97"/>
      <c r="GT531" s="97"/>
      <c r="GU531" s="97"/>
      <c r="GV531" s="97"/>
      <c r="GW531" s="97"/>
      <c r="GX531" s="97"/>
      <c r="GY531" s="97"/>
      <c r="GZ531" s="97"/>
      <c r="HA531" s="97"/>
      <c r="HB531" s="97"/>
      <c r="HC531" s="97"/>
      <c r="HD531" s="97"/>
      <c r="HE531" s="97"/>
      <c r="HF531" s="97"/>
      <c r="HG531" s="97"/>
      <c r="HH531" s="97"/>
      <c r="HI531" s="97"/>
      <c r="HJ531" s="97"/>
      <c r="HK531" s="97"/>
      <c r="HL531" s="97"/>
      <c r="HM531" s="97"/>
      <c r="HN531" s="97"/>
      <c r="HO531" s="97"/>
      <c r="HP531" s="97"/>
      <c r="HQ531" s="97"/>
      <c r="HR531" s="97"/>
      <c r="HS531" s="97"/>
      <c r="HT531" s="97"/>
      <c r="HU531" s="97"/>
      <c r="HV531" s="97"/>
      <c r="HW531" s="97"/>
      <c r="HX531" s="97"/>
      <c r="HY531" s="97"/>
      <c r="HZ531" s="97"/>
      <c r="IA531" s="97"/>
      <c r="IB531" s="97"/>
      <c r="IC531" s="97"/>
      <c r="ID531" s="97"/>
      <c r="IE531" s="97"/>
      <c r="IF531" s="97"/>
      <c r="IG531" s="97"/>
      <c r="IH531" s="97"/>
      <c r="II531" s="97"/>
      <c r="IJ531" s="97"/>
      <c r="IK531" s="97"/>
      <c r="IL531" s="97"/>
      <c r="IM531" s="97"/>
      <c r="IN531" s="97"/>
      <c r="IO531" s="97"/>
      <c r="IP531" s="97"/>
      <c r="IQ531" s="97"/>
      <c r="IR531" s="97"/>
      <c r="IS531" s="97"/>
      <c r="IT531" s="97"/>
      <c r="IU531" s="97"/>
      <c r="IV531" s="97"/>
    </row>
    <row r="532" spans="1:256" ht="12.75">
      <c r="A532" s="97"/>
      <c r="B532" s="229"/>
      <c r="C532" s="97"/>
      <c r="D532" s="97"/>
      <c r="E532" s="97"/>
      <c r="F532" s="97"/>
      <c r="G532" s="97"/>
      <c r="H532" s="97"/>
      <c r="I532" s="97"/>
      <c r="J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7"/>
      <c r="BS532" s="97"/>
      <c r="BT532" s="97"/>
      <c r="BU532" s="97"/>
      <c r="BV532" s="97"/>
      <c r="BW532" s="97"/>
      <c r="BX532" s="97"/>
      <c r="BY532" s="97"/>
      <c r="BZ532" s="97"/>
      <c r="CA532" s="97"/>
      <c r="CB532" s="97"/>
      <c r="CC532" s="97"/>
      <c r="CD532" s="97"/>
      <c r="CE532" s="97"/>
      <c r="CF532" s="97"/>
      <c r="CG532" s="97"/>
      <c r="CH532" s="97"/>
      <c r="CI532" s="97"/>
      <c r="CJ532" s="97"/>
      <c r="CK532" s="97"/>
      <c r="CL532" s="97"/>
      <c r="CM532" s="97"/>
      <c r="CN532" s="97"/>
      <c r="CO532" s="97"/>
      <c r="CP532" s="97"/>
      <c r="CQ532" s="97"/>
      <c r="CR532" s="97"/>
      <c r="CS532" s="97"/>
      <c r="CT532" s="97"/>
      <c r="CU532" s="97"/>
      <c r="CV532" s="97"/>
      <c r="CW532" s="97"/>
      <c r="CX532" s="97"/>
      <c r="CY532" s="97"/>
      <c r="CZ532" s="97"/>
      <c r="DA532" s="97"/>
      <c r="DB532" s="97"/>
      <c r="DC532" s="97"/>
      <c r="DD532" s="97"/>
      <c r="DE532" s="97"/>
      <c r="DF532" s="97"/>
      <c r="DG532" s="97"/>
      <c r="DH532" s="97"/>
      <c r="DI532" s="97"/>
      <c r="DJ532" s="97"/>
      <c r="DK532" s="97"/>
      <c r="DL532" s="97"/>
      <c r="DM532" s="97"/>
      <c r="DN532" s="97"/>
      <c r="DO532" s="97"/>
      <c r="DP532" s="97"/>
      <c r="DQ532" s="97"/>
      <c r="DR532" s="97"/>
      <c r="DS532" s="97"/>
      <c r="DT532" s="97"/>
      <c r="DU532" s="97"/>
      <c r="DV532" s="97"/>
      <c r="DW532" s="97"/>
      <c r="DX532" s="97"/>
      <c r="DY532" s="97"/>
      <c r="DZ532" s="97"/>
      <c r="EA532" s="97"/>
      <c r="EB532" s="97"/>
      <c r="EC532" s="97"/>
      <c r="ED532" s="97"/>
      <c r="EE532" s="97"/>
      <c r="EF532" s="97"/>
      <c r="EG532" s="97"/>
      <c r="EH532" s="97"/>
      <c r="EI532" s="97"/>
      <c r="EJ532" s="97"/>
      <c r="EK532" s="97"/>
      <c r="EL532" s="97"/>
      <c r="EM532" s="97"/>
      <c r="EN532" s="97"/>
      <c r="EO532" s="97"/>
      <c r="EP532" s="97"/>
      <c r="EQ532" s="97"/>
      <c r="ER532" s="97"/>
      <c r="ES532" s="97"/>
      <c r="ET532" s="97"/>
      <c r="EU532" s="97"/>
      <c r="EV532" s="97"/>
      <c r="EW532" s="97"/>
      <c r="EX532" s="97"/>
      <c r="EY532" s="97"/>
      <c r="EZ532" s="97"/>
      <c r="FA532" s="97"/>
      <c r="FB532" s="97"/>
      <c r="FC532" s="97"/>
      <c r="FD532" s="97"/>
      <c r="FE532" s="97"/>
      <c r="FF532" s="97"/>
      <c r="FG532" s="97"/>
      <c r="FH532" s="97"/>
      <c r="FI532" s="97"/>
      <c r="FJ532" s="97"/>
      <c r="FK532" s="97"/>
      <c r="FL532" s="97"/>
      <c r="FM532" s="97"/>
      <c r="FN532" s="97"/>
      <c r="FO532" s="97"/>
      <c r="FP532" s="97"/>
      <c r="FQ532" s="97"/>
      <c r="FR532" s="97"/>
      <c r="FS532" s="97"/>
      <c r="FT532" s="97"/>
      <c r="FU532" s="97"/>
      <c r="FV532" s="97"/>
      <c r="FW532" s="97"/>
      <c r="FX532" s="97"/>
      <c r="FY532" s="97"/>
      <c r="FZ532" s="97"/>
      <c r="GA532" s="97"/>
      <c r="GB532" s="97"/>
      <c r="GC532" s="97"/>
      <c r="GD532" s="97"/>
      <c r="GE532" s="97"/>
      <c r="GF532" s="97"/>
      <c r="GG532" s="97"/>
      <c r="GH532" s="97"/>
      <c r="GI532" s="97"/>
      <c r="GJ532" s="97"/>
      <c r="GK532" s="97"/>
      <c r="GL532" s="97"/>
      <c r="GM532" s="97"/>
      <c r="GN532" s="97"/>
      <c r="GO532" s="97"/>
      <c r="GP532" s="97"/>
      <c r="GQ532" s="97"/>
      <c r="GR532" s="97"/>
      <c r="GS532" s="97"/>
      <c r="GT532" s="97"/>
      <c r="GU532" s="97"/>
      <c r="GV532" s="97"/>
      <c r="GW532" s="97"/>
      <c r="GX532" s="97"/>
      <c r="GY532" s="97"/>
      <c r="GZ532" s="97"/>
      <c r="HA532" s="97"/>
      <c r="HB532" s="97"/>
      <c r="HC532" s="97"/>
      <c r="HD532" s="97"/>
      <c r="HE532" s="97"/>
      <c r="HF532" s="97"/>
      <c r="HG532" s="97"/>
      <c r="HH532" s="97"/>
      <c r="HI532" s="97"/>
      <c r="HJ532" s="97"/>
      <c r="HK532" s="97"/>
      <c r="HL532" s="97"/>
      <c r="HM532" s="97"/>
      <c r="HN532" s="97"/>
      <c r="HO532" s="97"/>
      <c r="HP532" s="97"/>
      <c r="HQ532" s="97"/>
      <c r="HR532" s="97"/>
      <c r="HS532" s="97"/>
      <c r="HT532" s="97"/>
      <c r="HU532" s="97"/>
      <c r="HV532" s="97"/>
      <c r="HW532" s="97"/>
      <c r="HX532" s="97"/>
      <c r="HY532" s="97"/>
      <c r="HZ532" s="97"/>
      <c r="IA532" s="97"/>
      <c r="IB532" s="97"/>
      <c r="IC532" s="97"/>
      <c r="ID532" s="97"/>
      <c r="IE532" s="97"/>
      <c r="IF532" s="97"/>
      <c r="IG532" s="97"/>
      <c r="IH532" s="97"/>
      <c r="II532" s="97"/>
      <c r="IJ532" s="97"/>
      <c r="IK532" s="97"/>
      <c r="IL532" s="97"/>
      <c r="IM532" s="97"/>
      <c r="IN532" s="97"/>
      <c r="IO532" s="97"/>
      <c r="IP532" s="97"/>
      <c r="IQ532" s="97"/>
      <c r="IR532" s="97"/>
      <c r="IS532" s="97"/>
      <c r="IT532" s="97"/>
      <c r="IU532" s="97"/>
      <c r="IV532" s="97"/>
    </row>
    <row r="533" spans="1:256" ht="12.75">
      <c r="A533" s="97"/>
      <c r="B533" s="229"/>
      <c r="C533" s="97"/>
      <c r="D533" s="97"/>
      <c r="E533" s="97"/>
      <c r="F533" s="97"/>
      <c r="G533" s="97"/>
      <c r="H533" s="97"/>
      <c r="I533" s="97"/>
      <c r="J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7"/>
      <c r="BS533" s="97"/>
      <c r="BT533" s="97"/>
      <c r="BU533" s="97"/>
      <c r="BV533" s="97"/>
      <c r="BW533" s="97"/>
      <c r="BX533" s="97"/>
      <c r="BY533" s="97"/>
      <c r="BZ533" s="97"/>
      <c r="CA533" s="97"/>
      <c r="CB533" s="97"/>
      <c r="CC533" s="97"/>
      <c r="CD533" s="97"/>
      <c r="CE533" s="97"/>
      <c r="CF533" s="97"/>
      <c r="CG533" s="97"/>
      <c r="CH533" s="97"/>
      <c r="CI533" s="97"/>
      <c r="CJ533" s="97"/>
      <c r="CK533" s="97"/>
      <c r="CL533" s="97"/>
      <c r="CM533" s="97"/>
      <c r="CN533" s="97"/>
      <c r="CO533" s="97"/>
      <c r="CP533" s="97"/>
      <c r="CQ533" s="97"/>
      <c r="CR533" s="97"/>
      <c r="CS533" s="97"/>
      <c r="CT533" s="97"/>
      <c r="CU533" s="97"/>
      <c r="CV533" s="97"/>
      <c r="CW533" s="97"/>
      <c r="CX533" s="97"/>
      <c r="CY533" s="97"/>
      <c r="CZ533" s="97"/>
      <c r="DA533" s="97"/>
      <c r="DB533" s="97"/>
      <c r="DC533" s="97"/>
      <c r="DD533" s="97"/>
      <c r="DE533" s="97"/>
      <c r="DF533" s="97"/>
      <c r="DG533" s="97"/>
      <c r="DH533" s="97"/>
      <c r="DI533" s="97"/>
      <c r="DJ533" s="97"/>
      <c r="DK533" s="97"/>
      <c r="DL533" s="97"/>
      <c r="DM533" s="97"/>
      <c r="DN533" s="97"/>
      <c r="DO533" s="97"/>
      <c r="DP533" s="97"/>
      <c r="DQ533" s="97"/>
      <c r="DR533" s="97"/>
      <c r="DS533" s="97"/>
      <c r="DT533" s="97"/>
      <c r="DU533" s="97"/>
      <c r="DV533" s="97"/>
      <c r="DW533" s="97"/>
      <c r="DX533" s="97"/>
      <c r="DY533" s="97"/>
      <c r="DZ533" s="97"/>
      <c r="EA533" s="97"/>
      <c r="EB533" s="97"/>
      <c r="EC533" s="97"/>
      <c r="ED533" s="97"/>
      <c r="EE533" s="97"/>
      <c r="EF533" s="97"/>
      <c r="EG533" s="97"/>
      <c r="EH533" s="97"/>
      <c r="EI533" s="97"/>
      <c r="EJ533" s="97"/>
      <c r="EK533" s="97"/>
      <c r="EL533" s="97"/>
      <c r="EM533" s="97"/>
      <c r="EN533" s="97"/>
      <c r="EO533" s="97"/>
      <c r="EP533" s="97"/>
      <c r="EQ533" s="97"/>
      <c r="ER533" s="97"/>
      <c r="ES533" s="97"/>
      <c r="ET533" s="97"/>
      <c r="EU533" s="97"/>
      <c r="EV533" s="97"/>
      <c r="EW533" s="97"/>
      <c r="EX533" s="97"/>
      <c r="EY533" s="97"/>
      <c r="EZ533" s="97"/>
      <c r="FA533" s="97"/>
      <c r="FB533" s="97"/>
      <c r="FC533" s="97"/>
      <c r="FD533" s="97"/>
      <c r="FE533" s="97"/>
      <c r="FF533" s="97"/>
      <c r="FG533" s="97"/>
      <c r="FH533" s="97"/>
      <c r="FI533" s="97"/>
      <c r="FJ533" s="97"/>
      <c r="FK533" s="97"/>
      <c r="FL533" s="97"/>
      <c r="FM533" s="97"/>
      <c r="FN533" s="97"/>
      <c r="FO533" s="97"/>
      <c r="FP533" s="97"/>
      <c r="FQ533" s="97"/>
      <c r="FR533" s="97"/>
      <c r="FS533" s="97"/>
      <c r="FT533" s="97"/>
      <c r="FU533" s="97"/>
      <c r="FV533" s="97"/>
      <c r="FW533" s="97"/>
      <c r="FX533" s="97"/>
      <c r="FY533" s="97"/>
      <c r="FZ533" s="97"/>
      <c r="GA533" s="97"/>
      <c r="GB533" s="97"/>
      <c r="GC533" s="97"/>
      <c r="GD533" s="97"/>
      <c r="GE533" s="97"/>
      <c r="GF533" s="97"/>
      <c r="GG533" s="97"/>
      <c r="GH533" s="97"/>
      <c r="GI533" s="97"/>
      <c r="GJ533" s="97"/>
      <c r="GK533" s="97"/>
      <c r="GL533" s="97"/>
      <c r="GM533" s="97"/>
      <c r="GN533" s="97"/>
      <c r="GO533" s="97"/>
      <c r="GP533" s="97"/>
      <c r="GQ533" s="97"/>
      <c r="GR533" s="97"/>
      <c r="GS533" s="97"/>
      <c r="GT533" s="97"/>
      <c r="GU533" s="97"/>
      <c r="GV533" s="97"/>
      <c r="GW533" s="97"/>
      <c r="GX533" s="97"/>
      <c r="GY533" s="97"/>
      <c r="GZ533" s="97"/>
      <c r="HA533" s="97"/>
      <c r="HB533" s="97"/>
      <c r="HC533" s="97"/>
      <c r="HD533" s="97"/>
      <c r="HE533" s="97"/>
      <c r="HF533" s="97"/>
      <c r="HG533" s="97"/>
      <c r="HH533" s="97"/>
      <c r="HI533" s="97"/>
      <c r="HJ533" s="97"/>
      <c r="HK533" s="97"/>
      <c r="HL533" s="97"/>
      <c r="HM533" s="97"/>
      <c r="HN533" s="97"/>
      <c r="HO533" s="97"/>
      <c r="HP533" s="97"/>
      <c r="HQ533" s="97"/>
      <c r="HR533" s="97"/>
      <c r="HS533" s="97"/>
      <c r="HT533" s="97"/>
      <c r="HU533" s="97"/>
      <c r="HV533" s="97"/>
      <c r="HW533" s="97"/>
      <c r="HX533" s="97"/>
      <c r="HY533" s="97"/>
      <c r="HZ533" s="97"/>
      <c r="IA533" s="97"/>
      <c r="IB533" s="97"/>
      <c r="IC533" s="97"/>
      <c r="ID533" s="97"/>
      <c r="IE533" s="97"/>
      <c r="IF533" s="97"/>
      <c r="IG533" s="97"/>
      <c r="IH533" s="97"/>
      <c r="II533" s="97"/>
      <c r="IJ533" s="97"/>
      <c r="IK533" s="97"/>
      <c r="IL533" s="97"/>
      <c r="IM533" s="97"/>
      <c r="IN533" s="97"/>
      <c r="IO533" s="97"/>
      <c r="IP533" s="97"/>
      <c r="IQ533" s="97"/>
      <c r="IR533" s="97"/>
      <c r="IS533" s="97"/>
      <c r="IT533" s="97"/>
      <c r="IU533" s="97"/>
      <c r="IV533" s="97"/>
    </row>
    <row r="534" spans="1:256" ht="12.75">
      <c r="A534" s="97"/>
      <c r="B534" s="229"/>
      <c r="C534" s="97"/>
      <c r="D534" s="97"/>
      <c r="E534" s="97"/>
      <c r="F534" s="97"/>
      <c r="G534" s="97"/>
      <c r="H534" s="97"/>
      <c r="I534" s="97"/>
      <c r="J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97"/>
      <c r="BY534" s="97"/>
      <c r="BZ534" s="97"/>
      <c r="CA534" s="97"/>
      <c r="CB534" s="97"/>
      <c r="CC534" s="97"/>
      <c r="CD534" s="97"/>
      <c r="CE534" s="97"/>
      <c r="CF534" s="97"/>
      <c r="CG534" s="97"/>
      <c r="CH534" s="97"/>
      <c r="CI534" s="97"/>
      <c r="CJ534" s="97"/>
      <c r="CK534" s="97"/>
      <c r="CL534" s="97"/>
      <c r="CM534" s="97"/>
      <c r="CN534" s="97"/>
      <c r="CO534" s="97"/>
      <c r="CP534" s="97"/>
      <c r="CQ534" s="97"/>
      <c r="CR534" s="97"/>
      <c r="CS534" s="97"/>
      <c r="CT534" s="97"/>
      <c r="CU534" s="97"/>
      <c r="CV534" s="97"/>
      <c r="CW534" s="97"/>
      <c r="CX534" s="97"/>
      <c r="CY534" s="97"/>
      <c r="CZ534" s="97"/>
      <c r="DA534" s="97"/>
      <c r="DB534" s="97"/>
      <c r="DC534" s="97"/>
      <c r="DD534" s="97"/>
      <c r="DE534" s="97"/>
      <c r="DF534" s="97"/>
      <c r="DG534" s="97"/>
      <c r="DH534" s="97"/>
      <c r="DI534" s="97"/>
      <c r="DJ534" s="97"/>
      <c r="DK534" s="97"/>
      <c r="DL534" s="97"/>
      <c r="DM534" s="97"/>
      <c r="DN534" s="97"/>
      <c r="DO534" s="97"/>
      <c r="DP534" s="97"/>
      <c r="DQ534" s="97"/>
      <c r="DR534" s="97"/>
      <c r="DS534" s="97"/>
      <c r="DT534" s="97"/>
      <c r="DU534" s="97"/>
      <c r="DV534" s="97"/>
      <c r="DW534" s="97"/>
      <c r="DX534" s="97"/>
      <c r="DY534" s="97"/>
      <c r="DZ534" s="97"/>
      <c r="EA534" s="97"/>
      <c r="EB534" s="97"/>
      <c r="EC534" s="97"/>
      <c r="ED534" s="97"/>
      <c r="EE534" s="97"/>
      <c r="EF534" s="97"/>
      <c r="EG534" s="97"/>
      <c r="EH534" s="97"/>
      <c r="EI534" s="97"/>
      <c r="EJ534" s="97"/>
      <c r="EK534" s="97"/>
      <c r="EL534" s="97"/>
      <c r="EM534" s="97"/>
      <c r="EN534" s="97"/>
      <c r="EO534" s="97"/>
      <c r="EP534" s="97"/>
      <c r="EQ534" s="97"/>
      <c r="ER534" s="97"/>
      <c r="ES534" s="97"/>
      <c r="ET534" s="97"/>
      <c r="EU534" s="97"/>
      <c r="EV534" s="97"/>
      <c r="EW534" s="97"/>
      <c r="EX534" s="97"/>
      <c r="EY534" s="97"/>
      <c r="EZ534" s="97"/>
      <c r="FA534" s="97"/>
      <c r="FB534" s="97"/>
      <c r="FC534" s="97"/>
      <c r="FD534" s="97"/>
      <c r="FE534" s="97"/>
      <c r="FF534" s="97"/>
      <c r="FG534" s="97"/>
      <c r="FH534" s="97"/>
      <c r="FI534" s="97"/>
      <c r="FJ534" s="97"/>
      <c r="FK534" s="97"/>
      <c r="FL534" s="97"/>
      <c r="FM534" s="97"/>
      <c r="FN534" s="97"/>
      <c r="FO534" s="97"/>
      <c r="FP534" s="97"/>
      <c r="FQ534" s="97"/>
      <c r="FR534" s="97"/>
      <c r="FS534" s="97"/>
      <c r="FT534" s="97"/>
      <c r="FU534" s="97"/>
      <c r="FV534" s="97"/>
      <c r="FW534" s="97"/>
      <c r="FX534" s="97"/>
      <c r="FY534" s="97"/>
      <c r="FZ534" s="97"/>
      <c r="GA534" s="97"/>
      <c r="GB534" s="97"/>
      <c r="GC534" s="97"/>
      <c r="GD534" s="97"/>
      <c r="GE534" s="97"/>
      <c r="GF534" s="97"/>
      <c r="GG534" s="97"/>
      <c r="GH534" s="97"/>
      <c r="GI534" s="97"/>
      <c r="GJ534" s="97"/>
      <c r="GK534" s="97"/>
      <c r="GL534" s="97"/>
      <c r="GM534" s="97"/>
      <c r="GN534" s="97"/>
      <c r="GO534" s="97"/>
      <c r="GP534" s="97"/>
      <c r="GQ534" s="97"/>
      <c r="GR534" s="97"/>
      <c r="GS534" s="97"/>
      <c r="GT534" s="97"/>
      <c r="GU534" s="97"/>
      <c r="GV534" s="97"/>
      <c r="GW534" s="97"/>
      <c r="GX534" s="97"/>
      <c r="GY534" s="97"/>
      <c r="GZ534" s="97"/>
      <c r="HA534" s="97"/>
      <c r="HB534" s="97"/>
      <c r="HC534" s="97"/>
      <c r="HD534" s="97"/>
      <c r="HE534" s="97"/>
      <c r="HF534" s="97"/>
      <c r="HG534" s="97"/>
      <c r="HH534" s="97"/>
      <c r="HI534" s="97"/>
      <c r="HJ534" s="97"/>
      <c r="HK534" s="97"/>
      <c r="HL534" s="97"/>
      <c r="HM534" s="97"/>
      <c r="HN534" s="97"/>
      <c r="HO534" s="97"/>
      <c r="HP534" s="97"/>
      <c r="HQ534" s="97"/>
      <c r="HR534" s="97"/>
      <c r="HS534" s="97"/>
      <c r="HT534" s="97"/>
      <c r="HU534" s="97"/>
      <c r="HV534" s="97"/>
      <c r="HW534" s="97"/>
      <c r="HX534" s="97"/>
      <c r="HY534" s="97"/>
      <c r="HZ534" s="97"/>
      <c r="IA534" s="97"/>
      <c r="IB534" s="97"/>
      <c r="IC534" s="97"/>
      <c r="ID534" s="97"/>
      <c r="IE534" s="97"/>
      <c r="IF534" s="97"/>
      <c r="IG534" s="97"/>
      <c r="IH534" s="97"/>
      <c r="II534" s="97"/>
      <c r="IJ534" s="97"/>
      <c r="IK534" s="97"/>
      <c r="IL534" s="97"/>
      <c r="IM534" s="97"/>
      <c r="IN534" s="97"/>
      <c r="IO534" s="97"/>
      <c r="IP534" s="97"/>
      <c r="IQ534" s="97"/>
      <c r="IR534" s="97"/>
      <c r="IS534" s="97"/>
      <c r="IT534" s="97"/>
      <c r="IU534" s="97"/>
      <c r="IV534" s="97"/>
    </row>
    <row r="535" spans="1:256" ht="12.75">
      <c r="A535" s="97"/>
      <c r="B535" s="229"/>
      <c r="C535" s="97"/>
      <c r="D535" s="97"/>
      <c r="E535" s="97"/>
      <c r="F535" s="97"/>
      <c r="G535" s="97"/>
      <c r="H535" s="97"/>
      <c r="I535" s="97"/>
      <c r="J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97"/>
      <c r="BY535" s="97"/>
      <c r="BZ535" s="97"/>
      <c r="CA535" s="97"/>
      <c r="CB535" s="97"/>
      <c r="CC535" s="97"/>
      <c r="CD535" s="97"/>
      <c r="CE535" s="97"/>
      <c r="CF535" s="97"/>
      <c r="CG535" s="97"/>
      <c r="CH535" s="97"/>
      <c r="CI535" s="97"/>
      <c r="CJ535" s="97"/>
      <c r="CK535" s="97"/>
      <c r="CL535" s="97"/>
      <c r="CM535" s="97"/>
      <c r="CN535" s="97"/>
      <c r="CO535" s="97"/>
      <c r="CP535" s="97"/>
      <c r="CQ535" s="97"/>
      <c r="CR535" s="97"/>
      <c r="CS535" s="97"/>
      <c r="CT535" s="97"/>
      <c r="CU535" s="97"/>
      <c r="CV535" s="97"/>
      <c r="CW535" s="97"/>
      <c r="CX535" s="97"/>
      <c r="CY535" s="97"/>
      <c r="CZ535" s="97"/>
      <c r="DA535" s="97"/>
      <c r="DB535" s="97"/>
      <c r="DC535" s="97"/>
      <c r="DD535" s="97"/>
      <c r="DE535" s="97"/>
      <c r="DF535" s="97"/>
      <c r="DG535" s="97"/>
      <c r="DH535" s="97"/>
      <c r="DI535" s="97"/>
      <c r="DJ535" s="97"/>
      <c r="DK535" s="97"/>
      <c r="DL535" s="97"/>
      <c r="DM535" s="97"/>
      <c r="DN535" s="97"/>
      <c r="DO535" s="97"/>
      <c r="DP535" s="97"/>
      <c r="DQ535" s="97"/>
      <c r="DR535" s="97"/>
      <c r="DS535" s="97"/>
      <c r="DT535" s="97"/>
      <c r="DU535" s="97"/>
      <c r="DV535" s="97"/>
      <c r="DW535" s="97"/>
      <c r="DX535" s="97"/>
      <c r="DY535" s="97"/>
      <c r="DZ535" s="97"/>
      <c r="EA535" s="97"/>
      <c r="EB535" s="97"/>
      <c r="EC535" s="97"/>
      <c r="ED535" s="97"/>
      <c r="EE535" s="97"/>
      <c r="EF535" s="97"/>
      <c r="EG535" s="97"/>
      <c r="EH535" s="97"/>
      <c r="EI535" s="97"/>
      <c r="EJ535" s="97"/>
      <c r="EK535" s="97"/>
      <c r="EL535" s="97"/>
      <c r="EM535" s="97"/>
      <c r="EN535" s="97"/>
      <c r="EO535" s="97"/>
      <c r="EP535" s="97"/>
      <c r="EQ535" s="97"/>
      <c r="ER535" s="97"/>
      <c r="ES535" s="97"/>
      <c r="ET535" s="97"/>
      <c r="EU535" s="97"/>
      <c r="EV535" s="97"/>
      <c r="EW535" s="97"/>
      <c r="EX535" s="97"/>
      <c r="EY535" s="97"/>
      <c r="EZ535" s="97"/>
      <c r="FA535" s="97"/>
      <c r="FB535" s="97"/>
      <c r="FC535" s="97"/>
      <c r="FD535" s="97"/>
      <c r="FE535" s="97"/>
      <c r="FF535" s="97"/>
      <c r="FG535" s="97"/>
      <c r="FH535" s="97"/>
      <c r="FI535" s="97"/>
      <c r="FJ535" s="97"/>
      <c r="FK535" s="97"/>
      <c r="FL535" s="97"/>
      <c r="FM535" s="97"/>
      <c r="FN535" s="97"/>
      <c r="FO535" s="97"/>
      <c r="FP535" s="97"/>
      <c r="FQ535" s="97"/>
      <c r="FR535" s="97"/>
      <c r="FS535" s="97"/>
      <c r="FT535" s="97"/>
      <c r="FU535" s="97"/>
      <c r="FV535" s="97"/>
      <c r="FW535" s="97"/>
      <c r="FX535" s="97"/>
      <c r="FY535" s="97"/>
      <c r="FZ535" s="97"/>
      <c r="GA535" s="97"/>
      <c r="GB535" s="97"/>
      <c r="GC535" s="97"/>
      <c r="GD535" s="97"/>
      <c r="GE535" s="97"/>
      <c r="GF535" s="97"/>
      <c r="GG535" s="97"/>
      <c r="GH535" s="97"/>
      <c r="GI535" s="97"/>
      <c r="GJ535" s="97"/>
      <c r="GK535" s="97"/>
      <c r="GL535" s="97"/>
      <c r="GM535" s="97"/>
      <c r="GN535" s="97"/>
      <c r="GO535" s="97"/>
      <c r="GP535" s="97"/>
      <c r="GQ535" s="97"/>
      <c r="GR535" s="97"/>
      <c r="GS535" s="97"/>
      <c r="GT535" s="97"/>
      <c r="GU535" s="97"/>
      <c r="GV535" s="97"/>
      <c r="GW535" s="97"/>
      <c r="GX535" s="97"/>
      <c r="GY535" s="97"/>
      <c r="GZ535" s="97"/>
      <c r="HA535" s="97"/>
      <c r="HB535" s="97"/>
      <c r="HC535" s="97"/>
      <c r="HD535" s="97"/>
      <c r="HE535" s="97"/>
      <c r="HF535" s="97"/>
      <c r="HG535" s="97"/>
      <c r="HH535" s="97"/>
      <c r="HI535" s="97"/>
      <c r="HJ535" s="97"/>
      <c r="HK535" s="97"/>
      <c r="HL535" s="97"/>
      <c r="HM535" s="97"/>
      <c r="HN535" s="97"/>
      <c r="HO535" s="97"/>
      <c r="HP535" s="97"/>
      <c r="HQ535" s="97"/>
      <c r="HR535" s="97"/>
      <c r="HS535" s="97"/>
      <c r="HT535" s="97"/>
      <c r="HU535" s="97"/>
      <c r="HV535" s="97"/>
      <c r="HW535" s="97"/>
      <c r="HX535" s="97"/>
      <c r="HY535" s="97"/>
      <c r="HZ535" s="97"/>
      <c r="IA535" s="97"/>
      <c r="IB535" s="97"/>
      <c r="IC535" s="97"/>
      <c r="ID535" s="97"/>
      <c r="IE535" s="97"/>
      <c r="IF535" s="97"/>
      <c r="IG535" s="97"/>
      <c r="IH535" s="97"/>
      <c r="II535" s="97"/>
      <c r="IJ535" s="97"/>
      <c r="IK535" s="97"/>
      <c r="IL535" s="97"/>
      <c r="IM535" s="97"/>
      <c r="IN535" s="97"/>
      <c r="IO535" s="97"/>
      <c r="IP535" s="97"/>
      <c r="IQ535" s="97"/>
      <c r="IR535" s="97"/>
      <c r="IS535" s="97"/>
      <c r="IT535" s="97"/>
      <c r="IU535" s="97"/>
      <c r="IV535" s="97"/>
    </row>
    <row r="536" spans="1:256" ht="12.75">
      <c r="A536" s="97"/>
      <c r="B536" s="229"/>
      <c r="C536" s="97"/>
      <c r="D536" s="97"/>
      <c r="E536" s="97"/>
      <c r="F536" s="97"/>
      <c r="G536" s="97"/>
      <c r="H536" s="97"/>
      <c r="I536" s="97"/>
      <c r="J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97"/>
      <c r="BY536" s="97"/>
      <c r="BZ536" s="97"/>
      <c r="CA536" s="97"/>
      <c r="CB536" s="97"/>
      <c r="CC536" s="97"/>
      <c r="CD536" s="97"/>
      <c r="CE536" s="97"/>
      <c r="CF536" s="97"/>
      <c r="CG536" s="97"/>
      <c r="CH536" s="97"/>
      <c r="CI536" s="97"/>
      <c r="CJ536" s="97"/>
      <c r="CK536" s="97"/>
      <c r="CL536" s="97"/>
      <c r="CM536" s="97"/>
      <c r="CN536" s="97"/>
      <c r="CO536" s="97"/>
      <c r="CP536" s="97"/>
      <c r="CQ536" s="97"/>
      <c r="CR536" s="97"/>
      <c r="CS536" s="97"/>
      <c r="CT536" s="97"/>
      <c r="CU536" s="97"/>
      <c r="CV536" s="97"/>
      <c r="CW536" s="97"/>
      <c r="CX536" s="97"/>
      <c r="CY536" s="97"/>
      <c r="CZ536" s="97"/>
      <c r="DA536" s="97"/>
      <c r="DB536" s="97"/>
      <c r="DC536" s="97"/>
      <c r="DD536" s="97"/>
      <c r="DE536" s="97"/>
      <c r="DF536" s="97"/>
      <c r="DG536" s="97"/>
      <c r="DH536" s="97"/>
      <c r="DI536" s="97"/>
      <c r="DJ536" s="97"/>
      <c r="DK536" s="97"/>
      <c r="DL536" s="97"/>
      <c r="DM536" s="97"/>
      <c r="DN536" s="97"/>
      <c r="DO536" s="97"/>
      <c r="DP536" s="97"/>
      <c r="DQ536" s="97"/>
      <c r="DR536" s="97"/>
      <c r="DS536" s="97"/>
      <c r="DT536" s="97"/>
      <c r="DU536" s="97"/>
      <c r="DV536" s="97"/>
      <c r="DW536" s="97"/>
      <c r="DX536" s="97"/>
      <c r="DY536" s="97"/>
      <c r="DZ536" s="97"/>
      <c r="EA536" s="97"/>
      <c r="EB536" s="97"/>
      <c r="EC536" s="97"/>
      <c r="ED536" s="97"/>
      <c r="EE536" s="97"/>
      <c r="EF536" s="97"/>
      <c r="EG536" s="97"/>
      <c r="EH536" s="97"/>
      <c r="EI536" s="97"/>
      <c r="EJ536" s="97"/>
      <c r="EK536" s="97"/>
      <c r="EL536" s="97"/>
      <c r="EM536" s="97"/>
      <c r="EN536" s="97"/>
      <c r="EO536" s="97"/>
      <c r="EP536" s="97"/>
      <c r="EQ536" s="97"/>
      <c r="ER536" s="97"/>
      <c r="ES536" s="97"/>
      <c r="ET536" s="97"/>
      <c r="EU536" s="97"/>
      <c r="EV536" s="97"/>
      <c r="EW536" s="97"/>
      <c r="EX536" s="97"/>
      <c r="EY536" s="97"/>
      <c r="EZ536" s="97"/>
      <c r="FA536" s="97"/>
      <c r="FB536" s="97"/>
      <c r="FC536" s="97"/>
      <c r="FD536" s="97"/>
      <c r="FE536" s="97"/>
      <c r="FF536" s="97"/>
      <c r="FG536" s="97"/>
      <c r="FH536" s="97"/>
      <c r="FI536" s="97"/>
      <c r="FJ536" s="97"/>
      <c r="FK536" s="97"/>
      <c r="FL536" s="97"/>
      <c r="FM536" s="97"/>
      <c r="FN536" s="97"/>
      <c r="FO536" s="97"/>
      <c r="FP536" s="97"/>
      <c r="FQ536" s="97"/>
      <c r="FR536" s="97"/>
      <c r="FS536" s="97"/>
      <c r="FT536" s="97"/>
      <c r="FU536" s="97"/>
      <c r="FV536" s="97"/>
      <c r="FW536" s="97"/>
      <c r="FX536" s="97"/>
      <c r="FY536" s="97"/>
      <c r="FZ536" s="97"/>
      <c r="GA536" s="97"/>
      <c r="GB536" s="97"/>
      <c r="GC536" s="97"/>
      <c r="GD536" s="97"/>
      <c r="GE536" s="97"/>
      <c r="GF536" s="97"/>
      <c r="GG536" s="97"/>
      <c r="GH536" s="97"/>
      <c r="GI536" s="97"/>
      <c r="GJ536" s="97"/>
      <c r="GK536" s="97"/>
      <c r="GL536" s="97"/>
      <c r="GM536" s="97"/>
      <c r="GN536" s="97"/>
      <c r="GO536" s="97"/>
      <c r="GP536" s="97"/>
      <c r="GQ536" s="97"/>
      <c r="GR536" s="97"/>
      <c r="GS536" s="97"/>
      <c r="GT536" s="97"/>
      <c r="GU536" s="97"/>
      <c r="GV536" s="97"/>
      <c r="GW536" s="97"/>
      <c r="GX536" s="97"/>
      <c r="GY536" s="97"/>
      <c r="GZ536" s="97"/>
      <c r="HA536" s="97"/>
      <c r="HB536" s="97"/>
      <c r="HC536" s="97"/>
      <c r="HD536" s="97"/>
      <c r="HE536" s="97"/>
      <c r="HF536" s="97"/>
      <c r="HG536" s="97"/>
      <c r="HH536" s="97"/>
      <c r="HI536" s="97"/>
      <c r="HJ536" s="97"/>
      <c r="HK536" s="97"/>
      <c r="HL536" s="97"/>
      <c r="HM536" s="97"/>
      <c r="HN536" s="97"/>
      <c r="HO536" s="97"/>
      <c r="HP536" s="97"/>
      <c r="HQ536" s="97"/>
      <c r="HR536" s="97"/>
      <c r="HS536" s="97"/>
      <c r="HT536" s="97"/>
      <c r="HU536" s="97"/>
      <c r="HV536" s="97"/>
      <c r="HW536" s="97"/>
      <c r="HX536" s="97"/>
      <c r="HY536" s="97"/>
      <c r="HZ536" s="97"/>
      <c r="IA536" s="97"/>
      <c r="IB536" s="97"/>
      <c r="IC536" s="97"/>
      <c r="ID536" s="97"/>
      <c r="IE536" s="97"/>
      <c r="IF536" s="97"/>
      <c r="IG536" s="97"/>
      <c r="IH536" s="97"/>
      <c r="II536" s="97"/>
      <c r="IJ536" s="97"/>
      <c r="IK536" s="97"/>
      <c r="IL536" s="97"/>
      <c r="IM536" s="97"/>
      <c r="IN536" s="97"/>
      <c r="IO536" s="97"/>
      <c r="IP536" s="97"/>
      <c r="IQ536" s="97"/>
      <c r="IR536" s="97"/>
      <c r="IS536" s="97"/>
      <c r="IT536" s="97"/>
      <c r="IU536" s="97"/>
      <c r="IV536" s="97"/>
    </row>
    <row r="537" spans="1:256" ht="12.75">
      <c r="A537" s="97"/>
      <c r="B537" s="229"/>
      <c r="C537" s="97"/>
      <c r="D537" s="97"/>
      <c r="E537" s="97"/>
      <c r="F537" s="97"/>
      <c r="G537" s="97"/>
      <c r="H537" s="97"/>
      <c r="I537" s="97"/>
      <c r="J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  <c r="CC537" s="97"/>
      <c r="CD537" s="97"/>
      <c r="CE537" s="97"/>
      <c r="CF537" s="97"/>
      <c r="CG537" s="97"/>
      <c r="CH537" s="97"/>
      <c r="CI537" s="97"/>
      <c r="CJ537" s="97"/>
      <c r="CK537" s="97"/>
      <c r="CL537" s="97"/>
      <c r="CM537" s="97"/>
      <c r="CN537" s="97"/>
      <c r="CO537" s="97"/>
      <c r="CP537" s="97"/>
      <c r="CQ537" s="97"/>
      <c r="CR537" s="97"/>
      <c r="CS537" s="97"/>
      <c r="CT537" s="97"/>
      <c r="CU537" s="97"/>
      <c r="CV537" s="97"/>
      <c r="CW537" s="97"/>
      <c r="CX537" s="97"/>
      <c r="CY537" s="97"/>
      <c r="CZ537" s="97"/>
      <c r="DA537" s="97"/>
      <c r="DB537" s="97"/>
      <c r="DC537" s="97"/>
      <c r="DD537" s="97"/>
      <c r="DE537" s="97"/>
      <c r="DF537" s="97"/>
      <c r="DG537" s="97"/>
      <c r="DH537" s="97"/>
      <c r="DI537" s="97"/>
      <c r="DJ537" s="97"/>
      <c r="DK537" s="97"/>
      <c r="DL537" s="97"/>
      <c r="DM537" s="97"/>
      <c r="DN537" s="97"/>
      <c r="DO537" s="97"/>
      <c r="DP537" s="97"/>
      <c r="DQ537" s="97"/>
      <c r="DR537" s="97"/>
      <c r="DS537" s="97"/>
      <c r="DT537" s="97"/>
      <c r="DU537" s="97"/>
      <c r="DV537" s="97"/>
      <c r="DW537" s="97"/>
      <c r="DX537" s="97"/>
      <c r="DY537" s="97"/>
      <c r="DZ537" s="97"/>
      <c r="EA537" s="97"/>
      <c r="EB537" s="97"/>
      <c r="EC537" s="97"/>
      <c r="ED537" s="97"/>
      <c r="EE537" s="97"/>
      <c r="EF537" s="97"/>
      <c r="EG537" s="97"/>
      <c r="EH537" s="97"/>
      <c r="EI537" s="97"/>
      <c r="EJ537" s="97"/>
      <c r="EK537" s="97"/>
      <c r="EL537" s="97"/>
      <c r="EM537" s="97"/>
      <c r="EN537" s="97"/>
      <c r="EO537" s="97"/>
      <c r="EP537" s="97"/>
      <c r="EQ537" s="97"/>
      <c r="ER537" s="97"/>
      <c r="ES537" s="97"/>
      <c r="ET537" s="97"/>
      <c r="EU537" s="97"/>
      <c r="EV537" s="97"/>
      <c r="EW537" s="97"/>
      <c r="EX537" s="97"/>
      <c r="EY537" s="97"/>
      <c r="EZ537" s="97"/>
      <c r="FA537" s="97"/>
      <c r="FB537" s="97"/>
      <c r="FC537" s="97"/>
      <c r="FD537" s="97"/>
      <c r="FE537" s="97"/>
      <c r="FF537" s="97"/>
      <c r="FG537" s="97"/>
      <c r="FH537" s="97"/>
      <c r="FI537" s="97"/>
      <c r="FJ537" s="97"/>
      <c r="FK537" s="97"/>
      <c r="FL537" s="97"/>
      <c r="FM537" s="97"/>
      <c r="FN537" s="97"/>
      <c r="FO537" s="97"/>
      <c r="FP537" s="97"/>
      <c r="FQ537" s="97"/>
      <c r="FR537" s="97"/>
      <c r="FS537" s="97"/>
      <c r="FT537" s="97"/>
      <c r="FU537" s="97"/>
      <c r="FV537" s="97"/>
      <c r="FW537" s="97"/>
      <c r="FX537" s="97"/>
      <c r="FY537" s="97"/>
      <c r="FZ537" s="97"/>
      <c r="GA537" s="97"/>
      <c r="GB537" s="97"/>
      <c r="GC537" s="97"/>
      <c r="GD537" s="97"/>
      <c r="GE537" s="97"/>
      <c r="GF537" s="97"/>
      <c r="GG537" s="97"/>
      <c r="GH537" s="97"/>
      <c r="GI537" s="97"/>
      <c r="GJ537" s="97"/>
      <c r="GK537" s="97"/>
      <c r="GL537" s="97"/>
      <c r="GM537" s="97"/>
      <c r="GN537" s="97"/>
      <c r="GO537" s="97"/>
      <c r="GP537" s="97"/>
      <c r="GQ537" s="97"/>
      <c r="GR537" s="97"/>
      <c r="GS537" s="97"/>
      <c r="GT537" s="97"/>
      <c r="GU537" s="97"/>
      <c r="GV537" s="97"/>
      <c r="GW537" s="97"/>
      <c r="GX537" s="97"/>
      <c r="GY537" s="97"/>
      <c r="GZ537" s="97"/>
      <c r="HA537" s="97"/>
      <c r="HB537" s="97"/>
      <c r="HC537" s="97"/>
      <c r="HD537" s="97"/>
      <c r="HE537" s="97"/>
      <c r="HF537" s="97"/>
      <c r="HG537" s="97"/>
      <c r="HH537" s="97"/>
      <c r="HI537" s="97"/>
      <c r="HJ537" s="97"/>
      <c r="HK537" s="97"/>
      <c r="HL537" s="97"/>
      <c r="HM537" s="97"/>
      <c r="HN537" s="97"/>
      <c r="HO537" s="97"/>
      <c r="HP537" s="97"/>
      <c r="HQ537" s="97"/>
      <c r="HR537" s="97"/>
      <c r="HS537" s="97"/>
      <c r="HT537" s="97"/>
      <c r="HU537" s="97"/>
      <c r="HV537" s="97"/>
      <c r="HW537" s="97"/>
      <c r="HX537" s="97"/>
      <c r="HY537" s="97"/>
      <c r="HZ537" s="97"/>
      <c r="IA537" s="97"/>
      <c r="IB537" s="97"/>
      <c r="IC537" s="97"/>
      <c r="ID537" s="97"/>
      <c r="IE537" s="97"/>
      <c r="IF537" s="97"/>
      <c r="IG537" s="97"/>
      <c r="IH537" s="97"/>
      <c r="II537" s="97"/>
      <c r="IJ537" s="97"/>
      <c r="IK537" s="97"/>
      <c r="IL537" s="97"/>
      <c r="IM537" s="97"/>
      <c r="IN537" s="97"/>
      <c r="IO537" s="97"/>
      <c r="IP537" s="97"/>
      <c r="IQ537" s="97"/>
      <c r="IR537" s="97"/>
      <c r="IS537" s="97"/>
      <c r="IT537" s="97"/>
      <c r="IU537" s="97"/>
      <c r="IV537" s="97"/>
    </row>
    <row r="538" spans="1:256" ht="12.75">
      <c r="A538" s="97"/>
      <c r="B538" s="229"/>
      <c r="C538" s="97"/>
      <c r="D538" s="97"/>
      <c r="E538" s="97"/>
      <c r="F538" s="97"/>
      <c r="G538" s="97"/>
      <c r="H538" s="97"/>
      <c r="I538" s="97"/>
      <c r="J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  <c r="CC538" s="97"/>
      <c r="CD538" s="97"/>
      <c r="CE538" s="97"/>
      <c r="CF538" s="97"/>
      <c r="CG538" s="97"/>
      <c r="CH538" s="97"/>
      <c r="CI538" s="97"/>
      <c r="CJ538" s="97"/>
      <c r="CK538" s="97"/>
      <c r="CL538" s="97"/>
      <c r="CM538" s="97"/>
      <c r="CN538" s="97"/>
      <c r="CO538" s="97"/>
      <c r="CP538" s="97"/>
      <c r="CQ538" s="97"/>
      <c r="CR538" s="97"/>
      <c r="CS538" s="97"/>
      <c r="CT538" s="97"/>
      <c r="CU538" s="97"/>
      <c r="CV538" s="97"/>
      <c r="CW538" s="97"/>
      <c r="CX538" s="97"/>
      <c r="CY538" s="97"/>
      <c r="CZ538" s="97"/>
      <c r="DA538" s="97"/>
      <c r="DB538" s="97"/>
      <c r="DC538" s="97"/>
      <c r="DD538" s="97"/>
      <c r="DE538" s="97"/>
      <c r="DF538" s="97"/>
      <c r="DG538" s="97"/>
      <c r="DH538" s="97"/>
      <c r="DI538" s="97"/>
      <c r="DJ538" s="97"/>
      <c r="DK538" s="97"/>
      <c r="DL538" s="97"/>
      <c r="DM538" s="97"/>
      <c r="DN538" s="97"/>
      <c r="DO538" s="97"/>
      <c r="DP538" s="97"/>
      <c r="DQ538" s="97"/>
      <c r="DR538" s="97"/>
      <c r="DS538" s="97"/>
      <c r="DT538" s="97"/>
      <c r="DU538" s="97"/>
      <c r="DV538" s="97"/>
      <c r="DW538" s="97"/>
      <c r="DX538" s="97"/>
      <c r="DY538" s="97"/>
      <c r="DZ538" s="97"/>
      <c r="EA538" s="97"/>
      <c r="EB538" s="97"/>
      <c r="EC538" s="97"/>
      <c r="ED538" s="97"/>
      <c r="EE538" s="97"/>
      <c r="EF538" s="97"/>
      <c r="EG538" s="97"/>
      <c r="EH538" s="97"/>
      <c r="EI538" s="97"/>
      <c r="EJ538" s="97"/>
      <c r="EK538" s="97"/>
      <c r="EL538" s="97"/>
      <c r="EM538" s="97"/>
      <c r="EN538" s="97"/>
      <c r="EO538" s="97"/>
      <c r="EP538" s="97"/>
      <c r="EQ538" s="97"/>
      <c r="ER538" s="97"/>
      <c r="ES538" s="97"/>
      <c r="ET538" s="97"/>
      <c r="EU538" s="97"/>
      <c r="EV538" s="97"/>
      <c r="EW538" s="97"/>
      <c r="EX538" s="97"/>
      <c r="EY538" s="97"/>
      <c r="EZ538" s="97"/>
      <c r="FA538" s="97"/>
      <c r="FB538" s="97"/>
      <c r="FC538" s="97"/>
      <c r="FD538" s="97"/>
      <c r="FE538" s="97"/>
      <c r="FF538" s="97"/>
      <c r="FG538" s="97"/>
      <c r="FH538" s="97"/>
      <c r="FI538" s="97"/>
      <c r="FJ538" s="97"/>
      <c r="FK538" s="97"/>
      <c r="FL538" s="97"/>
      <c r="FM538" s="97"/>
      <c r="FN538" s="97"/>
      <c r="FO538" s="97"/>
      <c r="FP538" s="97"/>
      <c r="FQ538" s="97"/>
      <c r="FR538" s="97"/>
      <c r="FS538" s="97"/>
      <c r="FT538" s="97"/>
      <c r="FU538" s="97"/>
      <c r="FV538" s="97"/>
      <c r="FW538" s="97"/>
      <c r="FX538" s="97"/>
      <c r="FY538" s="97"/>
      <c r="FZ538" s="97"/>
      <c r="GA538" s="97"/>
      <c r="GB538" s="97"/>
      <c r="GC538" s="97"/>
      <c r="GD538" s="97"/>
      <c r="GE538" s="97"/>
      <c r="GF538" s="97"/>
      <c r="GG538" s="97"/>
      <c r="GH538" s="97"/>
      <c r="GI538" s="97"/>
      <c r="GJ538" s="97"/>
      <c r="GK538" s="97"/>
      <c r="GL538" s="97"/>
      <c r="GM538" s="97"/>
      <c r="GN538" s="97"/>
      <c r="GO538" s="97"/>
      <c r="GP538" s="97"/>
      <c r="GQ538" s="97"/>
      <c r="GR538" s="97"/>
      <c r="GS538" s="97"/>
      <c r="GT538" s="97"/>
      <c r="GU538" s="97"/>
      <c r="GV538" s="97"/>
      <c r="GW538" s="97"/>
      <c r="GX538" s="97"/>
      <c r="GY538" s="97"/>
      <c r="GZ538" s="97"/>
      <c r="HA538" s="97"/>
      <c r="HB538" s="97"/>
      <c r="HC538" s="97"/>
      <c r="HD538" s="97"/>
      <c r="HE538" s="97"/>
      <c r="HF538" s="97"/>
      <c r="HG538" s="97"/>
      <c r="HH538" s="97"/>
      <c r="HI538" s="97"/>
      <c r="HJ538" s="97"/>
      <c r="HK538" s="97"/>
      <c r="HL538" s="97"/>
      <c r="HM538" s="97"/>
      <c r="HN538" s="97"/>
      <c r="HO538" s="97"/>
      <c r="HP538" s="97"/>
      <c r="HQ538" s="97"/>
      <c r="HR538" s="97"/>
      <c r="HS538" s="97"/>
      <c r="HT538" s="97"/>
      <c r="HU538" s="97"/>
      <c r="HV538" s="97"/>
      <c r="HW538" s="97"/>
      <c r="HX538" s="97"/>
      <c r="HY538" s="97"/>
      <c r="HZ538" s="97"/>
      <c r="IA538" s="97"/>
      <c r="IB538" s="97"/>
      <c r="IC538" s="97"/>
      <c r="ID538" s="97"/>
      <c r="IE538" s="97"/>
      <c r="IF538" s="97"/>
      <c r="IG538" s="97"/>
      <c r="IH538" s="97"/>
      <c r="II538" s="97"/>
      <c r="IJ538" s="97"/>
      <c r="IK538" s="97"/>
      <c r="IL538" s="97"/>
      <c r="IM538" s="97"/>
      <c r="IN538" s="97"/>
      <c r="IO538" s="97"/>
      <c r="IP538" s="97"/>
      <c r="IQ538" s="97"/>
      <c r="IR538" s="97"/>
      <c r="IS538" s="97"/>
      <c r="IT538" s="97"/>
      <c r="IU538" s="97"/>
      <c r="IV538" s="97"/>
    </row>
    <row r="539" spans="1:256" ht="12.75">
      <c r="A539" s="97"/>
      <c r="B539" s="229"/>
      <c r="C539" s="97"/>
      <c r="D539" s="97"/>
      <c r="E539" s="97"/>
      <c r="F539" s="97"/>
      <c r="G539" s="97"/>
      <c r="H539" s="97"/>
      <c r="I539" s="97"/>
      <c r="J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  <c r="CC539" s="97"/>
      <c r="CD539" s="97"/>
      <c r="CE539" s="97"/>
      <c r="CF539" s="97"/>
      <c r="CG539" s="97"/>
      <c r="CH539" s="97"/>
      <c r="CI539" s="97"/>
      <c r="CJ539" s="97"/>
      <c r="CK539" s="97"/>
      <c r="CL539" s="97"/>
      <c r="CM539" s="97"/>
      <c r="CN539" s="97"/>
      <c r="CO539" s="97"/>
      <c r="CP539" s="97"/>
      <c r="CQ539" s="97"/>
      <c r="CR539" s="97"/>
      <c r="CS539" s="97"/>
      <c r="CT539" s="97"/>
      <c r="CU539" s="97"/>
      <c r="CV539" s="97"/>
      <c r="CW539" s="97"/>
      <c r="CX539" s="97"/>
      <c r="CY539" s="97"/>
      <c r="CZ539" s="97"/>
      <c r="DA539" s="97"/>
      <c r="DB539" s="97"/>
      <c r="DC539" s="97"/>
      <c r="DD539" s="97"/>
      <c r="DE539" s="97"/>
      <c r="DF539" s="97"/>
      <c r="DG539" s="97"/>
      <c r="DH539" s="97"/>
      <c r="DI539" s="97"/>
      <c r="DJ539" s="97"/>
      <c r="DK539" s="97"/>
      <c r="DL539" s="97"/>
      <c r="DM539" s="97"/>
      <c r="DN539" s="97"/>
      <c r="DO539" s="97"/>
      <c r="DP539" s="97"/>
      <c r="DQ539" s="97"/>
      <c r="DR539" s="97"/>
      <c r="DS539" s="97"/>
      <c r="DT539" s="97"/>
      <c r="DU539" s="97"/>
      <c r="DV539" s="97"/>
      <c r="DW539" s="97"/>
      <c r="DX539" s="97"/>
      <c r="DY539" s="97"/>
      <c r="DZ539" s="97"/>
      <c r="EA539" s="97"/>
      <c r="EB539" s="97"/>
      <c r="EC539" s="97"/>
      <c r="ED539" s="97"/>
      <c r="EE539" s="97"/>
      <c r="EF539" s="97"/>
      <c r="EG539" s="97"/>
      <c r="EH539" s="97"/>
      <c r="EI539" s="97"/>
      <c r="EJ539" s="97"/>
      <c r="EK539" s="97"/>
      <c r="EL539" s="97"/>
      <c r="EM539" s="97"/>
      <c r="EN539" s="97"/>
      <c r="EO539" s="97"/>
      <c r="EP539" s="97"/>
      <c r="EQ539" s="97"/>
      <c r="ER539" s="97"/>
      <c r="ES539" s="97"/>
      <c r="ET539" s="97"/>
      <c r="EU539" s="97"/>
      <c r="EV539" s="97"/>
      <c r="EW539" s="97"/>
      <c r="EX539" s="97"/>
      <c r="EY539" s="97"/>
      <c r="EZ539" s="97"/>
      <c r="FA539" s="97"/>
      <c r="FB539" s="97"/>
      <c r="FC539" s="97"/>
      <c r="FD539" s="97"/>
      <c r="FE539" s="97"/>
      <c r="FF539" s="97"/>
      <c r="FG539" s="97"/>
      <c r="FH539" s="97"/>
      <c r="FI539" s="97"/>
      <c r="FJ539" s="97"/>
      <c r="FK539" s="97"/>
      <c r="FL539" s="97"/>
      <c r="FM539" s="97"/>
      <c r="FN539" s="97"/>
      <c r="FO539" s="97"/>
      <c r="FP539" s="97"/>
      <c r="FQ539" s="97"/>
      <c r="FR539" s="97"/>
      <c r="FS539" s="97"/>
      <c r="FT539" s="97"/>
      <c r="FU539" s="97"/>
      <c r="FV539" s="97"/>
      <c r="FW539" s="97"/>
      <c r="FX539" s="97"/>
      <c r="FY539" s="97"/>
      <c r="FZ539" s="97"/>
      <c r="GA539" s="97"/>
      <c r="GB539" s="97"/>
      <c r="GC539" s="97"/>
      <c r="GD539" s="97"/>
      <c r="GE539" s="97"/>
      <c r="GF539" s="97"/>
      <c r="GG539" s="97"/>
      <c r="GH539" s="97"/>
      <c r="GI539" s="97"/>
      <c r="GJ539" s="97"/>
      <c r="GK539" s="97"/>
      <c r="GL539" s="97"/>
      <c r="GM539" s="97"/>
      <c r="GN539" s="97"/>
      <c r="GO539" s="97"/>
      <c r="GP539" s="97"/>
      <c r="GQ539" s="97"/>
      <c r="GR539" s="97"/>
      <c r="GS539" s="97"/>
      <c r="GT539" s="97"/>
      <c r="GU539" s="97"/>
      <c r="GV539" s="97"/>
      <c r="GW539" s="97"/>
      <c r="GX539" s="97"/>
      <c r="GY539" s="97"/>
      <c r="GZ539" s="97"/>
      <c r="HA539" s="97"/>
      <c r="HB539" s="97"/>
      <c r="HC539" s="97"/>
      <c r="HD539" s="97"/>
      <c r="HE539" s="97"/>
      <c r="HF539" s="97"/>
      <c r="HG539" s="97"/>
      <c r="HH539" s="97"/>
      <c r="HI539" s="97"/>
      <c r="HJ539" s="97"/>
      <c r="HK539" s="97"/>
      <c r="HL539" s="97"/>
      <c r="HM539" s="97"/>
      <c r="HN539" s="97"/>
      <c r="HO539" s="97"/>
      <c r="HP539" s="97"/>
      <c r="HQ539" s="97"/>
      <c r="HR539" s="97"/>
      <c r="HS539" s="97"/>
      <c r="HT539" s="97"/>
      <c r="HU539" s="97"/>
      <c r="HV539" s="97"/>
      <c r="HW539" s="97"/>
      <c r="HX539" s="97"/>
      <c r="HY539" s="97"/>
      <c r="HZ539" s="97"/>
      <c r="IA539" s="97"/>
      <c r="IB539" s="97"/>
      <c r="IC539" s="97"/>
      <c r="ID539" s="97"/>
      <c r="IE539" s="97"/>
      <c r="IF539" s="97"/>
      <c r="IG539" s="97"/>
      <c r="IH539" s="97"/>
      <c r="II539" s="97"/>
      <c r="IJ539" s="97"/>
      <c r="IK539" s="97"/>
      <c r="IL539" s="97"/>
      <c r="IM539" s="97"/>
      <c r="IN539" s="97"/>
      <c r="IO539" s="97"/>
      <c r="IP539" s="97"/>
      <c r="IQ539" s="97"/>
      <c r="IR539" s="97"/>
      <c r="IS539" s="97"/>
      <c r="IT539" s="97"/>
      <c r="IU539" s="97"/>
      <c r="IV539" s="97"/>
    </row>
    <row r="540" spans="1:256" ht="12.75">
      <c r="A540" s="97"/>
      <c r="B540" s="229"/>
      <c r="C540" s="97"/>
      <c r="D540" s="97"/>
      <c r="E540" s="97"/>
      <c r="F540" s="97"/>
      <c r="G540" s="97"/>
      <c r="H540" s="97"/>
      <c r="I540" s="97"/>
      <c r="J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  <c r="CC540" s="97"/>
      <c r="CD540" s="97"/>
      <c r="CE540" s="97"/>
      <c r="CF540" s="97"/>
      <c r="CG540" s="97"/>
      <c r="CH540" s="97"/>
      <c r="CI540" s="97"/>
      <c r="CJ540" s="97"/>
      <c r="CK540" s="97"/>
      <c r="CL540" s="97"/>
      <c r="CM540" s="97"/>
      <c r="CN540" s="97"/>
      <c r="CO540" s="97"/>
      <c r="CP540" s="97"/>
      <c r="CQ540" s="97"/>
      <c r="CR540" s="97"/>
      <c r="CS540" s="97"/>
      <c r="CT540" s="97"/>
      <c r="CU540" s="97"/>
      <c r="CV540" s="97"/>
      <c r="CW540" s="97"/>
      <c r="CX540" s="97"/>
      <c r="CY540" s="97"/>
      <c r="CZ540" s="97"/>
      <c r="DA540" s="97"/>
      <c r="DB540" s="97"/>
      <c r="DC540" s="97"/>
      <c r="DD540" s="97"/>
      <c r="DE540" s="97"/>
      <c r="DF540" s="97"/>
      <c r="DG540" s="97"/>
      <c r="DH540" s="97"/>
      <c r="DI540" s="97"/>
      <c r="DJ540" s="97"/>
      <c r="DK540" s="97"/>
      <c r="DL540" s="97"/>
      <c r="DM540" s="97"/>
      <c r="DN540" s="97"/>
      <c r="DO540" s="97"/>
      <c r="DP540" s="97"/>
      <c r="DQ540" s="97"/>
      <c r="DR540" s="97"/>
      <c r="DS540" s="97"/>
      <c r="DT540" s="97"/>
      <c r="DU540" s="97"/>
      <c r="DV540" s="97"/>
      <c r="DW540" s="97"/>
      <c r="DX540" s="97"/>
      <c r="DY540" s="97"/>
      <c r="DZ540" s="97"/>
      <c r="EA540" s="97"/>
      <c r="EB540" s="97"/>
      <c r="EC540" s="97"/>
      <c r="ED540" s="97"/>
      <c r="EE540" s="97"/>
      <c r="EF540" s="97"/>
      <c r="EG540" s="97"/>
      <c r="EH540" s="97"/>
      <c r="EI540" s="97"/>
      <c r="EJ540" s="97"/>
      <c r="EK540" s="97"/>
      <c r="EL540" s="97"/>
      <c r="EM540" s="97"/>
      <c r="EN540" s="97"/>
      <c r="EO540" s="97"/>
      <c r="EP540" s="97"/>
      <c r="EQ540" s="97"/>
      <c r="ER540" s="97"/>
      <c r="ES540" s="97"/>
      <c r="ET540" s="97"/>
      <c r="EU540" s="97"/>
      <c r="EV540" s="97"/>
      <c r="EW540" s="97"/>
      <c r="EX540" s="97"/>
      <c r="EY540" s="97"/>
      <c r="EZ540" s="97"/>
      <c r="FA540" s="97"/>
      <c r="FB540" s="97"/>
      <c r="FC540" s="97"/>
      <c r="FD540" s="97"/>
      <c r="FE540" s="97"/>
      <c r="FF540" s="97"/>
      <c r="FG540" s="97"/>
      <c r="FH540" s="97"/>
      <c r="FI540" s="97"/>
      <c r="FJ540" s="97"/>
      <c r="FK540" s="97"/>
      <c r="FL540" s="97"/>
      <c r="FM540" s="97"/>
      <c r="FN540" s="97"/>
      <c r="FO540" s="97"/>
      <c r="FP540" s="97"/>
      <c r="FQ540" s="97"/>
      <c r="FR540" s="97"/>
      <c r="FS540" s="97"/>
      <c r="FT540" s="97"/>
      <c r="FU540" s="97"/>
      <c r="FV540" s="97"/>
      <c r="FW540" s="97"/>
      <c r="FX540" s="97"/>
      <c r="FY540" s="97"/>
      <c r="FZ540" s="97"/>
      <c r="GA540" s="97"/>
      <c r="GB540" s="97"/>
      <c r="GC540" s="97"/>
      <c r="GD540" s="97"/>
      <c r="GE540" s="97"/>
      <c r="GF540" s="97"/>
      <c r="GG540" s="97"/>
      <c r="GH540" s="97"/>
      <c r="GI540" s="97"/>
      <c r="GJ540" s="97"/>
      <c r="GK540" s="97"/>
      <c r="GL540" s="97"/>
      <c r="GM540" s="97"/>
      <c r="GN540" s="97"/>
      <c r="GO540" s="97"/>
      <c r="GP540" s="97"/>
      <c r="GQ540" s="97"/>
      <c r="GR540" s="97"/>
      <c r="GS540" s="97"/>
      <c r="GT540" s="97"/>
      <c r="GU540" s="97"/>
      <c r="GV540" s="97"/>
      <c r="GW540" s="97"/>
      <c r="GX540" s="97"/>
      <c r="GY540" s="97"/>
      <c r="GZ540" s="97"/>
      <c r="HA540" s="97"/>
      <c r="HB540" s="97"/>
      <c r="HC540" s="97"/>
      <c r="HD540" s="97"/>
      <c r="HE540" s="97"/>
      <c r="HF540" s="97"/>
      <c r="HG540" s="97"/>
      <c r="HH540" s="97"/>
      <c r="HI540" s="97"/>
      <c r="HJ540" s="97"/>
      <c r="HK540" s="97"/>
      <c r="HL540" s="97"/>
      <c r="HM540" s="97"/>
      <c r="HN540" s="97"/>
      <c r="HO540" s="97"/>
      <c r="HP540" s="97"/>
      <c r="HQ540" s="97"/>
      <c r="HR540" s="97"/>
      <c r="HS540" s="97"/>
      <c r="HT540" s="97"/>
      <c r="HU540" s="97"/>
      <c r="HV540" s="97"/>
      <c r="HW540" s="97"/>
      <c r="HX540" s="97"/>
      <c r="HY540" s="97"/>
      <c r="HZ540" s="97"/>
      <c r="IA540" s="97"/>
      <c r="IB540" s="97"/>
      <c r="IC540" s="97"/>
      <c r="ID540" s="97"/>
      <c r="IE540" s="97"/>
      <c r="IF540" s="97"/>
      <c r="IG540" s="97"/>
      <c r="IH540" s="97"/>
      <c r="II540" s="97"/>
      <c r="IJ540" s="97"/>
      <c r="IK540" s="97"/>
      <c r="IL540" s="97"/>
      <c r="IM540" s="97"/>
      <c r="IN540" s="97"/>
      <c r="IO540" s="97"/>
      <c r="IP540" s="97"/>
      <c r="IQ540" s="97"/>
      <c r="IR540" s="97"/>
      <c r="IS540" s="97"/>
      <c r="IT540" s="97"/>
      <c r="IU540" s="97"/>
      <c r="IV540" s="97"/>
    </row>
    <row r="541" spans="1:256" ht="12.75">
      <c r="A541" s="97"/>
      <c r="B541" s="229"/>
      <c r="C541" s="97"/>
      <c r="D541" s="97"/>
      <c r="E541" s="97"/>
      <c r="F541" s="97"/>
      <c r="G541" s="97"/>
      <c r="H541" s="97"/>
      <c r="I541" s="97"/>
      <c r="J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  <c r="EO541" s="97"/>
      <c r="EP541" s="97"/>
      <c r="EQ541" s="97"/>
      <c r="ER541" s="97"/>
      <c r="ES541" s="97"/>
      <c r="ET541" s="97"/>
      <c r="EU541" s="97"/>
      <c r="EV541" s="97"/>
      <c r="EW541" s="97"/>
      <c r="EX541" s="97"/>
      <c r="EY541" s="97"/>
      <c r="EZ541" s="97"/>
      <c r="FA541" s="97"/>
      <c r="FB541" s="97"/>
      <c r="FC541" s="97"/>
      <c r="FD541" s="97"/>
      <c r="FE541" s="97"/>
      <c r="FF541" s="97"/>
      <c r="FG541" s="97"/>
      <c r="FH541" s="97"/>
      <c r="FI541" s="97"/>
      <c r="FJ541" s="97"/>
      <c r="FK541" s="97"/>
      <c r="FL541" s="97"/>
      <c r="FM541" s="97"/>
      <c r="FN541" s="97"/>
      <c r="FO541" s="97"/>
      <c r="FP541" s="97"/>
      <c r="FQ541" s="97"/>
      <c r="FR541" s="97"/>
      <c r="FS541" s="97"/>
      <c r="FT541" s="97"/>
      <c r="FU541" s="97"/>
      <c r="FV541" s="97"/>
      <c r="FW541" s="97"/>
      <c r="FX541" s="97"/>
      <c r="FY541" s="97"/>
      <c r="FZ541" s="97"/>
      <c r="GA541" s="97"/>
      <c r="GB541" s="97"/>
      <c r="GC541" s="97"/>
      <c r="GD541" s="97"/>
      <c r="GE541" s="97"/>
      <c r="GF541" s="97"/>
      <c r="GG541" s="97"/>
      <c r="GH541" s="97"/>
      <c r="GI541" s="97"/>
      <c r="GJ541" s="97"/>
      <c r="GK541" s="97"/>
      <c r="GL541" s="97"/>
      <c r="GM541" s="97"/>
      <c r="GN541" s="97"/>
      <c r="GO541" s="97"/>
      <c r="GP541" s="97"/>
      <c r="GQ541" s="97"/>
      <c r="GR541" s="97"/>
      <c r="GS541" s="97"/>
      <c r="GT541" s="97"/>
      <c r="GU541" s="97"/>
      <c r="GV541" s="97"/>
      <c r="GW541" s="97"/>
      <c r="GX541" s="97"/>
      <c r="GY541" s="97"/>
      <c r="GZ541" s="97"/>
      <c r="HA541" s="97"/>
      <c r="HB541" s="97"/>
      <c r="HC541" s="97"/>
      <c r="HD541" s="97"/>
      <c r="HE541" s="97"/>
      <c r="HF541" s="97"/>
      <c r="HG541" s="97"/>
      <c r="HH541" s="97"/>
      <c r="HI541" s="97"/>
      <c r="HJ541" s="97"/>
      <c r="HK541" s="97"/>
      <c r="HL541" s="97"/>
      <c r="HM541" s="97"/>
      <c r="HN541" s="97"/>
      <c r="HO541" s="97"/>
      <c r="HP541" s="97"/>
      <c r="HQ541" s="97"/>
      <c r="HR541" s="97"/>
      <c r="HS541" s="97"/>
      <c r="HT541" s="97"/>
      <c r="HU541" s="97"/>
      <c r="HV541" s="97"/>
      <c r="HW541" s="97"/>
      <c r="HX541" s="97"/>
      <c r="HY541" s="97"/>
      <c r="HZ541" s="97"/>
      <c r="IA541" s="97"/>
      <c r="IB541" s="97"/>
      <c r="IC541" s="97"/>
      <c r="ID541" s="97"/>
      <c r="IE541" s="97"/>
      <c r="IF541" s="97"/>
      <c r="IG541" s="97"/>
      <c r="IH541" s="97"/>
      <c r="II541" s="97"/>
      <c r="IJ541" s="97"/>
      <c r="IK541" s="97"/>
      <c r="IL541" s="97"/>
      <c r="IM541" s="97"/>
      <c r="IN541" s="97"/>
      <c r="IO541" s="97"/>
      <c r="IP541" s="97"/>
      <c r="IQ541" s="97"/>
      <c r="IR541" s="97"/>
      <c r="IS541" s="97"/>
      <c r="IT541" s="97"/>
      <c r="IU541" s="97"/>
      <c r="IV541" s="97"/>
    </row>
    <row r="542" spans="1:256" ht="12.75">
      <c r="A542" s="97"/>
      <c r="B542" s="229"/>
      <c r="C542" s="97"/>
      <c r="D542" s="97"/>
      <c r="E542" s="97"/>
      <c r="F542" s="97"/>
      <c r="G542" s="97"/>
      <c r="H542" s="97"/>
      <c r="I542" s="97"/>
      <c r="J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7"/>
      <c r="BS542" s="97"/>
      <c r="BT542" s="97"/>
      <c r="BU542" s="97"/>
      <c r="BV542" s="97"/>
      <c r="BW542" s="97"/>
      <c r="BX542" s="97"/>
      <c r="BY542" s="97"/>
      <c r="BZ542" s="97"/>
      <c r="CA542" s="97"/>
      <c r="CB542" s="97"/>
      <c r="CC542" s="97"/>
      <c r="CD542" s="97"/>
      <c r="CE542" s="97"/>
      <c r="CF542" s="97"/>
      <c r="CG542" s="97"/>
      <c r="CH542" s="97"/>
      <c r="CI542" s="97"/>
      <c r="CJ542" s="97"/>
      <c r="CK542" s="97"/>
      <c r="CL542" s="97"/>
      <c r="CM542" s="97"/>
      <c r="CN542" s="97"/>
      <c r="CO542" s="97"/>
      <c r="CP542" s="97"/>
      <c r="CQ542" s="97"/>
      <c r="CR542" s="97"/>
      <c r="CS542" s="97"/>
      <c r="CT542" s="97"/>
      <c r="CU542" s="97"/>
      <c r="CV542" s="97"/>
      <c r="CW542" s="97"/>
      <c r="CX542" s="97"/>
      <c r="CY542" s="97"/>
      <c r="CZ542" s="97"/>
      <c r="DA542" s="97"/>
      <c r="DB542" s="97"/>
      <c r="DC542" s="97"/>
      <c r="DD542" s="97"/>
      <c r="DE542" s="97"/>
      <c r="DF542" s="97"/>
      <c r="DG542" s="97"/>
      <c r="DH542" s="97"/>
      <c r="DI542" s="97"/>
      <c r="DJ542" s="97"/>
      <c r="DK542" s="97"/>
      <c r="DL542" s="97"/>
      <c r="DM542" s="97"/>
      <c r="DN542" s="97"/>
      <c r="DO542" s="97"/>
      <c r="DP542" s="97"/>
      <c r="DQ542" s="97"/>
      <c r="DR542" s="97"/>
      <c r="DS542" s="97"/>
      <c r="DT542" s="97"/>
      <c r="DU542" s="97"/>
      <c r="DV542" s="97"/>
      <c r="DW542" s="97"/>
      <c r="DX542" s="97"/>
      <c r="DY542" s="97"/>
      <c r="DZ542" s="97"/>
      <c r="EA542" s="97"/>
      <c r="EB542" s="97"/>
      <c r="EC542" s="97"/>
      <c r="ED542" s="97"/>
      <c r="EE542" s="97"/>
      <c r="EF542" s="97"/>
      <c r="EG542" s="97"/>
      <c r="EH542" s="97"/>
      <c r="EI542" s="97"/>
      <c r="EJ542" s="97"/>
      <c r="EK542" s="97"/>
      <c r="EL542" s="97"/>
      <c r="EM542" s="97"/>
      <c r="EN542" s="97"/>
      <c r="EO542" s="97"/>
      <c r="EP542" s="97"/>
      <c r="EQ542" s="97"/>
      <c r="ER542" s="97"/>
      <c r="ES542" s="97"/>
      <c r="ET542" s="97"/>
      <c r="EU542" s="97"/>
      <c r="EV542" s="97"/>
      <c r="EW542" s="97"/>
      <c r="EX542" s="97"/>
      <c r="EY542" s="97"/>
      <c r="EZ542" s="97"/>
      <c r="FA542" s="97"/>
      <c r="FB542" s="97"/>
      <c r="FC542" s="97"/>
      <c r="FD542" s="97"/>
      <c r="FE542" s="97"/>
      <c r="FF542" s="97"/>
      <c r="FG542" s="97"/>
      <c r="FH542" s="97"/>
      <c r="FI542" s="97"/>
      <c r="FJ542" s="97"/>
      <c r="FK542" s="97"/>
      <c r="FL542" s="97"/>
      <c r="FM542" s="97"/>
      <c r="FN542" s="97"/>
      <c r="FO542" s="97"/>
      <c r="FP542" s="97"/>
      <c r="FQ542" s="97"/>
      <c r="FR542" s="97"/>
      <c r="FS542" s="97"/>
      <c r="FT542" s="97"/>
      <c r="FU542" s="97"/>
      <c r="FV542" s="97"/>
      <c r="FW542" s="97"/>
      <c r="FX542" s="97"/>
      <c r="FY542" s="97"/>
      <c r="FZ542" s="97"/>
      <c r="GA542" s="97"/>
      <c r="GB542" s="97"/>
      <c r="GC542" s="97"/>
      <c r="GD542" s="97"/>
      <c r="GE542" s="97"/>
      <c r="GF542" s="97"/>
      <c r="GG542" s="97"/>
      <c r="GH542" s="97"/>
      <c r="GI542" s="97"/>
      <c r="GJ542" s="97"/>
      <c r="GK542" s="97"/>
      <c r="GL542" s="97"/>
      <c r="GM542" s="97"/>
      <c r="GN542" s="97"/>
      <c r="GO542" s="97"/>
      <c r="GP542" s="97"/>
      <c r="GQ542" s="97"/>
      <c r="GR542" s="97"/>
      <c r="GS542" s="97"/>
      <c r="GT542" s="97"/>
      <c r="GU542" s="97"/>
      <c r="GV542" s="97"/>
      <c r="GW542" s="97"/>
      <c r="GX542" s="97"/>
      <c r="GY542" s="97"/>
      <c r="GZ542" s="97"/>
      <c r="HA542" s="97"/>
      <c r="HB542" s="97"/>
      <c r="HC542" s="97"/>
      <c r="HD542" s="97"/>
      <c r="HE542" s="97"/>
      <c r="HF542" s="97"/>
      <c r="HG542" s="97"/>
      <c r="HH542" s="97"/>
      <c r="HI542" s="97"/>
      <c r="HJ542" s="97"/>
      <c r="HK542" s="97"/>
      <c r="HL542" s="97"/>
      <c r="HM542" s="97"/>
      <c r="HN542" s="97"/>
      <c r="HO542" s="97"/>
      <c r="HP542" s="97"/>
      <c r="HQ542" s="97"/>
      <c r="HR542" s="97"/>
      <c r="HS542" s="97"/>
      <c r="HT542" s="97"/>
      <c r="HU542" s="97"/>
      <c r="HV542" s="97"/>
      <c r="HW542" s="97"/>
      <c r="HX542" s="97"/>
      <c r="HY542" s="97"/>
      <c r="HZ542" s="97"/>
      <c r="IA542" s="97"/>
      <c r="IB542" s="97"/>
      <c r="IC542" s="97"/>
      <c r="ID542" s="97"/>
      <c r="IE542" s="97"/>
      <c r="IF542" s="97"/>
      <c r="IG542" s="97"/>
      <c r="IH542" s="97"/>
      <c r="II542" s="97"/>
      <c r="IJ542" s="97"/>
      <c r="IK542" s="97"/>
      <c r="IL542" s="97"/>
      <c r="IM542" s="97"/>
      <c r="IN542" s="97"/>
      <c r="IO542" s="97"/>
      <c r="IP542" s="97"/>
      <c r="IQ542" s="97"/>
      <c r="IR542" s="97"/>
      <c r="IS542" s="97"/>
      <c r="IT542" s="97"/>
      <c r="IU542" s="97"/>
      <c r="IV542" s="97"/>
    </row>
    <row r="543" spans="1:256" ht="12.75">
      <c r="A543" s="97"/>
      <c r="B543" s="229"/>
      <c r="C543" s="97"/>
      <c r="D543" s="97"/>
      <c r="E543" s="97"/>
      <c r="F543" s="97"/>
      <c r="G543" s="97"/>
      <c r="H543" s="97"/>
      <c r="I543" s="97"/>
      <c r="J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7"/>
      <c r="BS543" s="97"/>
      <c r="BT543" s="97"/>
      <c r="BU543" s="97"/>
      <c r="BV543" s="97"/>
      <c r="BW543" s="97"/>
      <c r="BX543" s="97"/>
      <c r="BY543" s="97"/>
      <c r="BZ543" s="97"/>
      <c r="CA543" s="97"/>
      <c r="CB543" s="97"/>
      <c r="CC543" s="97"/>
      <c r="CD543" s="97"/>
      <c r="CE543" s="97"/>
      <c r="CF543" s="97"/>
      <c r="CG543" s="97"/>
      <c r="CH543" s="97"/>
      <c r="CI543" s="97"/>
      <c r="CJ543" s="97"/>
      <c r="CK543" s="97"/>
      <c r="CL543" s="97"/>
      <c r="CM543" s="97"/>
      <c r="CN543" s="97"/>
      <c r="CO543" s="97"/>
      <c r="CP543" s="97"/>
      <c r="CQ543" s="97"/>
      <c r="CR543" s="97"/>
      <c r="CS543" s="97"/>
      <c r="CT543" s="97"/>
      <c r="CU543" s="97"/>
      <c r="CV543" s="97"/>
      <c r="CW543" s="97"/>
      <c r="CX543" s="97"/>
      <c r="CY543" s="97"/>
      <c r="CZ543" s="97"/>
      <c r="DA543" s="97"/>
      <c r="DB543" s="97"/>
      <c r="DC543" s="97"/>
      <c r="DD543" s="97"/>
      <c r="DE543" s="97"/>
      <c r="DF543" s="97"/>
      <c r="DG543" s="97"/>
      <c r="DH543" s="97"/>
      <c r="DI543" s="97"/>
      <c r="DJ543" s="97"/>
      <c r="DK543" s="97"/>
      <c r="DL543" s="97"/>
      <c r="DM543" s="97"/>
      <c r="DN543" s="97"/>
      <c r="DO543" s="97"/>
      <c r="DP543" s="97"/>
      <c r="DQ543" s="97"/>
      <c r="DR543" s="97"/>
      <c r="DS543" s="97"/>
      <c r="DT543" s="97"/>
      <c r="DU543" s="97"/>
      <c r="DV543" s="97"/>
      <c r="DW543" s="97"/>
      <c r="DX543" s="97"/>
      <c r="DY543" s="97"/>
      <c r="DZ543" s="97"/>
      <c r="EA543" s="97"/>
      <c r="EB543" s="97"/>
      <c r="EC543" s="97"/>
      <c r="ED543" s="97"/>
      <c r="EE543" s="97"/>
      <c r="EF543" s="97"/>
      <c r="EG543" s="97"/>
      <c r="EH543" s="97"/>
      <c r="EI543" s="97"/>
      <c r="EJ543" s="97"/>
      <c r="EK543" s="97"/>
      <c r="EL543" s="97"/>
      <c r="EM543" s="97"/>
      <c r="EN543" s="97"/>
      <c r="EO543" s="97"/>
      <c r="EP543" s="97"/>
      <c r="EQ543" s="97"/>
      <c r="ER543" s="97"/>
      <c r="ES543" s="97"/>
      <c r="ET543" s="97"/>
      <c r="EU543" s="97"/>
      <c r="EV543" s="97"/>
      <c r="EW543" s="97"/>
      <c r="EX543" s="97"/>
      <c r="EY543" s="97"/>
      <c r="EZ543" s="97"/>
      <c r="FA543" s="97"/>
      <c r="FB543" s="97"/>
      <c r="FC543" s="97"/>
      <c r="FD543" s="97"/>
      <c r="FE543" s="97"/>
      <c r="FF543" s="97"/>
      <c r="FG543" s="97"/>
      <c r="FH543" s="97"/>
      <c r="FI543" s="97"/>
      <c r="FJ543" s="97"/>
      <c r="FK543" s="97"/>
      <c r="FL543" s="97"/>
      <c r="FM543" s="97"/>
      <c r="FN543" s="97"/>
      <c r="FO543" s="97"/>
      <c r="FP543" s="97"/>
      <c r="FQ543" s="97"/>
      <c r="FR543" s="97"/>
      <c r="FS543" s="97"/>
      <c r="FT543" s="97"/>
      <c r="FU543" s="97"/>
      <c r="FV543" s="97"/>
      <c r="FW543" s="97"/>
      <c r="FX543" s="97"/>
      <c r="FY543" s="97"/>
      <c r="FZ543" s="97"/>
      <c r="GA543" s="97"/>
      <c r="GB543" s="97"/>
      <c r="GC543" s="97"/>
      <c r="GD543" s="97"/>
      <c r="GE543" s="97"/>
      <c r="GF543" s="97"/>
      <c r="GG543" s="97"/>
      <c r="GH543" s="97"/>
      <c r="GI543" s="97"/>
      <c r="GJ543" s="97"/>
      <c r="GK543" s="97"/>
      <c r="GL543" s="97"/>
      <c r="GM543" s="97"/>
      <c r="GN543" s="97"/>
      <c r="GO543" s="97"/>
      <c r="GP543" s="97"/>
      <c r="GQ543" s="97"/>
      <c r="GR543" s="97"/>
      <c r="GS543" s="97"/>
      <c r="GT543" s="97"/>
      <c r="GU543" s="97"/>
      <c r="GV543" s="97"/>
      <c r="GW543" s="97"/>
      <c r="GX543" s="97"/>
      <c r="GY543" s="97"/>
      <c r="GZ543" s="97"/>
      <c r="HA543" s="97"/>
      <c r="HB543" s="97"/>
      <c r="HC543" s="97"/>
      <c r="HD543" s="97"/>
      <c r="HE543" s="97"/>
      <c r="HF543" s="97"/>
      <c r="HG543" s="97"/>
      <c r="HH543" s="97"/>
      <c r="HI543" s="97"/>
      <c r="HJ543" s="97"/>
      <c r="HK543" s="97"/>
      <c r="HL543" s="97"/>
      <c r="HM543" s="97"/>
      <c r="HN543" s="97"/>
      <c r="HO543" s="97"/>
      <c r="HP543" s="97"/>
      <c r="HQ543" s="97"/>
      <c r="HR543" s="97"/>
      <c r="HS543" s="97"/>
      <c r="HT543" s="97"/>
      <c r="HU543" s="97"/>
      <c r="HV543" s="97"/>
      <c r="HW543" s="97"/>
      <c r="HX543" s="97"/>
      <c r="HY543" s="97"/>
      <c r="HZ543" s="97"/>
      <c r="IA543" s="97"/>
      <c r="IB543" s="97"/>
      <c r="IC543" s="97"/>
      <c r="ID543" s="97"/>
      <c r="IE543" s="97"/>
      <c r="IF543" s="97"/>
      <c r="IG543" s="97"/>
      <c r="IH543" s="97"/>
      <c r="II543" s="97"/>
      <c r="IJ543" s="97"/>
      <c r="IK543" s="97"/>
      <c r="IL543" s="97"/>
      <c r="IM543" s="97"/>
      <c r="IN543" s="97"/>
      <c r="IO543" s="97"/>
      <c r="IP543" s="97"/>
      <c r="IQ543" s="97"/>
      <c r="IR543" s="97"/>
      <c r="IS543" s="97"/>
      <c r="IT543" s="97"/>
      <c r="IU543" s="97"/>
      <c r="IV543" s="97"/>
    </row>
    <row r="544" spans="1:256" ht="12.75">
      <c r="A544" s="97"/>
      <c r="B544" s="229"/>
      <c r="C544" s="97"/>
      <c r="D544" s="97"/>
      <c r="E544" s="97"/>
      <c r="F544" s="97"/>
      <c r="G544" s="97"/>
      <c r="H544" s="97"/>
      <c r="I544" s="97"/>
      <c r="J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7"/>
      <c r="BS544" s="97"/>
      <c r="BT544" s="97"/>
      <c r="BU544" s="97"/>
      <c r="BV544" s="97"/>
      <c r="BW544" s="97"/>
      <c r="BX544" s="97"/>
      <c r="BY544" s="97"/>
      <c r="BZ544" s="97"/>
      <c r="CA544" s="97"/>
      <c r="CB544" s="97"/>
      <c r="CC544" s="97"/>
      <c r="CD544" s="97"/>
      <c r="CE544" s="97"/>
      <c r="CF544" s="97"/>
      <c r="CG544" s="97"/>
      <c r="CH544" s="97"/>
      <c r="CI544" s="97"/>
      <c r="CJ544" s="97"/>
      <c r="CK544" s="97"/>
      <c r="CL544" s="97"/>
      <c r="CM544" s="97"/>
      <c r="CN544" s="97"/>
      <c r="CO544" s="97"/>
      <c r="CP544" s="97"/>
      <c r="CQ544" s="97"/>
      <c r="CR544" s="97"/>
      <c r="CS544" s="97"/>
      <c r="CT544" s="97"/>
      <c r="CU544" s="97"/>
      <c r="CV544" s="97"/>
      <c r="CW544" s="97"/>
      <c r="CX544" s="97"/>
      <c r="CY544" s="97"/>
      <c r="CZ544" s="97"/>
      <c r="DA544" s="97"/>
      <c r="DB544" s="97"/>
      <c r="DC544" s="97"/>
      <c r="DD544" s="97"/>
      <c r="DE544" s="97"/>
      <c r="DF544" s="97"/>
      <c r="DG544" s="97"/>
      <c r="DH544" s="97"/>
      <c r="DI544" s="97"/>
      <c r="DJ544" s="97"/>
      <c r="DK544" s="97"/>
      <c r="DL544" s="97"/>
      <c r="DM544" s="97"/>
      <c r="DN544" s="97"/>
      <c r="DO544" s="97"/>
      <c r="DP544" s="97"/>
      <c r="DQ544" s="97"/>
      <c r="DR544" s="97"/>
      <c r="DS544" s="97"/>
      <c r="DT544" s="97"/>
      <c r="DU544" s="97"/>
      <c r="DV544" s="97"/>
      <c r="DW544" s="97"/>
      <c r="DX544" s="97"/>
      <c r="DY544" s="97"/>
      <c r="DZ544" s="97"/>
      <c r="EA544" s="97"/>
      <c r="EB544" s="97"/>
      <c r="EC544" s="97"/>
      <c r="ED544" s="97"/>
      <c r="EE544" s="97"/>
      <c r="EF544" s="97"/>
      <c r="EG544" s="97"/>
      <c r="EH544" s="97"/>
      <c r="EI544" s="97"/>
      <c r="EJ544" s="97"/>
      <c r="EK544" s="97"/>
      <c r="EL544" s="97"/>
      <c r="EM544" s="97"/>
      <c r="EN544" s="97"/>
      <c r="EO544" s="97"/>
      <c r="EP544" s="97"/>
      <c r="EQ544" s="97"/>
      <c r="ER544" s="97"/>
      <c r="ES544" s="97"/>
      <c r="ET544" s="97"/>
      <c r="EU544" s="97"/>
      <c r="EV544" s="97"/>
      <c r="EW544" s="97"/>
      <c r="EX544" s="97"/>
      <c r="EY544" s="97"/>
      <c r="EZ544" s="97"/>
      <c r="FA544" s="97"/>
      <c r="FB544" s="97"/>
      <c r="FC544" s="97"/>
      <c r="FD544" s="97"/>
      <c r="FE544" s="97"/>
      <c r="FF544" s="97"/>
      <c r="FG544" s="97"/>
      <c r="FH544" s="97"/>
      <c r="FI544" s="97"/>
      <c r="FJ544" s="97"/>
      <c r="FK544" s="97"/>
      <c r="FL544" s="97"/>
      <c r="FM544" s="97"/>
      <c r="FN544" s="97"/>
      <c r="FO544" s="97"/>
      <c r="FP544" s="97"/>
      <c r="FQ544" s="97"/>
      <c r="FR544" s="97"/>
      <c r="FS544" s="97"/>
      <c r="FT544" s="97"/>
      <c r="FU544" s="97"/>
      <c r="FV544" s="97"/>
      <c r="FW544" s="97"/>
      <c r="FX544" s="97"/>
      <c r="FY544" s="97"/>
      <c r="FZ544" s="97"/>
      <c r="GA544" s="97"/>
      <c r="GB544" s="97"/>
      <c r="GC544" s="97"/>
      <c r="GD544" s="97"/>
      <c r="GE544" s="97"/>
      <c r="GF544" s="97"/>
      <c r="GG544" s="97"/>
      <c r="GH544" s="97"/>
      <c r="GI544" s="97"/>
      <c r="GJ544" s="97"/>
      <c r="GK544" s="97"/>
      <c r="GL544" s="97"/>
      <c r="GM544" s="97"/>
      <c r="GN544" s="97"/>
      <c r="GO544" s="97"/>
      <c r="GP544" s="97"/>
      <c r="GQ544" s="97"/>
      <c r="GR544" s="97"/>
      <c r="GS544" s="97"/>
      <c r="GT544" s="97"/>
      <c r="GU544" s="97"/>
      <c r="GV544" s="97"/>
      <c r="GW544" s="97"/>
      <c r="GX544" s="97"/>
      <c r="GY544" s="97"/>
      <c r="GZ544" s="97"/>
      <c r="HA544" s="97"/>
      <c r="HB544" s="97"/>
      <c r="HC544" s="97"/>
      <c r="HD544" s="97"/>
      <c r="HE544" s="97"/>
      <c r="HF544" s="97"/>
      <c r="HG544" s="97"/>
      <c r="HH544" s="97"/>
      <c r="HI544" s="97"/>
      <c r="HJ544" s="97"/>
      <c r="HK544" s="97"/>
      <c r="HL544" s="97"/>
      <c r="HM544" s="97"/>
      <c r="HN544" s="97"/>
      <c r="HO544" s="97"/>
      <c r="HP544" s="97"/>
      <c r="HQ544" s="97"/>
      <c r="HR544" s="97"/>
      <c r="HS544" s="97"/>
      <c r="HT544" s="97"/>
      <c r="HU544" s="97"/>
      <c r="HV544" s="97"/>
      <c r="HW544" s="97"/>
      <c r="HX544" s="97"/>
      <c r="HY544" s="97"/>
      <c r="HZ544" s="97"/>
      <c r="IA544" s="97"/>
      <c r="IB544" s="97"/>
      <c r="IC544" s="97"/>
      <c r="ID544" s="97"/>
      <c r="IE544" s="97"/>
      <c r="IF544" s="97"/>
      <c r="IG544" s="97"/>
      <c r="IH544" s="97"/>
      <c r="II544" s="97"/>
      <c r="IJ544" s="97"/>
      <c r="IK544" s="97"/>
      <c r="IL544" s="97"/>
      <c r="IM544" s="97"/>
      <c r="IN544" s="97"/>
      <c r="IO544" s="97"/>
      <c r="IP544" s="97"/>
      <c r="IQ544" s="97"/>
      <c r="IR544" s="97"/>
      <c r="IS544" s="97"/>
      <c r="IT544" s="97"/>
      <c r="IU544" s="97"/>
      <c r="IV544" s="97"/>
    </row>
    <row r="545" spans="1:256" ht="12.75">
      <c r="A545" s="97"/>
      <c r="B545" s="229"/>
      <c r="C545" s="97"/>
      <c r="D545" s="97"/>
      <c r="E545" s="97"/>
      <c r="F545" s="97"/>
      <c r="G545" s="97"/>
      <c r="H545" s="97"/>
      <c r="I545" s="97"/>
      <c r="J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  <c r="CC545" s="97"/>
      <c r="CD545" s="97"/>
      <c r="CE545" s="97"/>
      <c r="CF545" s="97"/>
      <c r="CG545" s="97"/>
      <c r="CH545" s="97"/>
      <c r="CI545" s="97"/>
      <c r="CJ545" s="97"/>
      <c r="CK545" s="97"/>
      <c r="CL545" s="97"/>
      <c r="CM545" s="97"/>
      <c r="CN545" s="97"/>
      <c r="CO545" s="97"/>
      <c r="CP545" s="97"/>
      <c r="CQ545" s="97"/>
      <c r="CR545" s="97"/>
      <c r="CS545" s="97"/>
      <c r="CT545" s="97"/>
      <c r="CU545" s="97"/>
      <c r="CV545" s="97"/>
      <c r="CW545" s="97"/>
      <c r="CX545" s="97"/>
      <c r="CY545" s="97"/>
      <c r="CZ545" s="97"/>
      <c r="DA545" s="97"/>
      <c r="DB545" s="97"/>
      <c r="DC545" s="97"/>
      <c r="DD545" s="97"/>
      <c r="DE545" s="97"/>
      <c r="DF545" s="97"/>
      <c r="DG545" s="97"/>
      <c r="DH545" s="97"/>
      <c r="DI545" s="97"/>
      <c r="DJ545" s="97"/>
      <c r="DK545" s="97"/>
      <c r="DL545" s="97"/>
      <c r="DM545" s="97"/>
      <c r="DN545" s="97"/>
      <c r="DO545" s="97"/>
      <c r="DP545" s="97"/>
      <c r="DQ545" s="97"/>
      <c r="DR545" s="97"/>
      <c r="DS545" s="97"/>
      <c r="DT545" s="97"/>
      <c r="DU545" s="97"/>
      <c r="DV545" s="97"/>
      <c r="DW545" s="97"/>
      <c r="DX545" s="97"/>
      <c r="DY545" s="97"/>
      <c r="DZ545" s="97"/>
      <c r="EA545" s="97"/>
      <c r="EB545" s="97"/>
      <c r="EC545" s="97"/>
      <c r="ED545" s="97"/>
      <c r="EE545" s="97"/>
      <c r="EF545" s="97"/>
      <c r="EG545" s="97"/>
      <c r="EH545" s="97"/>
      <c r="EI545" s="97"/>
      <c r="EJ545" s="97"/>
      <c r="EK545" s="97"/>
      <c r="EL545" s="97"/>
      <c r="EM545" s="97"/>
      <c r="EN545" s="97"/>
      <c r="EO545" s="97"/>
      <c r="EP545" s="97"/>
      <c r="EQ545" s="97"/>
      <c r="ER545" s="97"/>
      <c r="ES545" s="97"/>
      <c r="ET545" s="97"/>
      <c r="EU545" s="97"/>
      <c r="EV545" s="97"/>
      <c r="EW545" s="97"/>
      <c r="EX545" s="97"/>
      <c r="EY545" s="97"/>
      <c r="EZ545" s="97"/>
      <c r="FA545" s="97"/>
      <c r="FB545" s="97"/>
      <c r="FC545" s="97"/>
      <c r="FD545" s="97"/>
      <c r="FE545" s="97"/>
      <c r="FF545" s="97"/>
      <c r="FG545" s="97"/>
      <c r="FH545" s="97"/>
      <c r="FI545" s="97"/>
      <c r="FJ545" s="97"/>
      <c r="FK545" s="97"/>
      <c r="FL545" s="97"/>
      <c r="FM545" s="97"/>
      <c r="FN545" s="97"/>
      <c r="FO545" s="97"/>
      <c r="FP545" s="97"/>
      <c r="FQ545" s="97"/>
      <c r="FR545" s="97"/>
      <c r="FS545" s="97"/>
      <c r="FT545" s="97"/>
      <c r="FU545" s="97"/>
      <c r="FV545" s="97"/>
      <c r="FW545" s="97"/>
      <c r="FX545" s="97"/>
      <c r="FY545" s="97"/>
      <c r="FZ545" s="97"/>
      <c r="GA545" s="97"/>
      <c r="GB545" s="97"/>
      <c r="GC545" s="97"/>
      <c r="GD545" s="97"/>
      <c r="GE545" s="97"/>
      <c r="GF545" s="97"/>
      <c r="GG545" s="97"/>
      <c r="GH545" s="97"/>
      <c r="GI545" s="97"/>
      <c r="GJ545" s="97"/>
      <c r="GK545" s="97"/>
      <c r="GL545" s="97"/>
      <c r="GM545" s="97"/>
      <c r="GN545" s="97"/>
      <c r="GO545" s="97"/>
      <c r="GP545" s="97"/>
      <c r="GQ545" s="97"/>
      <c r="GR545" s="97"/>
      <c r="GS545" s="97"/>
      <c r="GT545" s="97"/>
      <c r="GU545" s="97"/>
      <c r="GV545" s="97"/>
      <c r="GW545" s="97"/>
      <c r="GX545" s="97"/>
      <c r="GY545" s="97"/>
      <c r="GZ545" s="97"/>
      <c r="HA545" s="97"/>
      <c r="HB545" s="97"/>
      <c r="HC545" s="97"/>
      <c r="HD545" s="97"/>
      <c r="HE545" s="97"/>
      <c r="HF545" s="97"/>
      <c r="HG545" s="97"/>
      <c r="HH545" s="97"/>
      <c r="HI545" s="97"/>
      <c r="HJ545" s="97"/>
      <c r="HK545" s="97"/>
      <c r="HL545" s="97"/>
      <c r="HM545" s="97"/>
      <c r="HN545" s="97"/>
      <c r="HO545" s="97"/>
      <c r="HP545" s="97"/>
      <c r="HQ545" s="97"/>
      <c r="HR545" s="97"/>
      <c r="HS545" s="97"/>
      <c r="HT545" s="97"/>
      <c r="HU545" s="97"/>
      <c r="HV545" s="97"/>
      <c r="HW545" s="97"/>
      <c r="HX545" s="97"/>
      <c r="HY545" s="97"/>
      <c r="HZ545" s="97"/>
      <c r="IA545" s="97"/>
      <c r="IB545" s="97"/>
      <c r="IC545" s="97"/>
      <c r="ID545" s="97"/>
      <c r="IE545" s="97"/>
      <c r="IF545" s="97"/>
      <c r="IG545" s="97"/>
      <c r="IH545" s="97"/>
      <c r="II545" s="97"/>
      <c r="IJ545" s="97"/>
      <c r="IK545" s="97"/>
      <c r="IL545" s="97"/>
      <c r="IM545" s="97"/>
      <c r="IN545" s="97"/>
      <c r="IO545" s="97"/>
      <c r="IP545" s="97"/>
      <c r="IQ545" s="97"/>
      <c r="IR545" s="97"/>
      <c r="IS545" s="97"/>
      <c r="IT545" s="97"/>
      <c r="IU545" s="97"/>
      <c r="IV545" s="97"/>
    </row>
    <row r="546" spans="1:256" ht="12.75">
      <c r="A546" s="97"/>
      <c r="B546" s="229"/>
      <c r="C546" s="97"/>
      <c r="D546" s="97"/>
      <c r="E546" s="97"/>
      <c r="F546" s="97"/>
      <c r="G546" s="97"/>
      <c r="H546" s="97"/>
      <c r="I546" s="97"/>
      <c r="J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7"/>
      <c r="BF546" s="97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7"/>
      <c r="BS546" s="97"/>
      <c r="BT546" s="97"/>
      <c r="BU546" s="97"/>
      <c r="BV546" s="97"/>
      <c r="BW546" s="97"/>
      <c r="BX546" s="97"/>
      <c r="BY546" s="97"/>
      <c r="BZ546" s="97"/>
      <c r="CA546" s="97"/>
      <c r="CB546" s="97"/>
      <c r="CC546" s="97"/>
      <c r="CD546" s="97"/>
      <c r="CE546" s="97"/>
      <c r="CF546" s="97"/>
      <c r="CG546" s="97"/>
      <c r="CH546" s="97"/>
      <c r="CI546" s="97"/>
      <c r="CJ546" s="97"/>
      <c r="CK546" s="97"/>
      <c r="CL546" s="97"/>
      <c r="CM546" s="97"/>
      <c r="CN546" s="97"/>
      <c r="CO546" s="97"/>
      <c r="CP546" s="97"/>
      <c r="CQ546" s="97"/>
      <c r="CR546" s="97"/>
      <c r="CS546" s="97"/>
      <c r="CT546" s="97"/>
      <c r="CU546" s="97"/>
      <c r="CV546" s="97"/>
      <c r="CW546" s="97"/>
      <c r="CX546" s="97"/>
      <c r="CY546" s="97"/>
      <c r="CZ546" s="97"/>
      <c r="DA546" s="97"/>
      <c r="DB546" s="97"/>
      <c r="DC546" s="97"/>
      <c r="DD546" s="97"/>
      <c r="DE546" s="97"/>
      <c r="DF546" s="97"/>
      <c r="DG546" s="97"/>
      <c r="DH546" s="97"/>
      <c r="DI546" s="97"/>
      <c r="DJ546" s="97"/>
      <c r="DK546" s="97"/>
      <c r="DL546" s="97"/>
      <c r="DM546" s="97"/>
      <c r="DN546" s="97"/>
      <c r="DO546" s="97"/>
      <c r="DP546" s="97"/>
      <c r="DQ546" s="97"/>
      <c r="DR546" s="97"/>
      <c r="DS546" s="97"/>
      <c r="DT546" s="97"/>
      <c r="DU546" s="97"/>
      <c r="DV546" s="97"/>
      <c r="DW546" s="97"/>
      <c r="DX546" s="97"/>
      <c r="DY546" s="97"/>
      <c r="DZ546" s="97"/>
      <c r="EA546" s="97"/>
      <c r="EB546" s="97"/>
      <c r="EC546" s="97"/>
      <c r="ED546" s="97"/>
      <c r="EE546" s="97"/>
      <c r="EF546" s="97"/>
      <c r="EG546" s="97"/>
      <c r="EH546" s="97"/>
      <c r="EI546" s="97"/>
      <c r="EJ546" s="97"/>
      <c r="EK546" s="97"/>
      <c r="EL546" s="97"/>
      <c r="EM546" s="97"/>
      <c r="EN546" s="97"/>
      <c r="EO546" s="97"/>
      <c r="EP546" s="97"/>
      <c r="EQ546" s="97"/>
      <c r="ER546" s="97"/>
      <c r="ES546" s="97"/>
      <c r="ET546" s="97"/>
      <c r="EU546" s="97"/>
      <c r="EV546" s="97"/>
      <c r="EW546" s="97"/>
      <c r="EX546" s="97"/>
      <c r="EY546" s="97"/>
      <c r="EZ546" s="97"/>
      <c r="FA546" s="97"/>
      <c r="FB546" s="97"/>
      <c r="FC546" s="97"/>
      <c r="FD546" s="97"/>
      <c r="FE546" s="97"/>
      <c r="FF546" s="97"/>
      <c r="FG546" s="97"/>
      <c r="FH546" s="97"/>
      <c r="FI546" s="97"/>
      <c r="FJ546" s="97"/>
      <c r="FK546" s="97"/>
      <c r="FL546" s="97"/>
      <c r="FM546" s="97"/>
      <c r="FN546" s="97"/>
      <c r="FO546" s="97"/>
      <c r="FP546" s="97"/>
      <c r="FQ546" s="97"/>
      <c r="FR546" s="97"/>
      <c r="FS546" s="97"/>
      <c r="FT546" s="97"/>
      <c r="FU546" s="97"/>
      <c r="FV546" s="97"/>
      <c r="FW546" s="97"/>
      <c r="FX546" s="97"/>
      <c r="FY546" s="97"/>
      <c r="FZ546" s="97"/>
      <c r="GA546" s="97"/>
      <c r="GB546" s="97"/>
      <c r="GC546" s="97"/>
      <c r="GD546" s="97"/>
      <c r="GE546" s="97"/>
      <c r="GF546" s="97"/>
      <c r="GG546" s="97"/>
      <c r="GH546" s="97"/>
      <c r="GI546" s="97"/>
      <c r="GJ546" s="97"/>
      <c r="GK546" s="97"/>
      <c r="GL546" s="97"/>
      <c r="GM546" s="97"/>
      <c r="GN546" s="97"/>
      <c r="GO546" s="97"/>
      <c r="GP546" s="97"/>
      <c r="GQ546" s="97"/>
      <c r="GR546" s="97"/>
      <c r="GS546" s="97"/>
      <c r="GT546" s="97"/>
      <c r="GU546" s="97"/>
      <c r="GV546" s="97"/>
      <c r="GW546" s="97"/>
      <c r="GX546" s="97"/>
      <c r="GY546" s="97"/>
      <c r="GZ546" s="97"/>
      <c r="HA546" s="97"/>
      <c r="HB546" s="97"/>
      <c r="HC546" s="97"/>
      <c r="HD546" s="97"/>
      <c r="HE546" s="97"/>
      <c r="HF546" s="97"/>
      <c r="HG546" s="97"/>
      <c r="HH546" s="97"/>
      <c r="HI546" s="97"/>
      <c r="HJ546" s="97"/>
      <c r="HK546" s="97"/>
      <c r="HL546" s="97"/>
      <c r="HM546" s="97"/>
      <c r="HN546" s="97"/>
      <c r="HO546" s="97"/>
      <c r="HP546" s="97"/>
      <c r="HQ546" s="97"/>
      <c r="HR546" s="97"/>
      <c r="HS546" s="97"/>
      <c r="HT546" s="97"/>
      <c r="HU546" s="97"/>
      <c r="HV546" s="97"/>
      <c r="HW546" s="97"/>
      <c r="HX546" s="97"/>
      <c r="HY546" s="97"/>
      <c r="HZ546" s="97"/>
      <c r="IA546" s="97"/>
      <c r="IB546" s="97"/>
      <c r="IC546" s="97"/>
      <c r="ID546" s="97"/>
      <c r="IE546" s="97"/>
      <c r="IF546" s="97"/>
      <c r="IG546" s="97"/>
      <c r="IH546" s="97"/>
      <c r="II546" s="97"/>
      <c r="IJ546" s="97"/>
      <c r="IK546" s="97"/>
      <c r="IL546" s="97"/>
      <c r="IM546" s="97"/>
      <c r="IN546" s="97"/>
      <c r="IO546" s="97"/>
      <c r="IP546" s="97"/>
      <c r="IQ546" s="97"/>
      <c r="IR546" s="97"/>
      <c r="IS546" s="97"/>
      <c r="IT546" s="97"/>
      <c r="IU546" s="97"/>
      <c r="IV546" s="97"/>
    </row>
  </sheetData>
  <sheetProtection/>
  <mergeCells count="20"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3.125" style="0" customWidth="1"/>
    <col min="2" max="2" width="16.75390625" style="0" customWidth="1"/>
    <col min="3" max="4" width="16.125" style="0" customWidth="1"/>
  </cols>
  <sheetData>
    <row r="1" spans="3:4" ht="12.75">
      <c r="C1" s="204"/>
      <c r="D1" s="205" t="s">
        <v>840</v>
      </c>
    </row>
    <row r="2" spans="3:4" ht="12.75">
      <c r="C2" s="204"/>
      <c r="D2" s="205" t="s">
        <v>725</v>
      </c>
    </row>
    <row r="3" spans="3:4" ht="12.75">
      <c r="C3" s="204"/>
      <c r="D3" s="205" t="s">
        <v>270</v>
      </c>
    </row>
    <row r="4" spans="3:4" ht="12.75">
      <c r="C4" s="204"/>
      <c r="D4" s="205" t="s">
        <v>854</v>
      </c>
    </row>
    <row r="5" spans="3:4" ht="12.75">
      <c r="C5" s="204"/>
      <c r="D5" s="205" t="s">
        <v>802</v>
      </c>
    </row>
    <row r="6" spans="3:4" ht="12.75">
      <c r="C6" s="204"/>
      <c r="D6" s="205" t="s">
        <v>728</v>
      </c>
    </row>
    <row r="7" spans="3:4" ht="12.75">
      <c r="C7" s="204"/>
      <c r="D7" s="205" t="s">
        <v>270</v>
      </c>
    </row>
    <row r="8" spans="3:4" ht="12.75">
      <c r="C8" s="204"/>
      <c r="D8" s="205" t="s">
        <v>726</v>
      </c>
    </row>
    <row r="9" spans="3:4" ht="12.75">
      <c r="C9" s="204"/>
      <c r="D9" s="205" t="s">
        <v>729</v>
      </c>
    </row>
    <row r="10" spans="3:4" ht="12.75">
      <c r="C10" s="204"/>
      <c r="D10" s="205" t="s">
        <v>26</v>
      </c>
    </row>
    <row r="11" spans="3:4" ht="12.75">
      <c r="C11" s="204"/>
      <c r="D11" s="205" t="s">
        <v>271</v>
      </c>
    </row>
    <row r="12" spans="3:4" ht="112.5" customHeight="1">
      <c r="C12" s="325" t="s">
        <v>810</v>
      </c>
      <c r="D12" s="325"/>
    </row>
    <row r="13" spans="3:4" ht="12.75">
      <c r="C13" s="326" t="s">
        <v>811</v>
      </c>
      <c r="D13" s="326"/>
    </row>
    <row r="14" spans="1:4" s="232" customFormat="1" ht="66" customHeight="1">
      <c r="A14" s="327" t="s">
        <v>812</v>
      </c>
      <c r="B14" s="327"/>
      <c r="C14" s="327"/>
      <c r="D14" s="327"/>
    </row>
    <row r="15" spans="1:4" s="232" customFormat="1" ht="6" customHeight="1" hidden="1">
      <c r="A15" s="328"/>
      <c r="B15" s="328"/>
      <c r="C15" s="328"/>
      <c r="D15" s="328"/>
    </row>
    <row r="16" spans="1:4" s="232" customFormat="1" ht="24" customHeight="1">
      <c r="A16" s="234"/>
      <c r="B16" s="234"/>
      <c r="C16" s="233"/>
      <c r="D16" s="235" t="s">
        <v>813</v>
      </c>
    </row>
    <row r="17" spans="1:4" ht="28.5" customHeight="1">
      <c r="A17" s="236" t="s">
        <v>814</v>
      </c>
      <c r="B17" s="237" t="s">
        <v>575</v>
      </c>
      <c r="C17" s="238" t="s">
        <v>576</v>
      </c>
      <c r="D17" s="238" t="s">
        <v>281</v>
      </c>
    </row>
    <row r="18" spans="1:4" ht="30.75" customHeight="1" hidden="1">
      <c r="A18" s="239"/>
      <c r="B18" s="239"/>
      <c r="C18" s="240"/>
      <c r="D18" s="240"/>
    </row>
    <row r="19" spans="1:4" ht="30.75" customHeight="1">
      <c r="A19" s="239" t="s">
        <v>815</v>
      </c>
      <c r="B19" s="241">
        <v>460000</v>
      </c>
      <c r="C19" s="241"/>
      <c r="D19" s="241"/>
    </row>
    <row r="20" spans="1:4" ht="30.75" customHeight="1">
      <c r="A20" s="239" t="s">
        <v>816</v>
      </c>
      <c r="B20" s="241">
        <v>698000</v>
      </c>
      <c r="C20" s="241"/>
      <c r="D20" s="241"/>
    </row>
    <row r="21" spans="1:4" ht="30.75" customHeight="1">
      <c r="A21" s="239" t="s">
        <v>817</v>
      </c>
      <c r="B21" s="241">
        <v>0</v>
      </c>
      <c r="C21" s="241"/>
      <c r="D21" s="241"/>
    </row>
    <row r="22" spans="1:4" ht="30.75" customHeight="1" hidden="1">
      <c r="A22" s="239"/>
      <c r="B22" s="241"/>
      <c r="C22" s="241"/>
      <c r="D22" s="241"/>
    </row>
    <row r="23" spans="1:4" ht="30.75" customHeight="1">
      <c r="A23" s="239" t="s">
        <v>818</v>
      </c>
      <c r="B23" s="241">
        <f>445000+170000+144000</f>
        <v>759000</v>
      </c>
      <c r="C23" s="241"/>
      <c r="D23" s="241"/>
    </row>
    <row r="24" spans="1:5" ht="30.75" customHeight="1">
      <c r="A24" s="239" t="s">
        <v>819</v>
      </c>
      <c r="B24" s="241">
        <v>0</v>
      </c>
      <c r="C24" s="241"/>
      <c r="D24" s="241"/>
      <c r="E24" s="242"/>
    </row>
    <row r="25" spans="1:4" ht="30.75" customHeight="1">
      <c r="A25" s="239" t="s">
        <v>820</v>
      </c>
      <c r="B25" s="241">
        <v>485000</v>
      </c>
      <c r="C25" s="241"/>
      <c r="D25" s="241"/>
    </row>
    <row r="26" spans="1:4" ht="30.75" customHeight="1">
      <c r="A26" s="239" t="s">
        <v>821</v>
      </c>
      <c r="B26" s="241">
        <v>100000</v>
      </c>
      <c r="C26" s="241"/>
      <c r="D26" s="241"/>
    </row>
    <row r="27" spans="1:4" ht="30.75" customHeight="1">
      <c r="A27" s="239" t="s">
        <v>822</v>
      </c>
      <c r="B27" s="241">
        <v>280000</v>
      </c>
      <c r="C27" s="241"/>
      <c r="D27" s="241"/>
    </row>
    <row r="28" spans="1:4" ht="30.75" customHeight="1">
      <c r="A28" s="239" t="s">
        <v>823</v>
      </c>
      <c r="B28" s="241">
        <v>219000</v>
      </c>
      <c r="C28" s="241"/>
      <c r="D28" s="241"/>
    </row>
    <row r="29" spans="1:4" ht="30.75" customHeight="1">
      <c r="A29" s="239" t="s">
        <v>824</v>
      </c>
      <c r="B29" s="241">
        <f>375000+600000+30000+236000</f>
        <v>1241000</v>
      </c>
      <c r="C29" s="241"/>
      <c r="D29" s="241"/>
    </row>
    <row r="30" spans="1:4" ht="30.75" customHeight="1">
      <c r="A30" s="239" t="s">
        <v>825</v>
      </c>
      <c r="B30" s="241">
        <v>738000</v>
      </c>
      <c r="C30" s="241"/>
      <c r="D30" s="241"/>
    </row>
    <row r="31" spans="1:4" ht="30.75" customHeight="1">
      <c r="A31" s="239" t="s">
        <v>826</v>
      </c>
      <c r="B31" s="241">
        <v>0</v>
      </c>
      <c r="C31" s="241"/>
      <c r="D31" s="241"/>
    </row>
    <row r="32" spans="1:4" ht="30.75" customHeight="1">
      <c r="A32" s="239" t="s">
        <v>827</v>
      </c>
      <c r="B32" s="241">
        <v>200000</v>
      </c>
      <c r="C32" s="241"/>
      <c r="D32" s="241"/>
    </row>
    <row r="33" spans="1:4" ht="25.5" customHeight="1">
      <c r="A33" s="239" t="s">
        <v>828</v>
      </c>
      <c r="B33" s="241">
        <f>400000+128000</f>
        <v>528000</v>
      </c>
      <c r="C33" s="241"/>
      <c r="D33" s="241"/>
    </row>
    <row r="34" spans="1:4" ht="25.5" customHeight="1">
      <c r="A34" s="239" t="s">
        <v>829</v>
      </c>
      <c r="B34" s="241">
        <v>0</v>
      </c>
      <c r="C34" s="241"/>
      <c r="D34" s="241"/>
    </row>
    <row r="35" spans="1:4" ht="25.5" customHeight="1">
      <c r="A35" s="243" t="s">
        <v>830</v>
      </c>
      <c r="B35" s="244">
        <f>B19+B20+B21+B23+B24+B25+B26+B27+B28+B29+B30+B31+B32+B34+B33</f>
        <v>5708000</v>
      </c>
      <c r="C35" s="244">
        <f>C19+C20+C21+C23+C24+C25+C26+C27+C28+C29+C30+C31+C32+C34+C33</f>
        <v>0</v>
      </c>
      <c r="D35" s="244">
        <f>D19+D20+D21+D23+D24+D25+D26+D27+D28+D29+D30+D31+D32+D34+D33</f>
        <v>0</v>
      </c>
    </row>
    <row r="36" spans="1:4" ht="18.75">
      <c r="A36" s="245"/>
      <c r="B36" s="245"/>
      <c r="C36" s="245"/>
      <c r="D36" s="245"/>
    </row>
    <row r="37" spans="1:4" ht="18.75">
      <c r="A37" s="245"/>
      <c r="B37" s="245"/>
      <c r="C37" s="245"/>
      <c r="D37" s="245"/>
    </row>
    <row r="38" spans="1:4" ht="18.75">
      <c r="A38" s="245"/>
      <c r="B38" s="245"/>
      <c r="C38" s="245"/>
      <c r="D38" s="245"/>
    </row>
  </sheetData>
  <sheetProtection/>
  <mergeCells count="3">
    <mergeCell ref="C12:D12"/>
    <mergeCell ref="C13:D13"/>
    <mergeCell ref="A14:D15"/>
  </mergeCells>
  <printOptions/>
  <pageMargins left="0.7" right="0.7" top="0.75" bottom="0.75" header="0.3" footer="0.3"/>
  <pageSetup fitToWidth="0" fitToHeight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110" zoomScaleSheetLayoutView="110" zoomScalePageLayoutView="0" workbookViewId="0" topLeftCell="A1">
      <selection activeCell="D5" sqref="D5"/>
    </sheetView>
  </sheetViews>
  <sheetFormatPr defaultColWidth="9.00390625" defaultRowHeight="12.75"/>
  <cols>
    <col min="1" max="1" width="38.625" style="0" customWidth="1"/>
    <col min="2" max="2" width="15.875" style="0" customWidth="1"/>
    <col min="3" max="3" width="16.625" style="0" customWidth="1"/>
    <col min="4" max="4" width="16.00390625" style="0" customWidth="1"/>
    <col min="5" max="5" width="0.37109375" style="0" customWidth="1"/>
    <col min="6" max="8" width="9.125" style="0" hidden="1" customWidth="1"/>
  </cols>
  <sheetData>
    <row r="1" spans="3:4" ht="12.75">
      <c r="C1" s="204"/>
      <c r="D1" s="205" t="s">
        <v>841</v>
      </c>
    </row>
    <row r="2" spans="3:4" ht="12.75">
      <c r="C2" s="204"/>
      <c r="D2" s="205" t="s">
        <v>725</v>
      </c>
    </row>
    <row r="3" spans="3:4" ht="12.75">
      <c r="C3" s="204"/>
      <c r="D3" s="205" t="s">
        <v>270</v>
      </c>
    </row>
    <row r="4" spans="3:4" ht="12.75">
      <c r="C4" s="204"/>
      <c r="D4" s="205" t="s">
        <v>854</v>
      </c>
    </row>
    <row r="5" spans="3:4" ht="12.75">
      <c r="C5" s="204"/>
      <c r="D5" s="205" t="s">
        <v>802</v>
      </c>
    </row>
    <row r="6" spans="3:4" ht="12.75">
      <c r="C6" s="204"/>
      <c r="D6" s="205" t="s">
        <v>728</v>
      </c>
    </row>
    <row r="7" spans="3:4" ht="12.75">
      <c r="C7" s="204"/>
      <c r="D7" s="205" t="s">
        <v>270</v>
      </c>
    </row>
    <row r="8" spans="3:4" ht="12.75">
      <c r="C8" s="204"/>
      <c r="D8" s="205" t="s">
        <v>726</v>
      </c>
    </row>
    <row r="9" spans="3:4" ht="12.75">
      <c r="C9" s="204"/>
      <c r="D9" s="205" t="s">
        <v>729</v>
      </c>
    </row>
    <row r="10" spans="3:4" ht="12.75">
      <c r="C10" s="204"/>
      <c r="D10" s="205" t="s">
        <v>26</v>
      </c>
    </row>
    <row r="11" spans="3:4" ht="12.75">
      <c r="C11" s="204"/>
      <c r="D11" s="205" t="s">
        <v>271</v>
      </c>
    </row>
    <row r="12" ht="18" customHeight="1">
      <c r="D12" s="246"/>
    </row>
    <row r="13" spans="3:4" ht="93" customHeight="1">
      <c r="C13" s="329" t="s">
        <v>835</v>
      </c>
      <c r="D13" s="329"/>
    </row>
    <row r="14" spans="3:4" ht="19.5" customHeight="1">
      <c r="C14" s="247"/>
      <c r="D14" s="248"/>
    </row>
    <row r="15" spans="1:4" ht="14.25" customHeight="1">
      <c r="A15" s="330" t="s">
        <v>836</v>
      </c>
      <c r="B15" s="330"/>
      <c r="C15" s="330"/>
      <c r="D15" s="330"/>
    </row>
    <row r="16" spans="1:8" s="232" customFormat="1" ht="62.25" customHeight="1">
      <c r="A16" s="330"/>
      <c r="B16" s="330"/>
      <c r="C16" s="330"/>
      <c r="D16" s="330"/>
      <c r="E16" s="332" t="s">
        <v>837</v>
      </c>
      <c r="F16" s="332" t="s">
        <v>837</v>
      </c>
      <c r="G16" s="332" t="s">
        <v>837</v>
      </c>
      <c r="H16" s="332" t="s">
        <v>837</v>
      </c>
    </row>
    <row r="17" spans="1:8" s="232" customFormat="1" ht="30.75" customHeight="1" hidden="1">
      <c r="A17" s="331"/>
      <c r="B17" s="331"/>
      <c r="C17" s="331"/>
      <c r="D17" s="331"/>
      <c r="E17" s="332"/>
      <c r="F17" s="332"/>
      <c r="G17" s="332"/>
      <c r="H17" s="332"/>
    </row>
    <row r="18" spans="1:8" s="232" customFormat="1" ht="18" customHeight="1">
      <c r="A18" s="249"/>
      <c r="B18" s="249"/>
      <c r="C18" s="250"/>
      <c r="D18" s="251" t="s">
        <v>272</v>
      </c>
      <c r="E18" s="252"/>
      <c r="F18" s="252"/>
      <c r="G18" s="252"/>
      <c r="H18" s="252"/>
    </row>
    <row r="19" spans="1:4" ht="28.5" customHeight="1">
      <c r="A19" s="253" t="s">
        <v>814</v>
      </c>
      <c r="B19" s="254" t="s">
        <v>838</v>
      </c>
      <c r="C19" s="255" t="s">
        <v>576</v>
      </c>
      <c r="D19" s="255" t="s">
        <v>281</v>
      </c>
    </row>
    <row r="20" spans="1:4" ht="30.75" customHeight="1">
      <c r="A20" s="256" t="s">
        <v>839</v>
      </c>
      <c r="B20" s="297">
        <f>15700000+250000</f>
        <v>15950000</v>
      </c>
      <c r="C20" s="257">
        <v>15700000</v>
      </c>
      <c r="D20" s="257">
        <v>15700000</v>
      </c>
    </row>
    <row r="21" spans="1:4" ht="25.5" customHeight="1">
      <c r="A21" s="258" t="s">
        <v>830</v>
      </c>
      <c r="B21" s="259">
        <f>B20</f>
        <v>15950000</v>
      </c>
      <c r="C21" s="259">
        <f>C20</f>
        <v>15700000</v>
      </c>
      <c r="D21" s="259">
        <f>D20</f>
        <v>15700000</v>
      </c>
    </row>
  </sheetData>
  <sheetProtection/>
  <mergeCells count="6">
    <mergeCell ref="C13:D13"/>
    <mergeCell ref="A15:D17"/>
    <mergeCell ref="E16:E17"/>
    <mergeCell ref="F16:F17"/>
    <mergeCell ref="G16:G17"/>
    <mergeCell ref="H16:H1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10" zoomScaleSheetLayoutView="110" zoomScalePageLayoutView="0" workbookViewId="0" topLeftCell="A1">
      <selection activeCell="E1" sqref="E1:E16384"/>
    </sheetView>
  </sheetViews>
  <sheetFormatPr defaultColWidth="9.00390625" defaultRowHeight="12.75"/>
  <cols>
    <col min="1" max="1" width="38.625" style="0" customWidth="1"/>
    <col min="2" max="2" width="15.875" style="0" customWidth="1"/>
    <col min="3" max="3" width="16.625" style="0" customWidth="1"/>
    <col min="4" max="4" width="18.125" style="0" customWidth="1"/>
    <col min="5" max="5" width="0.37109375" style="0" customWidth="1"/>
    <col min="6" max="8" width="9.125" style="0" hidden="1" customWidth="1"/>
  </cols>
  <sheetData>
    <row r="1" spans="3:4" ht="12.75">
      <c r="C1" s="204"/>
      <c r="D1" s="205" t="s">
        <v>849</v>
      </c>
    </row>
    <row r="2" spans="3:4" ht="12.75">
      <c r="C2" s="204"/>
      <c r="D2" s="205" t="s">
        <v>725</v>
      </c>
    </row>
    <row r="3" spans="3:4" ht="12.75">
      <c r="C3" s="204"/>
      <c r="D3" s="205" t="s">
        <v>270</v>
      </c>
    </row>
    <row r="4" spans="3:4" ht="12.75">
      <c r="C4" s="204"/>
      <c r="D4" s="205" t="s">
        <v>854</v>
      </c>
    </row>
    <row r="5" spans="3:4" ht="12.75">
      <c r="C5" s="204"/>
      <c r="D5" s="205" t="s">
        <v>802</v>
      </c>
    </row>
    <row r="6" spans="3:4" ht="12.75">
      <c r="C6" s="204"/>
      <c r="D6" s="205" t="s">
        <v>728</v>
      </c>
    </row>
    <row r="7" spans="3:4" ht="12.75">
      <c r="C7" s="204"/>
      <c r="D7" s="205" t="s">
        <v>270</v>
      </c>
    </row>
    <row r="8" spans="3:4" ht="12.75">
      <c r="C8" s="204"/>
      <c r="D8" s="205" t="s">
        <v>726</v>
      </c>
    </row>
    <row r="9" spans="3:4" ht="12.75">
      <c r="C9" s="204"/>
      <c r="D9" s="205" t="s">
        <v>729</v>
      </c>
    </row>
    <row r="10" spans="3:4" ht="12.75">
      <c r="C10" s="204"/>
      <c r="D10" s="205" t="s">
        <v>26</v>
      </c>
    </row>
    <row r="11" spans="3:4" ht="12.75">
      <c r="C11" s="204"/>
      <c r="D11" s="205" t="s">
        <v>271</v>
      </c>
    </row>
    <row r="12" ht="18" customHeight="1">
      <c r="D12" s="246"/>
    </row>
    <row r="13" spans="3:4" ht="93" customHeight="1">
      <c r="C13" s="329" t="s">
        <v>850</v>
      </c>
      <c r="D13" s="329"/>
    </row>
    <row r="14" spans="1:8" s="232" customFormat="1" ht="62.25" customHeight="1">
      <c r="A14" s="327" t="s">
        <v>851</v>
      </c>
      <c r="B14" s="327"/>
      <c r="C14" s="327"/>
      <c r="D14" s="327"/>
      <c r="E14" s="296" t="s">
        <v>837</v>
      </c>
      <c r="F14" s="296" t="s">
        <v>837</v>
      </c>
      <c r="G14" s="296" t="s">
        <v>837</v>
      </c>
      <c r="H14" s="296" t="s">
        <v>837</v>
      </c>
    </row>
    <row r="15" spans="1:8" s="232" customFormat="1" ht="30.75" customHeight="1">
      <c r="A15" s="328"/>
      <c r="B15" s="328"/>
      <c r="C15" s="328"/>
      <c r="D15" s="328"/>
      <c r="E15" s="296"/>
      <c r="F15" s="296"/>
      <c r="G15" s="296"/>
      <c r="H15" s="296"/>
    </row>
    <row r="16" spans="1:8" s="232" customFormat="1" ht="18" customHeight="1">
      <c r="A16" s="249"/>
      <c r="B16" s="249"/>
      <c r="C16" s="294"/>
      <c r="D16" s="251" t="s">
        <v>272</v>
      </c>
      <c r="E16" s="295"/>
      <c r="F16" s="295"/>
      <c r="G16" s="295"/>
      <c r="H16" s="295"/>
    </row>
    <row r="17" spans="1:4" ht="28.5" customHeight="1">
      <c r="A17" s="253" t="s">
        <v>814</v>
      </c>
      <c r="B17" s="254" t="s">
        <v>838</v>
      </c>
      <c r="C17" s="255" t="s">
        <v>576</v>
      </c>
      <c r="D17" s="255" t="s">
        <v>281</v>
      </c>
    </row>
    <row r="18" spans="1:4" ht="30.75" customHeight="1">
      <c r="A18" s="256" t="s">
        <v>839</v>
      </c>
      <c r="B18" s="297">
        <v>46265</v>
      </c>
      <c r="C18" s="257"/>
      <c r="D18" s="257"/>
    </row>
    <row r="19" spans="1:4" ht="25.5" customHeight="1">
      <c r="A19" s="258" t="s">
        <v>830</v>
      </c>
      <c r="B19" s="259">
        <f>B18</f>
        <v>46265</v>
      </c>
      <c r="C19" s="259">
        <f>C18</f>
        <v>0</v>
      </c>
      <c r="D19" s="259">
        <f>D18</f>
        <v>0</v>
      </c>
    </row>
  </sheetData>
  <sheetProtection/>
  <mergeCells count="2">
    <mergeCell ref="C13:D13"/>
    <mergeCell ref="A14:D15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2020-01-13T12:03:13Z</cp:lastPrinted>
  <dcterms:created xsi:type="dcterms:W3CDTF">1999-10-28T10:18:25Z</dcterms:created>
  <dcterms:modified xsi:type="dcterms:W3CDTF">2020-01-13T12:07:37Z</dcterms:modified>
  <cp:category/>
  <cp:version/>
  <cp:contentType/>
  <cp:contentStatus/>
</cp:coreProperties>
</file>