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Мои документы\уточнение 2022\003 Март\"/>
    </mc:Choice>
  </mc:AlternateContent>
  <xr:revisionPtr revIDLastSave="0" documentId="13_ncr:1_{DA258143-1CDB-4AF1-8026-506BFAF7C785}" xr6:coauthVersionLast="45" xr6:coauthVersionMax="47" xr10:uidLastSave="{00000000-0000-0000-0000-000000000000}"/>
  <bookViews>
    <workbookView xWindow="-120" yWindow="-120" windowWidth="29040" windowHeight="15840" tabRatio="868" activeTab="5" xr2:uid="{00000000-000D-0000-FFFF-FFFF00000000}"/>
  </bookViews>
  <sheets>
    <sheet name="приложение 1" sheetId="14" r:id="rId1"/>
    <sheet name="приложение 3" sheetId="15" r:id="rId2"/>
    <sheet name="Приложение 4" sheetId="16" r:id="rId3"/>
    <sheet name="приложение 5" sheetId="5" r:id="rId4"/>
    <sheet name="приложение 6 таб4" sheetId="9" r:id="rId5"/>
    <sheet name="приложение 8" sheetId="13" r:id="rId6"/>
  </sheets>
  <definedNames>
    <definedName name="_xlnm.Print_Titles" localSheetId="0">'приложение 1'!$16:$18</definedName>
    <definedName name="_xlnm.Print_Titles" localSheetId="1">'приложение 3'!$16:$16</definedName>
    <definedName name="_xlnm.Print_Titles" localSheetId="2">'Приложение 4'!$16:$16</definedName>
    <definedName name="_xlnm.Print_Area" localSheetId="0">'приложение 1'!$C$1:$K$174</definedName>
    <definedName name="_xlnm.Print_Area" localSheetId="1">'приложение 3'!$A$1:$I$405</definedName>
    <definedName name="_xlnm.Print_Area" localSheetId="2">'Приложение 4'!$A$1:$H$389</definedName>
    <definedName name="_xlnm.Print_Area" localSheetId="5">'приложение 8'!$A$1:$J$41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6" i="5" l="1"/>
  <c r="F293" i="16"/>
  <c r="G309" i="15"/>
  <c r="F178" i="16" l="1"/>
  <c r="F179" i="16"/>
  <c r="F180" i="16"/>
  <c r="G273" i="15"/>
  <c r="G285" i="15"/>
  <c r="G286" i="15"/>
  <c r="G287" i="15"/>
  <c r="H215" i="5" l="1"/>
  <c r="H214" i="5" s="1"/>
  <c r="H213" i="5" s="1"/>
  <c r="I225" i="5"/>
  <c r="I224" i="5" s="1"/>
  <c r="I223" i="5" s="1"/>
  <c r="H217" i="5"/>
  <c r="H203" i="5"/>
  <c r="H225" i="5"/>
  <c r="H212" i="5"/>
  <c r="H110" i="5"/>
  <c r="H111" i="5"/>
  <c r="H106" i="5"/>
  <c r="H154" i="5"/>
  <c r="H74" i="5"/>
  <c r="H73" i="5" s="1"/>
  <c r="H119" i="5"/>
  <c r="H120" i="5"/>
  <c r="H91" i="5"/>
  <c r="H137" i="5"/>
  <c r="H138" i="5"/>
  <c r="H139" i="5"/>
  <c r="H308" i="5" l="1"/>
  <c r="H330" i="5"/>
  <c r="H331" i="5"/>
  <c r="H332" i="5"/>
  <c r="H329" i="5" l="1"/>
  <c r="H326" i="5"/>
  <c r="F292" i="16"/>
  <c r="G315" i="15"/>
  <c r="F165" i="16"/>
  <c r="F229" i="16"/>
  <c r="F233" i="16"/>
  <c r="F234" i="16"/>
  <c r="F235" i="16"/>
  <c r="F232" i="16"/>
  <c r="F260" i="16"/>
  <c r="F258" i="16"/>
  <c r="F53" i="16"/>
  <c r="F186" i="16"/>
  <c r="F147" i="16"/>
  <c r="F144" i="16"/>
  <c r="F290" i="16"/>
  <c r="F130" i="16"/>
  <c r="F134" i="16"/>
  <c r="F135" i="16"/>
  <c r="F170" i="16"/>
  <c r="F169" i="16" s="1"/>
  <c r="F168" i="16" s="1"/>
  <c r="F167" i="16" s="1"/>
  <c r="F114" i="16"/>
  <c r="F113" i="16" s="1"/>
  <c r="G204" i="16"/>
  <c r="G210" i="16"/>
  <c r="G209" i="16" s="1"/>
  <c r="G208" i="16" s="1"/>
  <c r="G101" i="16"/>
  <c r="G100" i="16" s="1"/>
  <c r="H101" i="16"/>
  <c r="H100" i="16" s="1"/>
  <c r="F100" i="16"/>
  <c r="F99" i="16"/>
  <c r="F98" i="16" s="1"/>
  <c r="F97" i="16" s="1"/>
  <c r="F101" i="16"/>
  <c r="G97" i="16"/>
  <c r="H97" i="16"/>
  <c r="G98" i="16"/>
  <c r="H98" i="16"/>
  <c r="G95" i="16"/>
  <c r="G92" i="16" s="1"/>
  <c r="H95" i="16"/>
  <c r="H92" i="16" s="1"/>
  <c r="G93" i="16"/>
  <c r="H93" i="16"/>
  <c r="F95" i="16"/>
  <c r="F93" i="16"/>
  <c r="G90" i="16"/>
  <c r="G89" i="16" s="1"/>
  <c r="H90" i="16"/>
  <c r="H89" i="16"/>
  <c r="F89" i="16"/>
  <c r="F90" i="16"/>
  <c r="G87" i="16"/>
  <c r="G86" i="16" s="1"/>
  <c r="H87" i="16"/>
  <c r="H86" i="16" s="1"/>
  <c r="F87" i="16"/>
  <c r="F86" i="16" s="1"/>
  <c r="H82" i="16"/>
  <c r="H81" i="16" s="1"/>
  <c r="G83" i="16"/>
  <c r="G82" i="16" s="1"/>
  <c r="G81" i="16" s="1"/>
  <c r="H83" i="16"/>
  <c r="F83" i="16"/>
  <c r="F82" i="16" s="1"/>
  <c r="F81" i="16" s="1"/>
  <c r="G79" i="16"/>
  <c r="G78" i="16" s="1"/>
  <c r="H79" i="16"/>
  <c r="H78" i="16" s="1"/>
  <c r="F79" i="16"/>
  <c r="F78" i="16" s="1"/>
  <c r="H75" i="16"/>
  <c r="G76" i="16"/>
  <c r="G75" i="16" s="1"/>
  <c r="H76" i="16"/>
  <c r="F76" i="16"/>
  <c r="F75" i="16" s="1"/>
  <c r="G73" i="16"/>
  <c r="G70" i="16" s="1"/>
  <c r="H73" i="16"/>
  <c r="G71" i="16"/>
  <c r="H71" i="16"/>
  <c r="H70" i="16" s="1"/>
  <c r="F73" i="16"/>
  <c r="F71" i="16"/>
  <c r="G67" i="16"/>
  <c r="H67" i="16"/>
  <c r="G68" i="16"/>
  <c r="H68" i="16"/>
  <c r="F67" i="16"/>
  <c r="F68" i="16"/>
  <c r="G65" i="16"/>
  <c r="H65" i="16"/>
  <c r="F65" i="16"/>
  <c r="G63" i="16"/>
  <c r="H63" i="16"/>
  <c r="F63" i="16"/>
  <c r="H62" i="16"/>
  <c r="H58" i="16"/>
  <c r="H57" i="16" s="1"/>
  <c r="G59" i="16"/>
  <c r="G58" i="16" s="1"/>
  <c r="G57" i="16" s="1"/>
  <c r="H59" i="16"/>
  <c r="F58" i="16"/>
  <c r="F57" i="16" s="1"/>
  <c r="F59" i="16"/>
  <c r="G55" i="16"/>
  <c r="G54" i="16" s="1"/>
  <c r="H55" i="16"/>
  <c r="H54" i="16" s="1"/>
  <c r="F55" i="16"/>
  <c r="F54" i="16" s="1"/>
  <c r="G52" i="16"/>
  <c r="G49" i="16" s="1"/>
  <c r="H52" i="16"/>
  <c r="G50" i="16"/>
  <c r="H50" i="16"/>
  <c r="F52" i="16"/>
  <c r="F50" i="16"/>
  <c r="H49" i="16"/>
  <c r="H46" i="16"/>
  <c r="G47" i="16"/>
  <c r="G46" i="16" s="1"/>
  <c r="H47" i="16"/>
  <c r="F47" i="16"/>
  <c r="F46" i="16" s="1"/>
  <c r="G44" i="16"/>
  <c r="G43" i="16" s="1"/>
  <c r="H44" i="16"/>
  <c r="H43" i="16" s="1"/>
  <c r="F44" i="16"/>
  <c r="F43" i="16" s="1"/>
  <c r="G41" i="16"/>
  <c r="H41" i="16"/>
  <c r="H38" i="16" s="1"/>
  <c r="G39" i="16"/>
  <c r="H39" i="16"/>
  <c r="F41" i="16"/>
  <c r="F39" i="16"/>
  <c r="G38" i="16"/>
  <c r="G36" i="16"/>
  <c r="H36" i="16"/>
  <c r="F36" i="16"/>
  <c r="G34" i="16"/>
  <c r="H34" i="16"/>
  <c r="H33" i="16" s="1"/>
  <c r="F34" i="16"/>
  <c r="G27" i="16"/>
  <c r="H27" i="16"/>
  <c r="G25" i="16"/>
  <c r="H25" i="16"/>
  <c r="H24" i="16"/>
  <c r="G21" i="16"/>
  <c r="G20" i="16" s="1"/>
  <c r="G19" i="16" s="1"/>
  <c r="H21" i="16"/>
  <c r="H20" i="16" s="1"/>
  <c r="H19" i="16" s="1"/>
  <c r="G105" i="16"/>
  <c r="G104" i="16" s="1"/>
  <c r="G103" i="16" s="1"/>
  <c r="H105" i="16"/>
  <c r="H104" i="16" s="1"/>
  <c r="H103" i="16" s="1"/>
  <c r="G106" i="16"/>
  <c r="H106" i="16"/>
  <c r="F106" i="16"/>
  <c r="F105" i="16" s="1"/>
  <c r="F104" i="16" s="1"/>
  <c r="F103" i="16" s="1"/>
  <c r="G126" i="16"/>
  <c r="G127" i="16"/>
  <c r="H127" i="16"/>
  <c r="H126" i="16" s="1"/>
  <c r="G123" i="16"/>
  <c r="G122" i="16" s="1"/>
  <c r="G124" i="16"/>
  <c r="H124" i="16"/>
  <c r="H123" i="16" s="1"/>
  <c r="H122" i="16" s="1"/>
  <c r="F128" i="16"/>
  <c r="F127" i="16" s="1"/>
  <c r="F126" i="16" s="1"/>
  <c r="F124" i="16"/>
  <c r="F123" i="16" s="1"/>
  <c r="G119" i="16"/>
  <c r="G118" i="16" s="1"/>
  <c r="G120" i="16"/>
  <c r="H120" i="16"/>
  <c r="H119" i="16" s="1"/>
  <c r="H118" i="16" s="1"/>
  <c r="F120" i="16"/>
  <c r="F119" i="16" s="1"/>
  <c r="F118" i="16" s="1"/>
  <c r="G111" i="16"/>
  <c r="G110" i="16" s="1"/>
  <c r="H111" i="16"/>
  <c r="H110" i="16" s="1"/>
  <c r="G113" i="16"/>
  <c r="H113" i="16"/>
  <c r="F111" i="16"/>
  <c r="G116" i="16"/>
  <c r="G115" i="16" s="1"/>
  <c r="H116" i="16"/>
  <c r="H115" i="16" s="1"/>
  <c r="F116" i="16"/>
  <c r="F115" i="16" s="1"/>
  <c r="G164" i="16"/>
  <c r="G163" i="16" s="1"/>
  <c r="H164" i="16"/>
  <c r="H163" i="16" s="1"/>
  <c r="F164" i="16"/>
  <c r="F163" i="16" s="1"/>
  <c r="G161" i="16"/>
  <c r="G160" i="16" s="1"/>
  <c r="H161" i="16"/>
  <c r="H160" i="16" s="1"/>
  <c r="F160" i="16"/>
  <c r="F161" i="16"/>
  <c r="G157" i="16"/>
  <c r="G158" i="16"/>
  <c r="H158" i="16"/>
  <c r="H157" i="16" s="1"/>
  <c r="F157" i="16"/>
  <c r="F158" i="16"/>
  <c r="G155" i="16"/>
  <c r="G154" i="16" s="1"/>
  <c r="H155" i="16"/>
  <c r="H154" i="16" s="1"/>
  <c r="F154" i="16"/>
  <c r="F155" i="16"/>
  <c r="G152" i="16"/>
  <c r="H152" i="16"/>
  <c r="F152" i="16"/>
  <c r="G150" i="16"/>
  <c r="H150" i="16"/>
  <c r="H149" i="16" s="1"/>
  <c r="F150" i="16"/>
  <c r="G146" i="16"/>
  <c r="G145" i="16" s="1"/>
  <c r="H146" i="16"/>
  <c r="H145" i="16" s="1"/>
  <c r="F146" i="16"/>
  <c r="F145" i="16" s="1"/>
  <c r="G143" i="16"/>
  <c r="G142" i="16" s="1"/>
  <c r="H143" i="16"/>
  <c r="H142" i="16" s="1"/>
  <c r="F143" i="16"/>
  <c r="F142" i="16" s="1"/>
  <c r="G139" i="16"/>
  <c r="G138" i="16" s="1"/>
  <c r="G137" i="16" s="1"/>
  <c r="H139" i="16"/>
  <c r="H138" i="16" s="1"/>
  <c r="H137" i="16" s="1"/>
  <c r="F139" i="16"/>
  <c r="F138" i="16" s="1"/>
  <c r="F137" i="16" s="1"/>
  <c r="G132" i="16"/>
  <c r="G131" i="16" s="1"/>
  <c r="G130" i="16" s="1"/>
  <c r="H132" i="16"/>
  <c r="H131" i="16" s="1"/>
  <c r="H130" i="16" s="1"/>
  <c r="F132" i="16"/>
  <c r="F131" i="16" s="1"/>
  <c r="G176" i="16"/>
  <c r="G175" i="16" s="1"/>
  <c r="H176" i="16"/>
  <c r="H175" i="16" s="1"/>
  <c r="G173" i="16"/>
  <c r="G172" i="16" s="1"/>
  <c r="H173" i="16"/>
  <c r="H172" i="16" s="1"/>
  <c r="F173" i="16"/>
  <c r="F172" i="16" s="1"/>
  <c r="F175" i="16"/>
  <c r="F176" i="16"/>
  <c r="G169" i="16"/>
  <c r="G168" i="16" s="1"/>
  <c r="G167" i="16" s="1"/>
  <c r="H169" i="16"/>
  <c r="H168" i="16" s="1"/>
  <c r="H167" i="16" s="1"/>
  <c r="G185" i="16"/>
  <c r="G184" i="16" s="1"/>
  <c r="G183" i="16" s="1"/>
  <c r="G182" i="16" s="1"/>
  <c r="H185" i="16"/>
  <c r="H184" i="16"/>
  <c r="H183" i="16" s="1"/>
  <c r="H182" i="16" s="1"/>
  <c r="F185" i="16"/>
  <c r="F184" i="16" s="1"/>
  <c r="F183" i="16" s="1"/>
  <c r="F182" i="16" s="1"/>
  <c r="G263" i="16"/>
  <c r="G264" i="16"/>
  <c r="H264" i="16"/>
  <c r="H263" i="16" s="1"/>
  <c r="G266" i="16"/>
  <c r="G267" i="16"/>
  <c r="H267" i="16"/>
  <c r="H266" i="16" s="1"/>
  <c r="G269" i="16"/>
  <c r="G270" i="16"/>
  <c r="H270" i="16"/>
  <c r="H269" i="16" s="1"/>
  <c r="G272" i="16"/>
  <c r="G273" i="16"/>
  <c r="H273" i="16"/>
  <c r="H272" i="16" s="1"/>
  <c r="G275" i="16"/>
  <c r="G276" i="16"/>
  <c r="H276" i="16"/>
  <c r="H275" i="16" s="1"/>
  <c r="F275" i="16"/>
  <c r="F276" i="16"/>
  <c r="F273" i="16"/>
  <c r="F272" i="16" s="1"/>
  <c r="F270" i="16"/>
  <c r="F269" i="16" s="1"/>
  <c r="F267" i="16"/>
  <c r="F266" i="16" s="1"/>
  <c r="F264" i="16"/>
  <c r="F263" i="16" s="1"/>
  <c r="G260" i="16"/>
  <c r="G259" i="16" s="1"/>
  <c r="H260" i="16"/>
  <c r="H259" i="16" s="1"/>
  <c r="F259" i="16"/>
  <c r="G257" i="16"/>
  <c r="G253" i="16" s="1"/>
  <c r="H257" i="16"/>
  <c r="G254" i="16"/>
  <c r="H254" i="16"/>
  <c r="H253" i="16" s="1"/>
  <c r="F257" i="16"/>
  <c r="F253" i="16" s="1"/>
  <c r="F254" i="16"/>
  <c r="G251" i="16"/>
  <c r="G250" i="16" s="1"/>
  <c r="H251" i="16"/>
  <c r="H250" i="16" s="1"/>
  <c r="F251" i="16"/>
  <c r="F250" i="16" s="1"/>
  <c r="G248" i="16"/>
  <c r="G247" i="16" s="1"/>
  <c r="H248" i="16"/>
  <c r="H247" i="16" s="1"/>
  <c r="F248" i="16"/>
  <c r="F247" i="16" s="1"/>
  <c r="G245" i="16"/>
  <c r="G244" i="16" s="1"/>
  <c r="H245" i="16"/>
  <c r="H244" i="16" s="1"/>
  <c r="F245" i="16"/>
  <c r="F244" i="16" s="1"/>
  <c r="G241" i="16"/>
  <c r="G240" i="16" s="1"/>
  <c r="H241" i="16"/>
  <c r="H240" i="16" s="1"/>
  <c r="F241" i="16"/>
  <c r="F240" i="16" s="1"/>
  <c r="F239" i="16" s="1"/>
  <c r="G237" i="16"/>
  <c r="G236" i="16" s="1"/>
  <c r="H237" i="16"/>
  <c r="H236" i="16" s="1"/>
  <c r="G231" i="16"/>
  <c r="G230" i="16" s="1"/>
  <c r="H231" i="16"/>
  <c r="H230" i="16" s="1"/>
  <c r="F237" i="16"/>
  <c r="F236" i="16" s="1"/>
  <c r="F231" i="16"/>
  <c r="F230" i="16" s="1"/>
  <c r="G226" i="16"/>
  <c r="G227" i="16"/>
  <c r="H227" i="16"/>
  <c r="H226" i="16" s="1"/>
  <c r="F227" i="16"/>
  <c r="F226" i="16" s="1"/>
  <c r="G224" i="16"/>
  <c r="G223" i="16" s="1"/>
  <c r="H224" i="16"/>
  <c r="H223" i="16" s="1"/>
  <c r="G221" i="16"/>
  <c r="G220" i="16" s="1"/>
  <c r="H221" i="16"/>
  <c r="H220" i="16" s="1"/>
  <c r="F224" i="16"/>
  <c r="F223" i="16" s="1"/>
  <c r="F220" i="16"/>
  <c r="F221" i="16"/>
  <c r="G218" i="16"/>
  <c r="G217" i="16" s="1"/>
  <c r="H218" i="16"/>
  <c r="H217" i="16" s="1"/>
  <c r="G215" i="16"/>
  <c r="G214" i="16" s="1"/>
  <c r="H215" i="16"/>
  <c r="H214" i="16" s="1"/>
  <c r="G212" i="16"/>
  <c r="G211" i="16" s="1"/>
  <c r="H212" i="16"/>
  <c r="H211" i="16" s="1"/>
  <c r="F218" i="16"/>
  <c r="F217" i="16" s="1"/>
  <c r="F215" i="16"/>
  <c r="F214" i="16" s="1"/>
  <c r="F212" i="16"/>
  <c r="F211" i="16" s="1"/>
  <c r="H209" i="16"/>
  <c r="H208" i="16" s="1"/>
  <c r="F209" i="16"/>
  <c r="F208" i="16" s="1"/>
  <c r="G206" i="16"/>
  <c r="G205" i="16" s="1"/>
  <c r="H206" i="16"/>
  <c r="H205" i="16" s="1"/>
  <c r="F206" i="16"/>
  <c r="F205" i="16" s="1"/>
  <c r="G203" i="16"/>
  <c r="G202" i="16" s="1"/>
  <c r="H203" i="16"/>
  <c r="H202" i="16" s="1"/>
  <c r="F202" i="16"/>
  <c r="F203" i="16"/>
  <c r="G199" i="16"/>
  <c r="G198" i="16" s="1"/>
  <c r="H199" i="16"/>
  <c r="H198" i="16" s="1"/>
  <c r="F199" i="16"/>
  <c r="F198" i="16" s="1"/>
  <c r="G196" i="16"/>
  <c r="G195" i="16" s="1"/>
  <c r="H196" i="16"/>
  <c r="H195" i="16" s="1"/>
  <c r="F195" i="16"/>
  <c r="F196" i="16"/>
  <c r="G193" i="16"/>
  <c r="G192" i="16" s="1"/>
  <c r="H193" i="16"/>
  <c r="H192" i="16" s="1"/>
  <c r="F193" i="16"/>
  <c r="F192" i="16" s="1"/>
  <c r="G190" i="16"/>
  <c r="G189" i="16" s="1"/>
  <c r="H190" i="16"/>
  <c r="H189" i="16" s="1"/>
  <c r="H188" i="16" s="1"/>
  <c r="F190" i="16"/>
  <c r="F189" i="16" s="1"/>
  <c r="G281" i="16"/>
  <c r="G280" i="16" s="1"/>
  <c r="H281" i="16"/>
  <c r="H280" i="16" s="1"/>
  <c r="F281" i="16"/>
  <c r="F280" i="16" s="1"/>
  <c r="G284" i="16"/>
  <c r="G283" i="16" s="1"/>
  <c r="H284" i="16"/>
  <c r="H283" i="16" s="1"/>
  <c r="F284" i="16"/>
  <c r="F283" i="16" s="1"/>
  <c r="G287" i="16"/>
  <c r="G286" i="16" s="1"/>
  <c r="H287" i="16"/>
  <c r="H286" i="16" s="1"/>
  <c r="F287" i="16"/>
  <c r="F286" i="16" s="1"/>
  <c r="G292" i="16"/>
  <c r="G289" i="16" s="1"/>
  <c r="H292" i="16"/>
  <c r="H289" i="16" s="1"/>
  <c r="G295" i="16"/>
  <c r="G294" i="16" s="1"/>
  <c r="H295" i="16"/>
  <c r="H294" i="16" s="1"/>
  <c r="F295" i="16"/>
  <c r="F294" i="16" s="1"/>
  <c r="G298" i="16"/>
  <c r="G297" i="16" s="1"/>
  <c r="H298" i="16"/>
  <c r="H297" i="16" s="1"/>
  <c r="F298" i="16"/>
  <c r="F297" i="16" s="1"/>
  <c r="G301" i="16"/>
  <c r="G300" i="16" s="1"/>
  <c r="H301" i="16"/>
  <c r="H300" i="16" s="1"/>
  <c r="F301" i="16"/>
  <c r="F300" i="16" s="1"/>
  <c r="G304" i="16"/>
  <c r="G303" i="16" s="1"/>
  <c r="H304" i="16"/>
  <c r="H303" i="16" s="1"/>
  <c r="F304" i="16"/>
  <c r="F303" i="16" s="1"/>
  <c r="G307" i="16"/>
  <c r="G306" i="16" s="1"/>
  <c r="H307" i="16"/>
  <c r="H306" i="16" s="1"/>
  <c r="F307" i="16"/>
  <c r="F306" i="16" s="1"/>
  <c r="G310" i="16"/>
  <c r="G309" i="16" s="1"/>
  <c r="H310" i="16"/>
  <c r="H309" i="16" s="1"/>
  <c r="F310" i="16"/>
  <c r="F309" i="16" s="1"/>
  <c r="H312" i="16"/>
  <c r="G313" i="16"/>
  <c r="G312" i="16" s="1"/>
  <c r="H313" i="16"/>
  <c r="F313" i="16"/>
  <c r="F312" i="16" s="1"/>
  <c r="G316" i="16"/>
  <c r="G315" i="16" s="1"/>
  <c r="H316" i="16"/>
  <c r="H315" i="16" s="1"/>
  <c r="F316" i="16"/>
  <c r="F315" i="16" s="1"/>
  <c r="G320" i="16"/>
  <c r="G319" i="16" s="1"/>
  <c r="G318" i="16" s="1"/>
  <c r="G278" i="16" s="1"/>
  <c r="H320" i="16"/>
  <c r="H319" i="16" s="1"/>
  <c r="H318" i="16" s="1"/>
  <c r="H278" i="16" s="1"/>
  <c r="F320" i="16"/>
  <c r="F319" i="16" s="1"/>
  <c r="F318" i="16" s="1"/>
  <c r="G364" i="16"/>
  <c r="G363" i="16" s="1"/>
  <c r="H364" i="16"/>
  <c r="H363" i="16" s="1"/>
  <c r="F364" i="16"/>
  <c r="F363" i="16" s="1"/>
  <c r="G360" i="16"/>
  <c r="G361" i="16"/>
  <c r="H361" i="16"/>
  <c r="H360" i="16" s="1"/>
  <c r="F361" i="16"/>
  <c r="F360" i="16" s="1"/>
  <c r="G358" i="16"/>
  <c r="G357" i="16" s="1"/>
  <c r="H358" i="16"/>
  <c r="H357" i="16" s="1"/>
  <c r="F358" i="16"/>
  <c r="F357" i="16" s="1"/>
  <c r="H354" i="16"/>
  <c r="G355" i="16"/>
  <c r="G354" i="16" s="1"/>
  <c r="H355" i="16"/>
  <c r="F355" i="16"/>
  <c r="F354" i="16" s="1"/>
  <c r="G352" i="16"/>
  <c r="H352" i="16"/>
  <c r="F352" i="16"/>
  <c r="G350" i="16"/>
  <c r="H350" i="16"/>
  <c r="H349" i="16" s="1"/>
  <c r="F350" i="16"/>
  <c r="G346" i="16"/>
  <c r="G345" i="16" s="1"/>
  <c r="H346" i="16"/>
  <c r="H345" i="16" s="1"/>
  <c r="F346" i="16"/>
  <c r="F345" i="16" s="1"/>
  <c r="G343" i="16"/>
  <c r="G342" i="16" s="1"/>
  <c r="H343" i="16"/>
  <c r="H342" i="16" s="1"/>
  <c r="F343" i="16"/>
  <c r="F342" i="16" s="1"/>
  <c r="G340" i="16"/>
  <c r="G339" i="16" s="1"/>
  <c r="H340" i="16"/>
  <c r="H339" i="16" s="1"/>
  <c r="F340" i="16"/>
  <c r="F339" i="16" s="1"/>
  <c r="H335" i="16"/>
  <c r="G336" i="16"/>
  <c r="G335" i="16" s="1"/>
  <c r="H336" i="16"/>
  <c r="F336" i="16"/>
  <c r="F335" i="16" s="1"/>
  <c r="G329" i="16"/>
  <c r="G328" i="16" s="1"/>
  <c r="G327" i="16" s="1"/>
  <c r="H329" i="16"/>
  <c r="H328" i="16" s="1"/>
  <c r="G332" i="16"/>
  <c r="G331" i="16" s="1"/>
  <c r="H332" i="16"/>
  <c r="H331" i="16" s="1"/>
  <c r="F332" i="16"/>
  <c r="F331" i="16" s="1"/>
  <c r="F329" i="16"/>
  <c r="F328" i="16" s="1"/>
  <c r="G325" i="16"/>
  <c r="G324" i="16" s="1"/>
  <c r="G323" i="16" s="1"/>
  <c r="H325" i="16"/>
  <c r="H324" i="16" s="1"/>
  <c r="H323" i="16" s="1"/>
  <c r="F325" i="16"/>
  <c r="F324" i="16" s="1"/>
  <c r="F323" i="16" s="1"/>
  <c r="G372" i="16"/>
  <c r="G371" i="16" s="1"/>
  <c r="H372" i="16"/>
  <c r="H371" i="16" s="1"/>
  <c r="F371" i="16"/>
  <c r="F372" i="16"/>
  <c r="G369" i="16"/>
  <c r="G368" i="16" s="1"/>
  <c r="G367" i="16" s="1"/>
  <c r="G366" i="16" s="1"/>
  <c r="H369" i="16"/>
  <c r="H368" i="16" s="1"/>
  <c r="H367" i="16" s="1"/>
  <c r="F369" i="16"/>
  <c r="F368" i="16" s="1"/>
  <c r="G376" i="16"/>
  <c r="G375" i="16" s="1"/>
  <c r="G374" i="16" s="1"/>
  <c r="H376" i="16"/>
  <c r="H375" i="16" s="1"/>
  <c r="H374" i="16" s="1"/>
  <c r="F376" i="16"/>
  <c r="F375" i="16" s="1"/>
  <c r="F374" i="16" s="1"/>
  <c r="G381" i="16"/>
  <c r="G380" i="16" s="1"/>
  <c r="G379" i="16" s="1"/>
  <c r="H381" i="16"/>
  <c r="H380" i="16" s="1"/>
  <c r="H379" i="16" s="1"/>
  <c r="F380" i="16"/>
  <c r="F379" i="16" s="1"/>
  <c r="F381" i="16"/>
  <c r="G385" i="16"/>
  <c r="G384" i="16" s="1"/>
  <c r="G383" i="16" s="1"/>
  <c r="H385" i="16"/>
  <c r="H384" i="16" s="1"/>
  <c r="H383" i="16" s="1"/>
  <c r="F384" i="16"/>
  <c r="F383" i="16" s="1"/>
  <c r="F385" i="16"/>
  <c r="G30" i="16"/>
  <c r="G29" i="16" s="1"/>
  <c r="H30" i="16"/>
  <c r="H29" i="16" s="1"/>
  <c r="F25" i="16"/>
  <c r="F24" i="16" s="1"/>
  <c r="F27" i="16"/>
  <c r="F30" i="16"/>
  <c r="F29" i="16" s="1"/>
  <c r="F21" i="16"/>
  <c r="F20" i="16" s="1"/>
  <c r="F19" i="16" s="1"/>
  <c r="H57" i="15"/>
  <c r="H51" i="15"/>
  <c r="F289" i="16" l="1"/>
  <c r="G109" i="16"/>
  <c r="H109" i="16"/>
  <c r="H108" i="16" s="1"/>
  <c r="F141" i="16"/>
  <c r="F23" i="16"/>
  <c r="F122" i="16"/>
  <c r="F149" i="16"/>
  <c r="G33" i="16"/>
  <c r="G32" i="16" s="1"/>
  <c r="H378" i="16"/>
  <c r="G62" i="16"/>
  <c r="F378" i="16"/>
  <c r="H348" i="16"/>
  <c r="F33" i="16"/>
  <c r="H23" i="16"/>
  <c r="F110" i="16"/>
  <c r="H85" i="16"/>
  <c r="G85" i="16"/>
  <c r="F92" i="16"/>
  <c r="F85" i="16" s="1"/>
  <c r="H61" i="16"/>
  <c r="F70" i="16"/>
  <c r="G61" i="16"/>
  <c r="F62" i="16"/>
  <c r="F49" i="16"/>
  <c r="H32" i="16"/>
  <c r="F38" i="16"/>
  <c r="G24" i="16"/>
  <c r="G23" i="16" s="1"/>
  <c r="H229" i="16"/>
  <c r="H366" i="16"/>
  <c r="H327" i="16"/>
  <c r="G229" i="16"/>
  <c r="G149" i="16"/>
  <c r="G148" i="16" s="1"/>
  <c r="G378" i="16"/>
  <c r="G349" i="16"/>
  <c r="G348" i="16" s="1"/>
  <c r="F109" i="16"/>
  <c r="F108" i="16" s="1"/>
  <c r="G108" i="16"/>
  <c r="H148" i="16"/>
  <c r="F148" i="16"/>
  <c r="F129" i="16" s="1"/>
  <c r="G141" i="16"/>
  <c r="H141" i="16"/>
  <c r="H171" i="16"/>
  <c r="H166" i="16" s="1"/>
  <c r="G171" i="16"/>
  <c r="G166" i="16" s="1"/>
  <c r="F171" i="16"/>
  <c r="F166" i="16" s="1"/>
  <c r="H243" i="16"/>
  <c r="G243" i="16"/>
  <c r="F243" i="16"/>
  <c r="H201" i="16"/>
  <c r="F201" i="16"/>
  <c r="G201" i="16"/>
  <c r="G188" i="16"/>
  <c r="F188" i="16"/>
  <c r="F279" i="16"/>
  <c r="F278" i="16" s="1"/>
  <c r="F349" i="16"/>
  <c r="F348" i="16" s="1"/>
  <c r="H334" i="16"/>
  <c r="G334" i="16"/>
  <c r="F334" i="16"/>
  <c r="F327" i="16"/>
  <c r="F367" i="16"/>
  <c r="F366" i="16" s="1"/>
  <c r="H391" i="15"/>
  <c r="I391" i="15"/>
  <c r="H130" i="15"/>
  <c r="I130" i="15"/>
  <c r="H338" i="15"/>
  <c r="I338" i="15"/>
  <c r="G338" i="15"/>
  <c r="H343" i="15"/>
  <c r="I343" i="15"/>
  <c r="G343" i="15"/>
  <c r="I305" i="15"/>
  <c r="I295" i="15" s="1"/>
  <c r="G293" i="15"/>
  <c r="G246" i="15"/>
  <c r="H228" i="15"/>
  <c r="I228" i="15"/>
  <c r="H204" i="15"/>
  <c r="I204" i="15"/>
  <c r="G204" i="15"/>
  <c r="H201" i="15"/>
  <c r="I201" i="15"/>
  <c r="G201" i="15"/>
  <c r="H202" i="15"/>
  <c r="I202" i="15"/>
  <c r="G202" i="15"/>
  <c r="H220" i="15"/>
  <c r="I220" i="15"/>
  <c r="G220" i="15"/>
  <c r="H221" i="15"/>
  <c r="I221" i="15"/>
  <c r="G221" i="15"/>
  <c r="H212" i="15"/>
  <c r="I212" i="15"/>
  <c r="G212" i="15"/>
  <c r="H213" i="15"/>
  <c r="I213" i="15"/>
  <c r="G213" i="15"/>
  <c r="H214" i="15"/>
  <c r="I214" i="15"/>
  <c r="G214" i="15"/>
  <c r="H207" i="15"/>
  <c r="I207" i="15"/>
  <c r="H205" i="15"/>
  <c r="I205" i="15"/>
  <c r="G205" i="15"/>
  <c r="H199" i="15"/>
  <c r="I199" i="15"/>
  <c r="G199" i="15"/>
  <c r="G198" i="15" s="1"/>
  <c r="H262" i="15"/>
  <c r="H261" i="15" s="1"/>
  <c r="I262" i="15"/>
  <c r="I261" i="15" s="1"/>
  <c r="I257" i="15" s="1"/>
  <c r="I245" i="15" s="1"/>
  <c r="G263" i="15"/>
  <c r="H210" i="15"/>
  <c r="H209" i="15" s="1"/>
  <c r="I210" i="15"/>
  <c r="I209" i="15" s="1"/>
  <c r="G210" i="15"/>
  <c r="G209" i="15" s="1"/>
  <c r="I217" i="15"/>
  <c r="H218" i="15"/>
  <c r="H217" i="15" s="1"/>
  <c r="I218" i="15"/>
  <c r="G218" i="15"/>
  <c r="G217" i="15" s="1"/>
  <c r="G101" i="15"/>
  <c r="G402" i="15"/>
  <c r="H403" i="15"/>
  <c r="H402" i="15" s="1"/>
  <c r="H393" i="15" s="1"/>
  <c r="H392" i="15" s="1"/>
  <c r="I403" i="15"/>
  <c r="I402" i="15" s="1"/>
  <c r="I393" i="15" s="1"/>
  <c r="I392" i="15" s="1"/>
  <c r="G403" i="15"/>
  <c r="H400" i="15"/>
  <c r="I400" i="15"/>
  <c r="G400" i="15"/>
  <c r="I394" i="15"/>
  <c r="H395" i="15"/>
  <c r="H394" i="15" s="1"/>
  <c r="I395" i="15"/>
  <c r="G395" i="15"/>
  <c r="G394" i="15" s="1"/>
  <c r="H397" i="15"/>
  <c r="I397" i="15"/>
  <c r="G397" i="15"/>
  <c r="H381" i="15"/>
  <c r="H380" i="15" s="1"/>
  <c r="H382" i="15"/>
  <c r="I382" i="15"/>
  <c r="I381" i="15" s="1"/>
  <c r="G382" i="15"/>
  <c r="G381" i="15" s="1"/>
  <c r="G380" i="15" s="1"/>
  <c r="G384" i="15"/>
  <c r="H385" i="15"/>
  <c r="H384" i="15" s="1"/>
  <c r="I385" i="15"/>
  <c r="I384" i="15" s="1"/>
  <c r="G385" i="15"/>
  <c r="I388" i="15"/>
  <c r="I387" i="15" s="1"/>
  <c r="H389" i="15"/>
  <c r="H388" i="15" s="1"/>
  <c r="H387" i="15" s="1"/>
  <c r="I389" i="15"/>
  <c r="G389" i="15"/>
  <c r="G388" i="15" s="1"/>
  <c r="G387" i="15" s="1"/>
  <c r="H377" i="15"/>
  <c r="H376" i="15" s="1"/>
  <c r="I377" i="15"/>
  <c r="I376" i="15" s="1"/>
  <c r="G377" i="15"/>
  <c r="G376" i="15" s="1"/>
  <c r="I373" i="15"/>
  <c r="H374" i="15"/>
  <c r="H373" i="15" s="1"/>
  <c r="I374" i="15"/>
  <c r="G374" i="15"/>
  <c r="G373" i="15" s="1"/>
  <c r="H371" i="15"/>
  <c r="H370" i="15" s="1"/>
  <c r="I371" i="15"/>
  <c r="I370" i="15" s="1"/>
  <c r="G371" i="15"/>
  <c r="G370" i="15" s="1"/>
  <c r="I367" i="15"/>
  <c r="H368" i="15"/>
  <c r="H367" i="15" s="1"/>
  <c r="I368" i="15"/>
  <c r="G368" i="15"/>
  <c r="G367" i="15" s="1"/>
  <c r="H365" i="15"/>
  <c r="I365" i="15"/>
  <c r="G365" i="15"/>
  <c r="G362" i="15" s="1"/>
  <c r="H363" i="15"/>
  <c r="I363" i="15"/>
  <c r="I362" i="15" s="1"/>
  <c r="G363" i="15"/>
  <c r="H358" i="15"/>
  <c r="H359" i="15"/>
  <c r="I359" i="15"/>
  <c r="I358" i="15" s="1"/>
  <c r="G359" i="15"/>
  <c r="G358" i="15" s="1"/>
  <c r="G355" i="15"/>
  <c r="H356" i="15"/>
  <c r="H355" i="15" s="1"/>
  <c r="I356" i="15"/>
  <c r="I355" i="15" s="1"/>
  <c r="G356" i="15"/>
  <c r="H351" i="15"/>
  <c r="H352" i="15"/>
  <c r="I352" i="15"/>
  <c r="I351" i="15" s="1"/>
  <c r="G352" i="15"/>
  <c r="G351" i="15" s="1"/>
  <c r="G347" i="15"/>
  <c r="H348" i="15"/>
  <c r="H347" i="15" s="1"/>
  <c r="I348" i="15"/>
  <c r="I347" i="15" s="1"/>
  <c r="G348" i="15"/>
  <c r="H344" i="15"/>
  <c r="H345" i="15"/>
  <c r="I345" i="15"/>
  <c r="I344" i="15" s="1"/>
  <c r="G345" i="15"/>
  <c r="G344" i="15" s="1"/>
  <c r="G340" i="15"/>
  <c r="G339" i="15" s="1"/>
  <c r="H341" i="15"/>
  <c r="H340" i="15" s="1"/>
  <c r="H339" i="15" s="1"/>
  <c r="I341" i="15"/>
  <c r="I340" i="15" s="1"/>
  <c r="I339" i="15" s="1"/>
  <c r="G341" i="15"/>
  <c r="I335" i="15"/>
  <c r="I334" i="15" s="1"/>
  <c r="H336" i="15"/>
  <c r="H335" i="15" s="1"/>
  <c r="H334" i="15" s="1"/>
  <c r="I336" i="15"/>
  <c r="G336" i="15"/>
  <c r="G335" i="15" s="1"/>
  <c r="G334" i="15" s="1"/>
  <c r="H332" i="15"/>
  <c r="H331" i="15" s="1"/>
  <c r="I332" i="15"/>
  <c r="I331" i="15" s="1"/>
  <c r="G332" i="15"/>
  <c r="G331" i="15" s="1"/>
  <c r="I328" i="15"/>
  <c r="H329" i="15"/>
  <c r="H328" i="15" s="1"/>
  <c r="I329" i="15"/>
  <c r="G329" i="15"/>
  <c r="G328" i="15" s="1"/>
  <c r="H325" i="15"/>
  <c r="H326" i="15"/>
  <c r="I326" i="15"/>
  <c r="I325" i="15" s="1"/>
  <c r="G326" i="15"/>
  <c r="G325" i="15" s="1"/>
  <c r="I322" i="15"/>
  <c r="G322" i="15"/>
  <c r="H323" i="15"/>
  <c r="H322" i="15" s="1"/>
  <c r="I323" i="15"/>
  <c r="G323" i="15"/>
  <c r="H319" i="15"/>
  <c r="H320" i="15"/>
  <c r="I320" i="15"/>
  <c r="I319" i="15" s="1"/>
  <c r="G320" i="15"/>
  <c r="G319" i="15" s="1"/>
  <c r="I316" i="15"/>
  <c r="G316" i="15"/>
  <c r="H317" i="15"/>
  <c r="H316" i="15" s="1"/>
  <c r="I317" i="15"/>
  <c r="G317" i="15"/>
  <c r="H313" i="15"/>
  <c r="H314" i="15"/>
  <c r="I314" i="15"/>
  <c r="I313" i="15" s="1"/>
  <c r="I310" i="15"/>
  <c r="G310" i="15"/>
  <c r="H311" i="15"/>
  <c r="H310" i="15" s="1"/>
  <c r="I311" i="15"/>
  <c r="G311" i="15"/>
  <c r="H306" i="15"/>
  <c r="H305" i="15" s="1"/>
  <c r="H295" i="15" s="1"/>
  <c r="I306" i="15"/>
  <c r="H308" i="15"/>
  <c r="I308" i="15"/>
  <c r="G302" i="15"/>
  <c r="H303" i="15"/>
  <c r="H302" i="15" s="1"/>
  <c r="I303" i="15"/>
  <c r="I302" i="15" s="1"/>
  <c r="G303" i="15"/>
  <c r="H299" i="15"/>
  <c r="I299" i="15"/>
  <c r="H300" i="15"/>
  <c r="I300" i="15"/>
  <c r="G300" i="15"/>
  <c r="G299" i="15" s="1"/>
  <c r="G296" i="15"/>
  <c r="H297" i="15"/>
  <c r="H296" i="15" s="1"/>
  <c r="I297" i="15"/>
  <c r="I296" i="15" s="1"/>
  <c r="G297" i="15"/>
  <c r="H292" i="15"/>
  <c r="H291" i="15" s="1"/>
  <c r="H290" i="15" s="1"/>
  <c r="H289" i="15" s="1"/>
  <c r="I292" i="15"/>
  <c r="I291" i="15" s="1"/>
  <c r="I290" i="15" s="1"/>
  <c r="I289" i="15" s="1"/>
  <c r="H282" i="15"/>
  <c r="H283" i="15"/>
  <c r="I283" i="15"/>
  <c r="I282" i="15" s="1"/>
  <c r="G283" i="15"/>
  <c r="G282" i="15" s="1"/>
  <c r="I279" i="15"/>
  <c r="I278" i="15" s="1"/>
  <c r="H280" i="15"/>
  <c r="H279" i="15" s="1"/>
  <c r="H278" i="15" s="1"/>
  <c r="I280" i="15"/>
  <c r="G280" i="15"/>
  <c r="G279" i="15" s="1"/>
  <c r="I275" i="15"/>
  <c r="H276" i="15"/>
  <c r="H275" i="15" s="1"/>
  <c r="I276" i="15"/>
  <c r="H270" i="15"/>
  <c r="H271" i="15"/>
  <c r="I271" i="15"/>
  <c r="I270" i="15" s="1"/>
  <c r="G271" i="15"/>
  <c r="G270" i="15" s="1"/>
  <c r="G264" i="15" s="1"/>
  <c r="I265" i="15"/>
  <c r="H266" i="15"/>
  <c r="I266" i="15"/>
  <c r="H268" i="15"/>
  <c r="H265" i="15" s="1"/>
  <c r="I268" i="15"/>
  <c r="G268" i="15"/>
  <c r="G266" i="15"/>
  <c r="G265" i="15" s="1"/>
  <c r="G262" i="15"/>
  <c r="G261" i="15" s="1"/>
  <c r="H259" i="15"/>
  <c r="H258" i="15" s="1"/>
  <c r="I259" i="15"/>
  <c r="I258" i="15" s="1"/>
  <c r="I253" i="15"/>
  <c r="I254" i="15"/>
  <c r="G254" i="15"/>
  <c r="G253" i="15" s="1"/>
  <c r="H255" i="15"/>
  <c r="H254" i="15" s="1"/>
  <c r="H253" i="15" s="1"/>
  <c r="I255" i="15"/>
  <c r="G255" i="15"/>
  <c r="H250" i="15"/>
  <c r="I250" i="15"/>
  <c r="H251" i="15"/>
  <c r="I251" i="15"/>
  <c r="G251" i="15"/>
  <c r="G250" i="15" s="1"/>
  <c r="G247" i="15"/>
  <c r="H248" i="15"/>
  <c r="H247" i="15" s="1"/>
  <c r="H246" i="15" s="1"/>
  <c r="I248" i="15"/>
  <c r="I247" i="15" s="1"/>
  <c r="I246" i="15" s="1"/>
  <c r="G248" i="15"/>
  <c r="I239" i="15"/>
  <c r="G239" i="15"/>
  <c r="G238" i="15" s="1"/>
  <c r="H240" i="15"/>
  <c r="H239" i="15" s="1"/>
  <c r="H238" i="15" s="1"/>
  <c r="I240" i="15"/>
  <c r="G240" i="15"/>
  <c r="H242" i="15"/>
  <c r="H243" i="15"/>
  <c r="I243" i="15"/>
  <c r="I242" i="15" s="1"/>
  <c r="I238" i="15" s="1"/>
  <c r="G243" i="15"/>
  <c r="G242" i="15" s="1"/>
  <c r="H236" i="15"/>
  <c r="I236" i="15"/>
  <c r="G236" i="15"/>
  <c r="G235" i="15" s="1"/>
  <c r="H233" i="15"/>
  <c r="I233" i="15"/>
  <c r="H231" i="15"/>
  <c r="H230" i="15" s="1"/>
  <c r="H229" i="15" s="1"/>
  <c r="I231" i="15"/>
  <c r="I230" i="15" s="1"/>
  <c r="I229" i="15" s="1"/>
  <c r="G231" i="15"/>
  <c r="H226" i="15"/>
  <c r="H225" i="15" s="1"/>
  <c r="H224" i="15" s="1"/>
  <c r="H223" i="15" s="1"/>
  <c r="I226" i="15"/>
  <c r="I225" i="15" s="1"/>
  <c r="I224" i="15" s="1"/>
  <c r="I223" i="15" s="1"/>
  <c r="G226" i="15"/>
  <c r="G225" i="15" s="1"/>
  <c r="G224" i="15" s="1"/>
  <c r="G223" i="15" s="1"/>
  <c r="H196" i="15"/>
  <c r="I196" i="15"/>
  <c r="G196" i="15"/>
  <c r="H194" i="15"/>
  <c r="H193" i="15" s="1"/>
  <c r="I194" i="15"/>
  <c r="G194" i="15"/>
  <c r="H191" i="15"/>
  <c r="I191" i="15"/>
  <c r="G191" i="15"/>
  <c r="H189" i="15"/>
  <c r="I189" i="15"/>
  <c r="G189" i="15"/>
  <c r="H183" i="15"/>
  <c r="H182" i="15" s="1"/>
  <c r="H181" i="15" s="1"/>
  <c r="I183" i="15"/>
  <c r="I182" i="15" s="1"/>
  <c r="I181" i="15" s="1"/>
  <c r="G183" i="15"/>
  <c r="G182" i="15" s="1"/>
  <c r="G181" i="15" s="1"/>
  <c r="G178" i="15"/>
  <c r="G177" i="15" s="1"/>
  <c r="G176" i="15" s="1"/>
  <c r="H179" i="15"/>
  <c r="H178" i="15" s="1"/>
  <c r="H177" i="15" s="1"/>
  <c r="I179" i="15"/>
  <c r="I178" i="15" s="1"/>
  <c r="I177" i="15" s="1"/>
  <c r="I176" i="15" s="1"/>
  <c r="G179" i="15"/>
  <c r="H174" i="15"/>
  <c r="H173" i="15" s="1"/>
  <c r="H172" i="15" s="1"/>
  <c r="H171" i="15" s="1"/>
  <c r="I174" i="15"/>
  <c r="I173" i="15" s="1"/>
  <c r="I172" i="15" s="1"/>
  <c r="I171" i="15" s="1"/>
  <c r="G174" i="15"/>
  <c r="G173" i="15" s="1"/>
  <c r="G172" i="15" s="1"/>
  <c r="G171" i="15" s="1"/>
  <c r="H169" i="15"/>
  <c r="H168" i="15" s="1"/>
  <c r="H167" i="15" s="1"/>
  <c r="I169" i="15"/>
  <c r="I168" i="15" s="1"/>
  <c r="I167" i="15" s="1"/>
  <c r="G169" i="15"/>
  <c r="G168" i="15" s="1"/>
  <c r="G167" i="15" s="1"/>
  <c r="H165" i="15"/>
  <c r="H164" i="15" s="1"/>
  <c r="H163" i="15" s="1"/>
  <c r="I165" i="15"/>
  <c r="I164" i="15" s="1"/>
  <c r="I163" i="15" s="1"/>
  <c r="G165" i="15"/>
  <c r="G164" i="15" s="1"/>
  <c r="G163" i="15" s="1"/>
  <c r="H161" i="15"/>
  <c r="H160" i="15" s="1"/>
  <c r="H154" i="15" s="1"/>
  <c r="I161" i="15"/>
  <c r="I160" i="15" s="1"/>
  <c r="I154" i="15" s="1"/>
  <c r="G161" i="15"/>
  <c r="G160" i="15" s="1"/>
  <c r="H158" i="15"/>
  <c r="I158" i="15"/>
  <c r="G158" i="15"/>
  <c r="H156" i="15"/>
  <c r="I156" i="15"/>
  <c r="G156" i="15"/>
  <c r="H141" i="15"/>
  <c r="I141" i="15"/>
  <c r="H144" i="15"/>
  <c r="H143" i="15" s="1"/>
  <c r="I144" i="15"/>
  <c r="I143" i="15" s="1"/>
  <c r="G144" i="15"/>
  <c r="G143" i="15" s="1"/>
  <c r="H147" i="15"/>
  <c r="H146" i="15" s="1"/>
  <c r="I147" i="15"/>
  <c r="I146" i="15" s="1"/>
  <c r="G147" i="15"/>
  <c r="G146" i="15" s="1"/>
  <c r="H150" i="15"/>
  <c r="H149" i="15" s="1"/>
  <c r="I150" i="15"/>
  <c r="I149" i="15" s="1"/>
  <c r="H139" i="15"/>
  <c r="I139" i="15"/>
  <c r="G139" i="15"/>
  <c r="H136" i="15"/>
  <c r="I136" i="15"/>
  <c r="G136" i="15"/>
  <c r="H134" i="15"/>
  <c r="I134" i="15"/>
  <c r="G134" i="15"/>
  <c r="H92" i="15"/>
  <c r="H91" i="15" s="1"/>
  <c r="I92" i="15"/>
  <c r="I91" i="15" s="1"/>
  <c r="G92" i="15"/>
  <c r="G91" i="15" s="1"/>
  <c r="H128" i="15"/>
  <c r="H127" i="15" s="1"/>
  <c r="H126" i="15" s="1"/>
  <c r="H125" i="15" s="1"/>
  <c r="I128" i="15"/>
  <c r="I127" i="15" s="1"/>
  <c r="I126" i="15" s="1"/>
  <c r="I125" i="15" s="1"/>
  <c r="G128" i="15"/>
  <c r="G127" i="15" s="1"/>
  <c r="G126" i="15" s="1"/>
  <c r="G125" i="15" s="1"/>
  <c r="G123" i="15"/>
  <c r="G122" i="15" s="1"/>
  <c r="G120" i="15"/>
  <c r="G119" i="15" s="1"/>
  <c r="G117" i="15"/>
  <c r="G116" i="15" s="1"/>
  <c r="G114" i="15"/>
  <c r="G113" i="15" s="1"/>
  <c r="G111" i="15"/>
  <c r="G110" i="15" s="1"/>
  <c r="H107" i="15"/>
  <c r="I107" i="15"/>
  <c r="G107" i="15"/>
  <c r="H104" i="15"/>
  <c r="I104" i="15"/>
  <c r="H101" i="15"/>
  <c r="H100" i="15" s="1"/>
  <c r="I101" i="15"/>
  <c r="I100" i="15" s="1"/>
  <c r="H98" i="15"/>
  <c r="H97" i="15" s="1"/>
  <c r="I98" i="15"/>
  <c r="I97" i="15" s="1"/>
  <c r="G98" i="15"/>
  <c r="G97" i="15" s="1"/>
  <c r="H95" i="15"/>
  <c r="H94" i="15" s="1"/>
  <c r="I95" i="15"/>
  <c r="I94" i="15" s="1"/>
  <c r="G95" i="15"/>
  <c r="G94" i="15" s="1"/>
  <c r="H88" i="15"/>
  <c r="H87" i="15" s="1"/>
  <c r="H86" i="15" s="1"/>
  <c r="I88" i="15"/>
  <c r="I87" i="15" s="1"/>
  <c r="I86" i="15" s="1"/>
  <c r="G88" i="15"/>
  <c r="G87" i="15" s="1"/>
  <c r="G86" i="15" s="1"/>
  <c r="H78" i="15"/>
  <c r="H77" i="15" s="1"/>
  <c r="I78" i="15"/>
  <c r="I77" i="15" s="1"/>
  <c r="I294" i="15" l="1"/>
  <c r="F32" i="16"/>
  <c r="H187" i="16"/>
  <c r="F61" i="16"/>
  <c r="G129" i="16"/>
  <c r="H18" i="16"/>
  <c r="F18" i="16"/>
  <c r="G18" i="16"/>
  <c r="H129" i="16"/>
  <c r="F187" i="16"/>
  <c r="G187" i="16"/>
  <c r="F322" i="16"/>
  <c r="H294" i="15"/>
  <c r="I380" i="15"/>
  <c r="H257" i="15"/>
  <c r="H245" i="15" s="1"/>
  <c r="G278" i="15"/>
  <c r="I264" i="15"/>
  <c r="G100" i="15"/>
  <c r="H264" i="15"/>
  <c r="G193" i="15"/>
  <c r="H187" i="15"/>
  <c r="H186" i="15" s="1"/>
  <c r="G257" i="15"/>
  <c r="G245" i="15" s="1"/>
  <c r="I361" i="15"/>
  <c r="H362" i="15"/>
  <c r="G187" i="15"/>
  <c r="G186" i="15" s="1"/>
  <c r="G393" i="15"/>
  <c r="G392" i="15" s="1"/>
  <c r="G391" i="15" s="1"/>
  <c r="G379" i="15"/>
  <c r="H361" i="15"/>
  <c r="G361" i="15"/>
  <c r="I193" i="15"/>
  <c r="I187" i="15" s="1"/>
  <c r="I186" i="15" s="1"/>
  <c r="H176" i="15"/>
  <c r="I90" i="15"/>
  <c r="H90" i="15"/>
  <c r="H153" i="15"/>
  <c r="G155" i="15"/>
  <c r="G154" i="15" s="1"/>
  <c r="G153" i="15" s="1"/>
  <c r="G152" i="15" s="1"/>
  <c r="I153" i="15"/>
  <c r="I152" i="15" s="1"/>
  <c r="H81" i="15"/>
  <c r="H80" i="15" s="1"/>
  <c r="I81" i="15"/>
  <c r="I80" i="15" s="1"/>
  <c r="H84" i="15"/>
  <c r="H83" i="15" s="1"/>
  <c r="I84" i="15"/>
  <c r="I83" i="15" s="1"/>
  <c r="G84" i="15"/>
  <c r="G83" i="15" s="1"/>
  <c r="H74" i="15"/>
  <c r="H73" i="15" s="1"/>
  <c r="I74" i="15"/>
  <c r="I73" i="15" s="1"/>
  <c r="G74" i="15"/>
  <c r="G73" i="15" s="1"/>
  <c r="H71" i="15"/>
  <c r="H70" i="15" s="1"/>
  <c r="I71" i="15"/>
  <c r="I70" i="15" s="1"/>
  <c r="G71" i="15"/>
  <c r="G70" i="15" s="1"/>
  <c r="H68" i="15"/>
  <c r="H67" i="15" s="1"/>
  <c r="I68" i="15"/>
  <c r="I67" i="15" s="1"/>
  <c r="G68" i="15"/>
  <c r="G67" i="15" s="1"/>
  <c r="H65" i="15"/>
  <c r="H64" i="15" s="1"/>
  <c r="I65" i="15"/>
  <c r="I64" i="15" s="1"/>
  <c r="G65" i="15"/>
  <c r="G64" i="15" s="1"/>
  <c r="H62" i="15"/>
  <c r="H61" i="15" s="1"/>
  <c r="I62" i="15"/>
  <c r="I61" i="15" s="1"/>
  <c r="G62" i="15"/>
  <c r="G61" i="15" s="1"/>
  <c r="H59" i="15"/>
  <c r="H58" i="15" s="1"/>
  <c r="I59" i="15"/>
  <c r="I58" i="15" s="1"/>
  <c r="G59" i="15"/>
  <c r="G58" i="15" s="1"/>
  <c r="H56" i="15"/>
  <c r="H55" i="15" s="1"/>
  <c r="I56" i="15"/>
  <c r="I55" i="15" s="1"/>
  <c r="G56" i="15"/>
  <c r="G55" i="15" s="1"/>
  <c r="H53" i="15"/>
  <c r="H52" i="15" s="1"/>
  <c r="I53" i="15"/>
  <c r="I52" i="15" s="1"/>
  <c r="G53" i="15"/>
  <c r="G52" i="15" s="1"/>
  <c r="H50" i="15"/>
  <c r="H49" i="15" s="1"/>
  <c r="I50" i="15"/>
  <c r="I49" i="15" s="1"/>
  <c r="G50" i="15"/>
  <c r="G49" i="15" s="1"/>
  <c r="H33" i="15"/>
  <c r="I33" i="15"/>
  <c r="H46" i="15"/>
  <c r="H45" i="15" s="1"/>
  <c r="I46" i="15"/>
  <c r="I45" i="15" s="1"/>
  <c r="G46" i="15"/>
  <c r="G45" i="15" s="1"/>
  <c r="H43" i="15"/>
  <c r="H42" i="15" s="1"/>
  <c r="I43" i="15"/>
  <c r="I42" i="15" s="1"/>
  <c r="G43" i="15"/>
  <c r="G42" i="15" s="1"/>
  <c r="H40" i="15"/>
  <c r="H39" i="15" s="1"/>
  <c r="I40" i="15"/>
  <c r="I39" i="15" s="1"/>
  <c r="G40" i="15"/>
  <c r="G39" i="15" s="1"/>
  <c r="H37" i="15"/>
  <c r="H36" i="15" s="1"/>
  <c r="I37" i="15"/>
  <c r="I36" i="15" s="1"/>
  <c r="G37" i="15"/>
  <c r="G36" i="15" s="1"/>
  <c r="H31" i="15"/>
  <c r="H30" i="15" s="1"/>
  <c r="I31" i="15"/>
  <c r="I30" i="15" s="1"/>
  <c r="G31" i="15"/>
  <c r="G30" i="15" s="1"/>
  <c r="H28" i="15"/>
  <c r="I28" i="15"/>
  <c r="G28" i="15"/>
  <c r="H26" i="15"/>
  <c r="I26" i="15"/>
  <c r="G26" i="15"/>
  <c r="H22" i="15"/>
  <c r="H21" i="15" s="1"/>
  <c r="H20" i="15" s="1"/>
  <c r="I22" i="15"/>
  <c r="I21" i="15" s="1"/>
  <c r="I20" i="15" s="1"/>
  <c r="G22" i="15"/>
  <c r="G21" i="15" s="1"/>
  <c r="G20" i="15" s="1"/>
  <c r="G151" i="15"/>
  <c r="G150" i="15" s="1"/>
  <c r="G149" i="15" s="1"/>
  <c r="G142" i="15" s="1"/>
  <c r="G141" i="15" s="1"/>
  <c r="G130" i="15" s="1"/>
  <c r="G82" i="15"/>
  <c r="G81" i="15" s="1"/>
  <c r="G80" i="15" s="1"/>
  <c r="G79" i="15"/>
  <c r="G78" i="15" s="1"/>
  <c r="G77" i="15" s="1"/>
  <c r="G106" i="15"/>
  <c r="G105" i="15"/>
  <c r="G104" i="15" s="1"/>
  <c r="G208" i="15"/>
  <c r="G207" i="15" s="1"/>
  <c r="G292" i="15"/>
  <c r="G291" i="15" s="1"/>
  <c r="G290" i="15" s="1"/>
  <c r="G289" i="15" s="1"/>
  <c r="G260" i="15"/>
  <c r="G259" i="15" s="1"/>
  <c r="G258" i="15" s="1"/>
  <c r="H387" i="16" l="1"/>
  <c r="G387" i="16"/>
  <c r="F387" i="16"/>
  <c r="G25" i="15"/>
  <c r="G90" i="15"/>
  <c r="H152" i="15"/>
  <c r="G76" i="15"/>
  <c r="I25" i="15"/>
  <c r="G35" i="15"/>
  <c r="H25" i="15"/>
  <c r="H24" i="15" s="1"/>
  <c r="I76" i="15"/>
  <c r="I48" i="15"/>
  <c r="H76" i="15"/>
  <c r="G24" i="15"/>
  <c r="H48" i="15"/>
  <c r="H35" i="15"/>
  <c r="I24" i="15"/>
  <c r="I35" i="15"/>
  <c r="G48" i="15"/>
  <c r="G34" i="15" s="1"/>
  <c r="G33" i="15" s="1"/>
  <c r="G306" i="15"/>
  <c r="G305" i="15" s="1"/>
  <c r="G308" i="15"/>
  <c r="H274" i="15"/>
  <c r="H273" i="15" s="1"/>
  <c r="H185" i="15" s="1"/>
  <c r="I274" i="15"/>
  <c r="I273" i="15" s="1"/>
  <c r="I185" i="15" s="1"/>
  <c r="I405" i="15" s="1"/>
  <c r="G277" i="15"/>
  <c r="G234" i="15"/>
  <c r="G233" i="15" s="1"/>
  <c r="G230" i="15" s="1"/>
  <c r="G229" i="15" s="1"/>
  <c r="G228" i="15" s="1"/>
  <c r="G314" i="15"/>
  <c r="G313" i="15" s="1"/>
  <c r="H405" i="15" l="1"/>
  <c r="G276" i="15"/>
  <c r="G275" i="15" s="1"/>
  <c r="G274" i="15" s="1"/>
  <c r="G295" i="15"/>
  <c r="G294" i="15" s="1"/>
  <c r="B20" i="9"/>
  <c r="B16" i="9"/>
  <c r="G185" i="15" l="1"/>
  <c r="G405" i="15" s="1"/>
  <c r="K171" i="14"/>
  <c r="K170" i="14" s="1"/>
  <c r="J171" i="14"/>
  <c r="I171" i="14"/>
  <c r="I170" i="14" s="1"/>
  <c r="J170" i="14"/>
  <c r="K168" i="14"/>
  <c r="K165" i="14" s="1"/>
  <c r="K164" i="14" s="1"/>
  <c r="J168" i="14"/>
  <c r="J165" i="14" s="1"/>
  <c r="J164" i="14" s="1"/>
  <c r="I168" i="14"/>
  <c r="I165" i="14" s="1"/>
  <c r="I164" i="14" s="1"/>
  <c r="K156" i="14"/>
  <c r="J156" i="14"/>
  <c r="I156" i="14"/>
  <c r="K154" i="14"/>
  <c r="J154" i="14"/>
  <c r="I154" i="14"/>
  <c r="K142" i="14"/>
  <c r="J142" i="14"/>
  <c r="I142" i="14"/>
  <c r="K140" i="14"/>
  <c r="J140" i="14"/>
  <c r="I140" i="14"/>
  <c r="K138" i="14"/>
  <c r="J138" i="14"/>
  <c r="I138" i="14"/>
  <c r="K130" i="14"/>
  <c r="K120" i="14" s="1"/>
  <c r="J130" i="14"/>
  <c r="J120" i="14" s="1"/>
  <c r="I130" i="14"/>
  <c r="I120" i="14" s="1"/>
  <c r="K118" i="14"/>
  <c r="J118" i="14"/>
  <c r="K116" i="14"/>
  <c r="K115" i="14" s="1"/>
  <c r="J116" i="14"/>
  <c r="I116" i="14"/>
  <c r="I115" i="14" s="1"/>
  <c r="K111" i="14"/>
  <c r="J111" i="14"/>
  <c r="I111" i="14"/>
  <c r="J108" i="14"/>
  <c r="I108" i="14"/>
  <c r="I107" i="14" s="1"/>
  <c r="J107" i="14"/>
  <c r="K105" i="14"/>
  <c r="K104" i="14" s="1"/>
  <c r="J105" i="14"/>
  <c r="J104" i="14" s="1"/>
  <c r="I105" i="14"/>
  <c r="I104" i="14" s="1"/>
  <c r="K102" i="14"/>
  <c r="J102" i="14"/>
  <c r="I102" i="14"/>
  <c r="K100" i="14"/>
  <c r="J100" i="14"/>
  <c r="I100" i="14"/>
  <c r="K98" i="14"/>
  <c r="J98" i="14"/>
  <c r="I98" i="14"/>
  <c r="K96" i="14"/>
  <c r="J96" i="14"/>
  <c r="I96" i="14"/>
  <c r="K94" i="14"/>
  <c r="J94" i="14"/>
  <c r="I94" i="14"/>
  <c r="K92" i="14"/>
  <c r="J92" i="14"/>
  <c r="I92" i="14"/>
  <c r="K90" i="14"/>
  <c r="J90" i="14"/>
  <c r="I90" i="14"/>
  <c r="K88" i="14"/>
  <c r="J88" i="14"/>
  <c r="I88" i="14"/>
  <c r="K86" i="14"/>
  <c r="J86" i="14"/>
  <c r="I86" i="14"/>
  <c r="K84" i="14"/>
  <c r="J84" i="14"/>
  <c r="I84" i="14"/>
  <c r="K82" i="14"/>
  <c r="J82" i="14"/>
  <c r="I82" i="14"/>
  <c r="K77" i="14"/>
  <c r="K76" i="14" s="1"/>
  <c r="K74" i="14" s="1"/>
  <c r="J77" i="14"/>
  <c r="J76" i="14" s="1"/>
  <c r="J74" i="14" s="1"/>
  <c r="I77" i="14"/>
  <c r="I76" i="14" s="1"/>
  <c r="I74" i="14" s="1"/>
  <c r="J72" i="14"/>
  <c r="J70" i="14"/>
  <c r="J69" i="14" s="1"/>
  <c r="J68" i="14" s="1"/>
  <c r="I70" i="14"/>
  <c r="I69" i="14" s="1"/>
  <c r="I68" i="14" s="1"/>
  <c r="K65" i="14"/>
  <c r="K62" i="14" s="1"/>
  <c r="K61" i="14" s="1"/>
  <c r="J65" i="14"/>
  <c r="J62" i="14" s="1"/>
  <c r="J61" i="14" s="1"/>
  <c r="I65" i="14"/>
  <c r="I62" i="14" s="1"/>
  <c r="I61" i="14" s="1"/>
  <c r="K59" i="14"/>
  <c r="K58" i="14" s="1"/>
  <c r="J59" i="14"/>
  <c r="J58" i="14" s="1"/>
  <c r="I59" i="14"/>
  <c r="I58" i="14" s="1"/>
  <c r="K56" i="14"/>
  <c r="J56" i="14"/>
  <c r="I56" i="14"/>
  <c r="K53" i="14"/>
  <c r="K52" i="14" s="1"/>
  <c r="J53" i="14"/>
  <c r="J52" i="14" s="1"/>
  <c r="I53" i="14"/>
  <c r="I52" i="14" s="1"/>
  <c r="K49" i="14"/>
  <c r="J49" i="14"/>
  <c r="I49" i="14"/>
  <c r="K48" i="14"/>
  <c r="K46" i="14"/>
  <c r="J46" i="14"/>
  <c r="J45" i="14" s="1"/>
  <c r="I46" i="14"/>
  <c r="I45" i="14" s="1"/>
  <c r="K43" i="14"/>
  <c r="J43" i="14"/>
  <c r="I43" i="14"/>
  <c r="K41" i="14"/>
  <c r="J41" i="14"/>
  <c r="J37" i="14" s="1"/>
  <c r="I41" i="14"/>
  <c r="J38" i="14"/>
  <c r="I38" i="14"/>
  <c r="K37" i="14"/>
  <c r="K35" i="14"/>
  <c r="J35" i="14"/>
  <c r="I35" i="14"/>
  <c r="K33" i="14"/>
  <c r="J33" i="14"/>
  <c r="I33" i="14"/>
  <c r="K31" i="14"/>
  <c r="J31" i="14"/>
  <c r="I31" i="14"/>
  <c r="K29" i="14"/>
  <c r="J29" i="14"/>
  <c r="I29" i="14"/>
  <c r="K21" i="14"/>
  <c r="K20" i="14" s="1"/>
  <c r="J21" i="14"/>
  <c r="J20" i="14" s="1"/>
  <c r="I21" i="14"/>
  <c r="I20" i="14" s="1"/>
  <c r="J115" i="14" l="1"/>
  <c r="K45" i="14"/>
  <c r="I81" i="14"/>
  <c r="I80" i="14" s="1"/>
  <c r="J137" i="14"/>
  <c r="J114" i="14" s="1"/>
  <c r="J113" i="14" s="1"/>
  <c r="K137" i="14"/>
  <c r="K114" i="14" s="1"/>
  <c r="K113" i="14" s="1"/>
  <c r="I137" i="14"/>
  <c r="I114" i="14" s="1"/>
  <c r="I113" i="14" s="1"/>
  <c r="J81" i="14"/>
  <c r="J80" i="14" s="1"/>
  <c r="K81" i="14"/>
  <c r="K80" i="14" s="1"/>
  <c r="J51" i="14"/>
  <c r="I51" i="14"/>
  <c r="I37" i="14"/>
  <c r="J28" i="14"/>
  <c r="J27" i="14" s="1"/>
  <c r="K28" i="14"/>
  <c r="K27" i="14" s="1"/>
  <c r="I28" i="14"/>
  <c r="I27" i="14" s="1"/>
  <c r="K51" i="14"/>
  <c r="K19" i="14" l="1"/>
  <c r="K174" i="14" s="1"/>
  <c r="I19" i="14"/>
  <c r="I174" i="14" s="1"/>
  <c r="J19" i="14"/>
  <c r="J174" i="14" s="1"/>
  <c r="H224" i="5" l="1"/>
  <c r="H223" i="5" s="1"/>
  <c r="H96" i="5" l="1"/>
  <c r="H95" i="5" s="1"/>
  <c r="I31" i="5" l="1"/>
  <c r="I30" i="5" s="1"/>
  <c r="J31" i="5"/>
  <c r="J30" i="5" s="1"/>
  <c r="I344" i="5"/>
  <c r="I343" i="5" s="1"/>
  <c r="J344" i="5"/>
  <c r="J343" i="5" s="1"/>
  <c r="I341" i="5"/>
  <c r="I340" i="5" s="1"/>
  <c r="J341" i="5"/>
  <c r="J340" i="5" s="1"/>
  <c r="I338" i="5"/>
  <c r="J338" i="5"/>
  <c r="I336" i="5"/>
  <c r="J336" i="5"/>
  <c r="I328" i="5"/>
  <c r="I325" i="5" s="1"/>
  <c r="I321" i="5" s="1"/>
  <c r="J328" i="5"/>
  <c r="J325" i="5" s="1"/>
  <c r="J321" i="5" s="1"/>
  <c r="H328" i="5"/>
  <c r="H325" i="5" s="1"/>
  <c r="I319" i="5"/>
  <c r="I318" i="5" s="1"/>
  <c r="J319" i="5"/>
  <c r="J318" i="5" s="1"/>
  <c r="I314" i="5"/>
  <c r="I313" i="5" s="1"/>
  <c r="J314" i="5"/>
  <c r="J313" i="5" s="1"/>
  <c r="I311" i="5"/>
  <c r="I310" i="5" s="1"/>
  <c r="J311" i="5"/>
  <c r="J310" i="5" s="1"/>
  <c r="I306" i="5"/>
  <c r="I305" i="5" s="1"/>
  <c r="J306" i="5"/>
  <c r="J305" i="5" s="1"/>
  <c r="I303" i="5"/>
  <c r="I302" i="5" s="1"/>
  <c r="J303" i="5"/>
  <c r="J302" i="5" s="1"/>
  <c r="I300" i="5"/>
  <c r="I299" i="5" s="1"/>
  <c r="J300" i="5"/>
  <c r="J299" i="5" s="1"/>
  <c r="I297" i="5"/>
  <c r="I296" i="5" s="1"/>
  <c r="J297" i="5"/>
  <c r="J296" i="5" s="1"/>
  <c r="I294" i="5"/>
  <c r="J294" i="5"/>
  <c r="I292" i="5"/>
  <c r="J292" i="5"/>
  <c r="I287" i="5"/>
  <c r="I286" i="5" s="1"/>
  <c r="J287" i="5"/>
  <c r="J286" i="5" s="1"/>
  <c r="I284" i="5"/>
  <c r="I283" i="5" s="1"/>
  <c r="J284" i="5"/>
  <c r="J283" i="5" s="1"/>
  <c r="I281" i="5"/>
  <c r="J281" i="5"/>
  <c r="I279" i="5"/>
  <c r="J279" i="5"/>
  <c r="I276" i="5"/>
  <c r="I275" i="5" s="1"/>
  <c r="J276" i="5"/>
  <c r="J275" i="5" s="1"/>
  <c r="I271" i="5"/>
  <c r="I270" i="5" s="1"/>
  <c r="I269" i="5" s="1"/>
  <c r="I268" i="5" s="1"/>
  <c r="I267" i="5" s="1"/>
  <c r="J271" i="5"/>
  <c r="J270" i="5" s="1"/>
  <c r="J269" i="5" s="1"/>
  <c r="J268" i="5" s="1"/>
  <c r="J267" i="5" s="1"/>
  <c r="I265" i="5"/>
  <c r="I264" i="5" s="1"/>
  <c r="I263" i="5" s="1"/>
  <c r="I262" i="5" s="1"/>
  <c r="I261" i="5" s="1"/>
  <c r="J265" i="5"/>
  <c r="J264" i="5" s="1"/>
  <c r="J263" i="5" s="1"/>
  <c r="J262" i="5" s="1"/>
  <c r="J261" i="5" s="1"/>
  <c r="I242" i="5"/>
  <c r="I241" i="5" s="1"/>
  <c r="J242" i="5"/>
  <c r="J241" i="5" s="1"/>
  <c r="I239" i="5"/>
  <c r="I238" i="5" s="1"/>
  <c r="J239" i="5"/>
  <c r="J238" i="5" s="1"/>
  <c r="I236" i="5"/>
  <c r="I235" i="5" s="1"/>
  <c r="J236" i="5"/>
  <c r="J235" i="5" s="1"/>
  <c r="J233" i="5"/>
  <c r="I233" i="5"/>
  <c r="I230" i="5"/>
  <c r="J230" i="5"/>
  <c r="I227" i="5"/>
  <c r="I226" i="5" s="1"/>
  <c r="I176" i="5" s="1"/>
  <c r="J227" i="5"/>
  <c r="J226" i="5" s="1"/>
  <c r="I221" i="5"/>
  <c r="I220" i="5" s="1"/>
  <c r="J221" i="5"/>
  <c r="J220" i="5" s="1"/>
  <c r="I217" i="5"/>
  <c r="I216" i="5" s="1"/>
  <c r="J217" i="5"/>
  <c r="J216" i="5" s="1"/>
  <c r="I202" i="5"/>
  <c r="I201" i="5" s="1"/>
  <c r="J202" i="5"/>
  <c r="J201" i="5" s="1"/>
  <c r="I205" i="5"/>
  <c r="I204" i="5" s="1"/>
  <c r="J205" i="5"/>
  <c r="J204" i="5" s="1"/>
  <c r="I208" i="5"/>
  <c r="J208" i="5"/>
  <c r="I211" i="5"/>
  <c r="J211" i="5"/>
  <c r="I199" i="5"/>
  <c r="I198" i="5" s="1"/>
  <c r="J199" i="5"/>
  <c r="J198" i="5" s="1"/>
  <c r="I193" i="5"/>
  <c r="I192" i="5" s="1"/>
  <c r="J193" i="5"/>
  <c r="J192" i="5" s="1"/>
  <c r="I196" i="5"/>
  <c r="I195" i="5" s="1"/>
  <c r="J196" i="5"/>
  <c r="J195" i="5" s="1"/>
  <c r="I190" i="5"/>
  <c r="I189" i="5" s="1"/>
  <c r="J190" i="5"/>
  <c r="J189" i="5" s="1"/>
  <c r="I184" i="5"/>
  <c r="I183" i="5" s="1"/>
  <c r="J184" i="5"/>
  <c r="J183" i="5" s="1"/>
  <c r="I187" i="5"/>
  <c r="I186" i="5" s="1"/>
  <c r="J187" i="5"/>
  <c r="J186" i="5" s="1"/>
  <c r="I181" i="5"/>
  <c r="I180" i="5" s="1"/>
  <c r="J181" i="5"/>
  <c r="J180" i="5" s="1"/>
  <c r="I178" i="5"/>
  <c r="I177" i="5" s="1"/>
  <c r="J178" i="5"/>
  <c r="J177" i="5" s="1"/>
  <c r="I51" i="5"/>
  <c r="I50" i="5" s="1"/>
  <c r="J51" i="5"/>
  <c r="J50" i="5" s="1"/>
  <c r="I173" i="5"/>
  <c r="I172" i="5" s="1"/>
  <c r="J173" i="5"/>
  <c r="J172" i="5" s="1"/>
  <c r="I170" i="5"/>
  <c r="I169" i="5" s="1"/>
  <c r="J170" i="5"/>
  <c r="J169" i="5" s="1"/>
  <c r="I167" i="5"/>
  <c r="I166" i="5" s="1"/>
  <c r="J167" i="5"/>
  <c r="J166" i="5" s="1"/>
  <c r="I164" i="5"/>
  <c r="I163" i="5" s="1"/>
  <c r="J164" i="5"/>
  <c r="J163" i="5" s="1"/>
  <c r="I161" i="5"/>
  <c r="I160" i="5" s="1"/>
  <c r="J161" i="5"/>
  <c r="J160" i="5" s="1"/>
  <c r="I156" i="5"/>
  <c r="I155" i="5" s="1"/>
  <c r="J156" i="5"/>
  <c r="J155" i="5" s="1"/>
  <c r="I150" i="5"/>
  <c r="I149" i="5" s="1"/>
  <c r="J150" i="5"/>
  <c r="J149" i="5" s="1"/>
  <c r="I147" i="5"/>
  <c r="I146" i="5" s="1"/>
  <c r="J147" i="5"/>
  <c r="J146" i="5" s="1"/>
  <c r="I135" i="5"/>
  <c r="I134" i="5" s="1"/>
  <c r="J135" i="5"/>
  <c r="J134" i="5" s="1"/>
  <c r="I141" i="5"/>
  <c r="I140" i="5" s="1"/>
  <c r="J141" i="5"/>
  <c r="J140" i="5" s="1"/>
  <c r="I144" i="5"/>
  <c r="I143" i="5" s="1"/>
  <c r="J144" i="5"/>
  <c r="J143" i="5" s="1"/>
  <c r="I132" i="5"/>
  <c r="I131" i="5" s="1"/>
  <c r="J132" i="5"/>
  <c r="J131" i="5" s="1"/>
  <c r="I129" i="5"/>
  <c r="I128" i="5" s="1"/>
  <c r="J129" i="5"/>
  <c r="J128" i="5" s="1"/>
  <c r="I126" i="5"/>
  <c r="I125" i="5" s="1"/>
  <c r="J126" i="5"/>
  <c r="J125" i="5" s="1"/>
  <c r="I123" i="5"/>
  <c r="I122" i="5" s="1"/>
  <c r="J123" i="5"/>
  <c r="J122" i="5" s="1"/>
  <c r="I117" i="5"/>
  <c r="I116" i="5" s="1"/>
  <c r="J117" i="5"/>
  <c r="J116" i="5" s="1"/>
  <c r="I114" i="5"/>
  <c r="I113" i="5" s="1"/>
  <c r="J114" i="5"/>
  <c r="J113" i="5" s="1"/>
  <c r="I108" i="5"/>
  <c r="I107" i="5" s="1"/>
  <c r="J108" i="5"/>
  <c r="J107" i="5" s="1"/>
  <c r="I102" i="5"/>
  <c r="I101" i="5" s="1"/>
  <c r="J102" i="5"/>
  <c r="J101" i="5" s="1"/>
  <c r="I99" i="5"/>
  <c r="I98" i="5" s="1"/>
  <c r="J99" i="5"/>
  <c r="J98" i="5" s="1"/>
  <c r="I93" i="5"/>
  <c r="I92" i="5" s="1"/>
  <c r="J93" i="5"/>
  <c r="J92" i="5" s="1"/>
  <c r="I90" i="5"/>
  <c r="J90" i="5"/>
  <c r="I88" i="5"/>
  <c r="J88" i="5"/>
  <c r="I85" i="5"/>
  <c r="I84" i="5" s="1"/>
  <c r="J85" i="5"/>
  <c r="J84" i="5" s="1"/>
  <c r="I82" i="5"/>
  <c r="I81" i="5" s="1"/>
  <c r="J82" i="5"/>
  <c r="J81" i="5" s="1"/>
  <c r="I79" i="5"/>
  <c r="I78" i="5" s="1"/>
  <c r="J79" i="5"/>
  <c r="J78" i="5" s="1"/>
  <c r="I76" i="5"/>
  <c r="I73" i="5" s="1"/>
  <c r="J76" i="5"/>
  <c r="J73" i="5" s="1"/>
  <c r="I71" i="5"/>
  <c r="J71" i="5"/>
  <c r="I69" i="5"/>
  <c r="J69" i="5"/>
  <c r="I66" i="5"/>
  <c r="I65" i="5" s="1"/>
  <c r="J66" i="5"/>
  <c r="J65" i="5" s="1"/>
  <c r="I63" i="5"/>
  <c r="I62" i="5" s="1"/>
  <c r="J63" i="5"/>
  <c r="J62" i="5" s="1"/>
  <c r="I60" i="5"/>
  <c r="I59" i="5" s="1"/>
  <c r="J60" i="5"/>
  <c r="J59" i="5" s="1"/>
  <c r="I57" i="5"/>
  <c r="J57" i="5"/>
  <c r="I55" i="5"/>
  <c r="J55" i="5"/>
  <c r="I48" i="5"/>
  <c r="I47" i="5" s="1"/>
  <c r="J48" i="5"/>
  <c r="J47" i="5" s="1"/>
  <c r="I45" i="5"/>
  <c r="J45" i="5"/>
  <c r="I43" i="5"/>
  <c r="J43" i="5"/>
  <c r="I37" i="5"/>
  <c r="I36" i="5" s="1"/>
  <c r="J37" i="5"/>
  <c r="J36" i="5" s="1"/>
  <c r="I40" i="5"/>
  <c r="I39" i="5" s="1"/>
  <c r="J40" i="5"/>
  <c r="J39" i="5" s="1"/>
  <c r="I34" i="5"/>
  <c r="I33" i="5" s="1"/>
  <c r="J34" i="5"/>
  <c r="J33" i="5" s="1"/>
  <c r="I28" i="5"/>
  <c r="J28" i="5"/>
  <c r="I26" i="5"/>
  <c r="J26" i="5"/>
  <c r="I23" i="5"/>
  <c r="J23" i="5"/>
  <c r="H23" i="5"/>
  <c r="I21" i="5"/>
  <c r="J21" i="5"/>
  <c r="J176" i="5" l="1"/>
  <c r="J68" i="5"/>
  <c r="J87" i="5"/>
  <c r="J25" i="5"/>
  <c r="I68" i="5"/>
  <c r="I87" i="5"/>
  <c r="I335" i="5"/>
  <c r="I334" i="5" s="1"/>
  <c r="J42" i="5"/>
  <c r="I207" i="5"/>
  <c r="I175" i="5" s="1"/>
  <c r="I291" i="5"/>
  <c r="I290" i="5" s="1"/>
  <c r="I289" i="5" s="1"/>
  <c r="J278" i="5"/>
  <c r="J274" i="5" s="1"/>
  <c r="J273" i="5" s="1"/>
  <c r="I278" i="5"/>
  <c r="I274" i="5" s="1"/>
  <c r="I273" i="5" s="1"/>
  <c r="J291" i="5"/>
  <c r="J290" i="5" s="1"/>
  <c r="J289" i="5" s="1"/>
  <c r="J309" i="5"/>
  <c r="I54" i="5"/>
  <c r="I159" i="5"/>
  <c r="I158" i="5" s="1"/>
  <c r="I309" i="5"/>
  <c r="I42" i="5"/>
  <c r="J54" i="5"/>
  <c r="J335" i="5"/>
  <c r="J334" i="5" s="1"/>
  <c r="J207" i="5"/>
  <c r="J175" i="5" s="1"/>
  <c r="J159" i="5"/>
  <c r="J158" i="5" s="1"/>
  <c r="I25" i="5"/>
  <c r="J308" i="5" l="1"/>
  <c r="I308" i="5"/>
  <c r="H344" i="5" l="1"/>
  <c r="H343" i="5" s="1"/>
  <c r="H341" i="5"/>
  <c r="H340" i="5" s="1"/>
  <c r="H338" i="5"/>
  <c r="H336" i="5"/>
  <c r="H321" i="5"/>
  <c r="H319" i="5"/>
  <c r="H318" i="5" s="1"/>
  <c r="H316" i="5"/>
  <c r="H314" i="5"/>
  <c r="H311" i="5"/>
  <c r="H310" i="5" s="1"/>
  <c r="H306" i="5"/>
  <c r="H305" i="5" s="1"/>
  <c r="H303" i="5"/>
  <c r="H302" i="5" s="1"/>
  <c r="H300" i="5"/>
  <c r="H299" i="5" s="1"/>
  <c r="H297" i="5"/>
  <c r="H296" i="5" s="1"/>
  <c r="H294" i="5"/>
  <c r="H292" i="5"/>
  <c r="H287" i="5"/>
  <c r="H286" i="5" s="1"/>
  <c r="H284" i="5"/>
  <c r="H283" i="5" s="1"/>
  <c r="H281" i="5"/>
  <c r="H279" i="5"/>
  <c r="H276" i="5"/>
  <c r="H275" i="5" s="1"/>
  <c r="H271" i="5"/>
  <c r="H270" i="5" s="1"/>
  <c r="H269" i="5" s="1"/>
  <c r="H268" i="5" s="1"/>
  <c r="H267" i="5" s="1"/>
  <c r="H265" i="5"/>
  <c r="H264" i="5" s="1"/>
  <c r="H263" i="5" s="1"/>
  <c r="H262" i="5" s="1"/>
  <c r="H261" i="5" s="1"/>
  <c r="H259" i="5"/>
  <c r="H258" i="5" s="1"/>
  <c r="H256" i="5"/>
  <c r="H255" i="5" s="1"/>
  <c r="H253" i="5"/>
  <c r="H252" i="5" s="1"/>
  <c r="H250" i="5"/>
  <c r="H249" i="5" s="1"/>
  <c r="H247" i="5"/>
  <c r="H246" i="5" s="1"/>
  <c r="H291" i="5" l="1"/>
  <c r="H335" i="5"/>
  <c r="H334" i="5" s="1"/>
  <c r="H278" i="5"/>
  <c r="H274" i="5" s="1"/>
  <c r="H273" i="5" s="1"/>
  <c r="H313" i="5"/>
  <c r="H309" i="5" s="1"/>
  <c r="H290" i="5"/>
  <c r="H289" i="5" s="1"/>
  <c r="H245" i="5"/>
  <c r="H244" i="5" s="1"/>
  <c r="H242" i="5"/>
  <c r="H241" i="5" s="1"/>
  <c r="H239" i="5"/>
  <c r="H238" i="5" s="1"/>
  <c r="H236" i="5"/>
  <c r="H235" i="5" s="1"/>
  <c r="H233" i="5"/>
  <c r="H232" i="5" s="1"/>
  <c r="H230" i="5"/>
  <c r="H229" i="5" s="1"/>
  <c r="H227" i="5"/>
  <c r="H226" i="5" s="1"/>
  <c r="H221" i="5"/>
  <c r="H220" i="5" s="1"/>
  <c r="H216" i="5"/>
  <c r="H211" i="5"/>
  <c r="H208" i="5"/>
  <c r="H205" i="5"/>
  <c r="H204" i="5" s="1"/>
  <c r="H202" i="5"/>
  <c r="H201" i="5" s="1"/>
  <c r="H199" i="5"/>
  <c r="H198" i="5" s="1"/>
  <c r="H196" i="5"/>
  <c r="H195" i="5" s="1"/>
  <c r="H193" i="5"/>
  <c r="H192" i="5" s="1"/>
  <c r="H190" i="5"/>
  <c r="H189" i="5" s="1"/>
  <c r="H187" i="5"/>
  <c r="H186" i="5" s="1"/>
  <c r="H184" i="5"/>
  <c r="H183" i="5" s="1"/>
  <c r="H181" i="5"/>
  <c r="H180" i="5" s="1"/>
  <c r="H178" i="5"/>
  <c r="H177" i="5" s="1"/>
  <c r="H173" i="5"/>
  <c r="H172" i="5" s="1"/>
  <c r="H170" i="5"/>
  <c r="H169" i="5" s="1"/>
  <c r="H167" i="5"/>
  <c r="H166" i="5" s="1"/>
  <c r="H164" i="5"/>
  <c r="H163" i="5" s="1"/>
  <c r="H161" i="5"/>
  <c r="H160" i="5" s="1"/>
  <c r="H156" i="5"/>
  <c r="H155" i="5" s="1"/>
  <c r="H153" i="5"/>
  <c r="H152" i="5" s="1"/>
  <c r="H150" i="5"/>
  <c r="H149" i="5" s="1"/>
  <c r="H147" i="5"/>
  <c r="H146" i="5" s="1"/>
  <c r="H144" i="5"/>
  <c r="H143" i="5" s="1"/>
  <c r="H141" i="5"/>
  <c r="H140" i="5" s="1"/>
  <c r="H135" i="5"/>
  <c r="H134" i="5" s="1"/>
  <c r="H132" i="5"/>
  <c r="H131" i="5" s="1"/>
  <c r="H129" i="5"/>
  <c r="H128" i="5" s="1"/>
  <c r="H126" i="5"/>
  <c r="H125" i="5" s="1"/>
  <c r="H123" i="5"/>
  <c r="H122" i="5" s="1"/>
  <c r="H117" i="5"/>
  <c r="H116" i="5" s="1"/>
  <c r="H114" i="5"/>
  <c r="H113" i="5" s="1"/>
  <c r="H108" i="5"/>
  <c r="H107" i="5" s="1"/>
  <c r="H105" i="5"/>
  <c r="H104" i="5" s="1"/>
  <c r="H102" i="5"/>
  <c r="H101" i="5" s="1"/>
  <c r="H99" i="5"/>
  <c r="H98" i="5" s="1"/>
  <c r="H93" i="5"/>
  <c r="H92" i="5" s="1"/>
  <c r="H90" i="5"/>
  <c r="H88" i="5"/>
  <c r="H85" i="5"/>
  <c r="H84" i="5" s="1"/>
  <c r="H82" i="5"/>
  <c r="H81" i="5" s="1"/>
  <c r="H79" i="5"/>
  <c r="H78" i="5" s="1"/>
  <c r="H71" i="5"/>
  <c r="H69" i="5"/>
  <c r="H66" i="5"/>
  <c r="H65" i="5" s="1"/>
  <c r="H63" i="5"/>
  <c r="H62" i="5" s="1"/>
  <c r="H60" i="5"/>
  <c r="H59" i="5" s="1"/>
  <c r="H57" i="5"/>
  <c r="H55" i="5"/>
  <c r="H51" i="5"/>
  <c r="H50" i="5" s="1"/>
  <c r="H48" i="5"/>
  <c r="H47" i="5" s="1"/>
  <c r="H45" i="5"/>
  <c r="H43" i="5"/>
  <c r="H37" i="5"/>
  <c r="H36" i="5" s="1"/>
  <c r="H40" i="5"/>
  <c r="H39" i="5" s="1"/>
  <c r="H34" i="5"/>
  <c r="H33" i="5" s="1"/>
  <c r="H31" i="5"/>
  <c r="H30" i="5" s="1"/>
  <c r="H28" i="5"/>
  <c r="H26" i="5"/>
  <c r="I20" i="5"/>
  <c r="I19" i="5" s="1"/>
  <c r="J20" i="5"/>
  <c r="J19" i="5" s="1"/>
  <c r="H21" i="5"/>
  <c r="H20" i="5" s="1"/>
  <c r="I18" i="5" l="1"/>
  <c r="I346" i="5" s="1"/>
  <c r="J18" i="5"/>
  <c r="J346" i="5" s="1"/>
  <c r="H207" i="5"/>
  <c r="H176" i="5" s="1"/>
  <c r="H54" i="5"/>
  <c r="H42" i="5"/>
  <c r="H68" i="5"/>
  <c r="H19" i="5" s="1"/>
  <c r="H87" i="5"/>
  <c r="H159" i="5"/>
  <c r="H158" i="5" s="1"/>
  <c r="H25" i="5"/>
  <c r="H175" i="5" l="1"/>
  <c r="H18" i="5"/>
  <c r="H346" i="5" l="1"/>
  <c r="J39" i="13"/>
  <c r="J38" i="13" s="1"/>
  <c r="J37" i="13" s="1"/>
  <c r="I39" i="13"/>
  <c r="H39" i="13"/>
  <c r="H38" i="13" s="1"/>
  <c r="H37" i="13" s="1"/>
  <c r="I38" i="13"/>
  <c r="I37" i="13" s="1"/>
  <c r="J35" i="13"/>
  <c r="J34" i="13" s="1"/>
  <c r="J33" i="13" s="1"/>
  <c r="I35" i="13"/>
  <c r="I34" i="13" s="1"/>
  <c r="I33" i="13" s="1"/>
  <c r="H35" i="13"/>
  <c r="H34" i="13" s="1"/>
  <c r="H33" i="13" s="1"/>
  <c r="H28" i="13"/>
  <c r="H24" i="13" s="1"/>
  <c r="H20" i="13"/>
  <c r="H32" i="13" l="1"/>
  <c r="H19" i="13" s="1"/>
  <c r="H41" i="13" s="1"/>
  <c r="J32" i="13"/>
  <c r="J19" i="13" s="1"/>
  <c r="J41" i="13" s="1"/>
  <c r="I32" i="13"/>
  <c r="I19" i="13" s="1"/>
  <c r="I41" i="13" s="1"/>
  <c r="D24" i="9"/>
  <c r="C24" i="9"/>
  <c r="B24" i="9"/>
</calcChain>
</file>

<file path=xl/sharedStrings.xml><?xml version="1.0" encoding="utf-8"?>
<sst xmlns="http://schemas.openxmlformats.org/spreadsheetml/2006/main" count="6457" uniqueCount="819">
  <si>
    <t>Совета народных депутатов</t>
  </si>
  <si>
    <t>от 21.12.2021г. №6-204</t>
  </si>
  <si>
    <t>Брянской области на 2022 год</t>
  </si>
  <si>
    <t>и на плановый период 2023 и 2024 годов"</t>
  </si>
  <si>
    <t>1</t>
  </si>
  <si>
    <t>Иные межбюджетные трансферты</t>
  </si>
  <si>
    <t>Приложение 3</t>
  </si>
  <si>
    <t>к решению Погарского районного</t>
  </si>
  <si>
    <t>"О бюджете Погарского муниципального района</t>
  </si>
  <si>
    <t/>
  </si>
  <si>
    <t>рублей</t>
  </si>
  <si>
    <t>Наименование</t>
  </si>
  <si>
    <t>ГРБС</t>
  </si>
  <si>
    <t>Рз</t>
  </si>
  <si>
    <t>Пр</t>
  </si>
  <si>
    <t>ЦСР</t>
  </si>
  <si>
    <t>ВР</t>
  </si>
  <si>
    <t>2022 год</t>
  </si>
  <si>
    <t>2023 год</t>
  </si>
  <si>
    <t>2024 год</t>
  </si>
  <si>
    <t>2</t>
  </si>
  <si>
    <t>3</t>
  </si>
  <si>
    <t>4</t>
  </si>
  <si>
    <t>5</t>
  </si>
  <si>
    <t>6</t>
  </si>
  <si>
    <t>7</t>
  </si>
  <si>
    <t>8</t>
  </si>
  <si>
    <t>9</t>
  </si>
  <si>
    <t>Погарский районный Совет народных депутатов</t>
  </si>
  <si>
    <t>002</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</si>
  <si>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</si>
  <si>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</si>
  <si>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</si>
  <si>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</si>
  <si>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Обеспечение деятельности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</si>
  <si>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</si>
  <si>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</si>
  <si>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</si>
  <si>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</si>
  <si>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</si>
  <si>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</si>
  <si>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</si>
  <si>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</si>
  <si>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</si>
  <si>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</si>
  <si>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</si>
  <si>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налогов, сборов и иных обязательных платежей</t>
  </si>
  <si>
    <t>Иные бюджетные ассигнования</t>
  </si>
  <si>
    <t>800</t>
  </si>
  <si>
    <t>Уплата налогов, сборов и иных платежей</t>
  </si>
  <si>
    <t>850</t>
  </si>
  <si>
    <t>Управление образования администрации Погарского района</t>
  </si>
  <si>
    <t>003</t>
  </si>
  <si>
    <t>Образование</t>
  </si>
  <si>
    <t>07</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</si>
  <si>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</si>
  <si>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</si>
  <si>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</si>
  <si>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</si>
  <si>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</si>
  <si>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</si>
  <si>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Дошкольные образовательные организации</t>
  </si>
  <si>
    <t>Капитальный ремонт кровель муниципальных образовательных организаций Брянской области</t>
  </si>
  <si>
    <t>Замена оконных блоков муниципальных образовательных организаций Брянской области</t>
  </si>
  <si>
    <t>Общее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</si>
  <si>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</si>
  <si>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</si>
  <si>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Общеобразовательные организации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</si>
  <si>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</si>
  <si>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</si>
  <si>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"Точки роста" помещений муниципальных общеобразовательных организаций</t>
  </si>
  <si>
    <t>Дополнительное образование детей</t>
  </si>
  <si>
    <t>Организации дополнительного образования</t>
  </si>
  <si>
    <t>Развитие материально-технической базы муниципальных образовательных организаций в сфере физической культуры и спорта</t>
  </si>
  <si>
    <t>Молодежная политика</t>
  </si>
  <si>
    <t>Мероприятия по проведению оздоровительной кампании детей</t>
  </si>
  <si>
    <t>Другие вопросы в области образования</t>
  </si>
  <si>
    <t>09</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</si>
  <si>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</si>
  <si>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Учреждения психолого-медико-социального сопровождения</t>
  </si>
  <si>
    <t>Учреждения, обеспечивающие деятельность органов местного самоуправления и муниципальных учреждений</t>
  </si>
  <si>
    <t>Расходы на выплаты персоналу казенных учреждений</t>
  </si>
  <si>
    <t>110</t>
  </si>
  <si>
    <t>Мероприятия в сфере пожарной безопасности</t>
  </si>
  <si>
    <t>Противодействие злоупотреблению наркотиками и их незаконному обороту</t>
  </si>
  <si>
    <t>Повышение безопасности дорожного движения</t>
  </si>
  <si>
    <t>Организация и проведение олимпиад, выставок, конкурсов, конференций и других общественных мероприятий</t>
  </si>
  <si>
    <t>Организация временного трудоустройства несовершеннолетних граждан в возрасте от 14 до 18 лет</t>
  </si>
  <si>
    <t>Социальная политика</t>
  </si>
  <si>
    <t>10</t>
  </si>
  <si>
    <t>Охрана семьи и детства</t>
  </si>
  <si>
    <t>04</t>
  </si>
  <si>
    <t>Компенсация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</si>
  <si>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</si>
  <si>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</si>
  <si>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</si>
  <si>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</si>
  <si>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Комитет по управлению муниципальным имуществом администрации Погарского района</t>
  </si>
  <si>
    <t>006</t>
  </si>
  <si>
    <t>Другие общегосударственные вопросы</t>
  </si>
  <si>
    <t>13</t>
  </si>
  <si>
    <t>Национальная экономика</t>
  </si>
  <si>
    <t>Другие вопросы в области национальной экономики</t>
  </si>
  <si>
    <t>12</t>
  </si>
  <si>
    <t>Оценка имущества, признание прав и регулирование отношений муниципальной собственности</t>
  </si>
  <si>
    <t>Мероприятия по землеустройству и землепользованию</t>
  </si>
  <si>
    <t>Эксплуатация и содержание имущества, находящегося в муниципальной собственности, арендованного недвижимого имущества</t>
  </si>
  <si>
    <t>Финансовое управление администрации Погарского района</t>
  </si>
  <si>
    <t>009</t>
  </si>
  <si>
    <t>Обеспечение деятельности финансовых, налоговых и таможенных органов и органов финансового (финансово-бюджетного) надзора</t>
  </si>
  <si>
    <t>06</t>
  </si>
  <si>
    <t>Резервные фонды</t>
  </si>
  <si>
    <t>11</t>
  </si>
  <si>
    <t>Резервный фонд местной администрации</t>
  </si>
  <si>
    <t>Резервные средства</t>
  </si>
  <si>
    <t>870</t>
  </si>
  <si>
    <t>Условно утвержденные расходы</t>
  </si>
  <si>
    <t>Межбюджетные трансферты общего характера бюджетам бюджетной системы Российской Федерации</t>
  </si>
  <si>
    <t>14</t>
  </si>
  <si>
    <t>Дотации на выравнивание бюджетной обеспеченности субъектов Российской Федерации и муниципальных образований</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</si>
  <si>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</si>
  <si>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Межбюджетные трансферты</t>
  </si>
  <si>
    <t>500</t>
  </si>
  <si>
    <t>Дотации</t>
  </si>
  <si>
    <t>510</t>
  </si>
  <si>
    <t>Иные дотации</t>
  </si>
  <si>
    <t>Поддержка мер по обеспечению сбалансированности бюджетов поселений</t>
  </si>
  <si>
    <t>Администрация Погарского района Брянской области</t>
  </si>
  <si>
    <t>916</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</si>
  <si>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</si>
  <si>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</si>
  <si>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</si>
  <si>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</si>
  <si>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Субвенции</t>
  </si>
  <si>
    <t>530</t>
  </si>
  <si>
    <t>Обеспечение деятельности главы местной администрации (исполнительно-распорядительного органа муниципального образования)</t>
  </si>
  <si>
    <t>Судебная система</t>
  </si>
  <si>
    <t>05</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</si>
  <si>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</si>
  <si>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Многофункциональные центры предоставления государственных и муниципальных услуг</t>
  </si>
  <si>
    <t>Членские взносы некоммерческим организациям</t>
  </si>
  <si>
    <t>Национальная оборона</t>
  </si>
  <si>
    <t>Мобилизационная и вневойсковая подготовка</t>
  </si>
  <si>
    <t>Осуществление отдельных государственных полномочий по первичному воинскому учету на территориях, где отсутствуют военные комиссариаты</t>
  </si>
  <si>
    <t>Национальная безопасность и правоохранительная деятельность</t>
  </si>
  <si>
    <t>Гражданская оборона</t>
  </si>
  <si>
    <t>Единые дежурно-диспетчерские службы</t>
  </si>
  <si>
    <t>Другие вопросы в области национальной безопасности и правоохранительной деятельности</t>
  </si>
  <si>
    <t>Совершенствование системы профилактики правонарушений и усиление борьбы с преступностью</t>
  </si>
  <si>
    <t>Комплексные меры по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образования</t>
  </si>
  <si>
    <t>Сельское хозяйство и рыболовство</t>
  </si>
  <si>
    <t>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</si>
  <si>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Транспорт</t>
  </si>
  <si>
    <t>08</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</si>
  <si>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</si>
  <si>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</si>
  <si>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</si>
  <si>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Дорожное хозяйство (дорожные фонды)</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</si>
  <si>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</si>
  <si>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540</t>
  </si>
  <si>
    <t>Обеспечение сохранности автомобильных дорог местного значения и условий безопасности движения по ним</t>
  </si>
  <si>
    <t>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</si>
  <si>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</si>
  <si>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</si>
  <si>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</si>
  <si>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Коммунальное хозяйство</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</si>
  <si>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</si>
  <si>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Охрана окружающей среды</t>
  </si>
  <si>
    <t>Другие вопросы в области охраны окружающей среды</t>
  </si>
  <si>
    <t>Организация и содержание мест захоронения твердых бытовых отходов</t>
  </si>
  <si>
    <t>Культура, кинематография</t>
  </si>
  <si>
    <t>Культура</t>
  </si>
  <si>
    <t>Библиотеки</t>
  </si>
  <si>
    <t>Музеи и постоянные выставки</t>
  </si>
  <si>
    <t>Дворцы и дома культуры, клубы, выставочные залы</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</si>
  <si>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</si>
  <si>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 комплектованию и обеспечению сохранности библиотечных фондов библиотек поселений</t>
  </si>
  <si>
    <t>Обеспечение развития и укрепления материально-технической базы домов культуры в населенных пунктах с числом жителей до 50 тысяч человек</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</si>
  <si>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</si>
  <si>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Мероприятия по работе с семьей, детьми и молодежью</t>
  </si>
  <si>
    <t>Мероприятия по развитию культуры</t>
  </si>
  <si>
    <t>Другие вопросы в области культуры, кинематографии</t>
  </si>
  <si>
    <t>Осуществление передаваемых полномочий по предоставлению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территории Брянской области</t>
  </si>
  <si>
    <t>Пенсионное обеспечение</t>
  </si>
  <si>
    <t>Выплата муниципальных пенсий (доплат к государственным пенсиям)</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</si>
  <si>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</si>
  <si>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</si>
  <si>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Оказание поддержки социально ориентированным некоммерческим организациям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</si>
  <si>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</si>
  <si>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</si>
  <si>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t>
  </si>
  <si>
    <t>Публичные нормативные социальные выплаты гражданам</t>
  </si>
  <si>
    <t>310</t>
  </si>
  <si>
    <t>Мероприятия по обеспечению жильем молодых семей</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</si>
  <si>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</si>
  <si>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Капитальные вложения в объекты государственной (муниципальной) собственности</t>
  </si>
  <si>
    <t>400</t>
  </si>
  <si>
    <t>Бюджетные инвестиции</t>
  </si>
  <si>
    <t>410</t>
  </si>
  <si>
    <t>Другие вопросы в области социальной политики</t>
  </si>
  <si>
    <t>Профилактика безнадзорности и правонарушений несовершеннолетних</t>
  </si>
  <si>
    <t>Мероприятия по поддержке детей-сирот</t>
  </si>
  <si>
    <t>Физическая культура и спорт</t>
  </si>
  <si>
    <t>Физическая культура</t>
  </si>
  <si>
    <t>Спортивно-оздоровительные комплексы и центры</t>
  </si>
  <si>
    <t>Субсидии автономным учреждениям</t>
  </si>
  <si>
    <t>620</t>
  </si>
  <si>
    <t>Обеспечение жильем тренеров, тренеров-преподавателей учреждений физической культуры и спорта</t>
  </si>
  <si>
    <t>Массовый спорт</t>
  </si>
  <si>
    <t>Мероприятия по развитию физической культуры и спорта</t>
  </si>
  <si>
    <t>Контрольно-счётная палата Погарского района</t>
  </si>
  <si>
    <t>917</t>
  </si>
  <si>
    <t>Обеспечение деятельности руководителя контрольно-счетного органа муниципального образования и его заместителей</t>
  </si>
  <si>
    <t>ИТОГО:</t>
  </si>
  <si>
    <t>МП</t>
  </si>
  <si>
    <t>ППМП</t>
  </si>
  <si>
    <t>ОМ</t>
  </si>
  <si>
    <t>НР</t>
  </si>
  <si>
    <t>Реализация полномочий органов местного самоуправления Погарского района</t>
  </si>
  <si>
    <t>0</t>
  </si>
  <si>
    <t>00</t>
  </si>
  <si>
    <t>12021</t>
  </si>
  <si>
    <t>12022</t>
  </si>
  <si>
    <t>12023</t>
  </si>
  <si>
    <t>12510</t>
  </si>
  <si>
    <t>14210</t>
  </si>
  <si>
    <t>16710</t>
  </si>
  <si>
    <t>16721</t>
  </si>
  <si>
    <t>16722</t>
  </si>
  <si>
    <t>16723</t>
  </si>
  <si>
    <t>17900</t>
  </si>
  <si>
    <t>51180</t>
  </si>
  <si>
    <t>51200</t>
  </si>
  <si>
    <t>80020</t>
  </si>
  <si>
    <t>80040</t>
  </si>
  <si>
    <t>80450</t>
  </si>
  <si>
    <t>80460</t>
  </si>
  <si>
    <t>80480</t>
  </si>
  <si>
    <t>80600</t>
  </si>
  <si>
    <t>80700</t>
  </si>
  <si>
    <t>80710</t>
  </si>
  <si>
    <t>81410</t>
  </si>
  <si>
    <t>81630</t>
  </si>
  <si>
    <t>81720</t>
  </si>
  <si>
    <t>81830</t>
  </si>
  <si>
    <t>82450</t>
  </si>
  <si>
    <t>82540</t>
  </si>
  <si>
    <t>83360</t>
  </si>
  <si>
    <t>83710</t>
  </si>
  <si>
    <t>83740</t>
  </si>
  <si>
    <t>84260</t>
  </si>
  <si>
    <t>84270</t>
  </si>
  <si>
    <t>L4670</t>
  </si>
  <si>
    <t>L4970</t>
  </si>
  <si>
    <t>R0820</t>
  </si>
  <si>
    <t>S4240</t>
  </si>
  <si>
    <t>S6170</t>
  </si>
  <si>
    <t>S7620</t>
  </si>
  <si>
    <t>Финансовое обеспечение мероприятий районного значения</t>
  </si>
  <si>
    <t>81120</t>
  </si>
  <si>
    <t>81130</t>
  </si>
  <si>
    <t>81180</t>
  </si>
  <si>
    <t>82360</t>
  </si>
  <si>
    <t>82490</t>
  </si>
  <si>
    <t>Развитие образования Погарского района</t>
  </si>
  <si>
    <t>14721</t>
  </si>
  <si>
    <t>14722</t>
  </si>
  <si>
    <t>14723</t>
  </si>
  <si>
    <t>14780</t>
  </si>
  <si>
    <t>53030</t>
  </si>
  <si>
    <t>80300</t>
  </si>
  <si>
    <t>80310</t>
  </si>
  <si>
    <t>80320</t>
  </si>
  <si>
    <t>80340</t>
  </si>
  <si>
    <t>80720</t>
  </si>
  <si>
    <t>L3040</t>
  </si>
  <si>
    <t>S4790</t>
  </si>
  <si>
    <t>S4850</t>
  </si>
  <si>
    <t>S4860</t>
  </si>
  <si>
    <t>S4900</t>
  </si>
  <si>
    <t>S4910</t>
  </si>
  <si>
    <t>S7670</t>
  </si>
  <si>
    <t>81140</t>
  </si>
  <si>
    <t>81150</t>
  </si>
  <si>
    <t>81660</t>
  </si>
  <si>
    <t>82340</t>
  </si>
  <si>
    <t>82370</t>
  </si>
  <si>
    <t>Развитие и сохранение культурного наследия Погарского района</t>
  </si>
  <si>
    <t>82400</t>
  </si>
  <si>
    <t>Развитие физической культуры и спорта в Погарском районе</t>
  </si>
  <si>
    <t>82300</t>
  </si>
  <si>
    <t>Управление муниципальными финансами Погарского района</t>
  </si>
  <si>
    <t>15840</t>
  </si>
  <si>
    <t>83020</t>
  </si>
  <si>
    <t>Обеспечение деятельности Комитета по управлению муниципальным имуществом администрации Погарского района</t>
  </si>
  <si>
    <t>80900</t>
  </si>
  <si>
    <t>80910</t>
  </si>
  <si>
    <t>80930</t>
  </si>
  <si>
    <t>Непрограммная деятельность</t>
  </si>
  <si>
    <t>70</t>
  </si>
  <si>
    <t>80010</t>
  </si>
  <si>
    <t>80080</t>
  </si>
  <si>
    <t>83030</t>
  </si>
  <si>
    <t>80050</t>
  </si>
  <si>
    <t>(рублей)</t>
  </si>
  <si>
    <t>Наименование поселений</t>
  </si>
  <si>
    <t>Борщовское сельское поселение</t>
  </si>
  <si>
    <t xml:space="preserve">Вадьковское сельское поселение </t>
  </si>
  <si>
    <t>Витемлянское сельское поселение</t>
  </si>
  <si>
    <t>Гетуновское сельское поселение</t>
  </si>
  <si>
    <t xml:space="preserve">Городищенское сельское поселение </t>
  </si>
  <si>
    <t xml:space="preserve">Гриневское сельское поселение </t>
  </si>
  <si>
    <t xml:space="preserve">Долботовское сельское поселение </t>
  </si>
  <si>
    <t xml:space="preserve">Посудичское сельское поселение  </t>
  </si>
  <si>
    <t>Суворовское сельское поселение</t>
  </si>
  <si>
    <t>ИТОГО</t>
  </si>
  <si>
    <t xml:space="preserve">Чаусовское сельское поселение </t>
  </si>
  <si>
    <t xml:space="preserve">Юдиновское сельское поселение </t>
  </si>
  <si>
    <t xml:space="preserve">Приложение №6                                                                                                      к решению Погарского районного Совета народных депутатов                                                                                                                                 от 21.12.2021г. №6-204
О бюджете Погарского муниципального района Брянской области на 2022 год и на плановый период 2023 и 2024 годов                                           </t>
  </si>
  <si>
    <t>Таблица 4</t>
  </si>
  <si>
    <t>Распределение  иных межбюджетных трансфертов из бюджета Погарского муниципального района Брянской области в бюджеты поселений на осуществление передаваемых полномочий по решению отдельных вопросов местного значение поселений в сфере дорожной деятельности на 2022 год и на  плановый период 2023 и 2024 годов.</t>
  </si>
  <si>
    <t xml:space="preserve">Кистерское сельское поселение </t>
  </si>
  <si>
    <t>Приложение 8</t>
  </si>
  <si>
    <t xml:space="preserve">к решению Погарского районного  </t>
  </si>
  <si>
    <t xml:space="preserve">от 21.12.2021г. №6-204 </t>
  </si>
  <si>
    <t xml:space="preserve">Источники внутреннего финансирования дефицита бюджета Погарского муниципального района 
Брянской области на 2022 год и на плановый период 2023 и 2024 годов </t>
  </si>
  <si>
    <t xml:space="preserve">КБК </t>
  </si>
  <si>
    <t>НАИМЕНОВАНИЕ</t>
  </si>
  <si>
    <t>009 01 00 00 00 00 0000 000</t>
  </si>
  <si>
    <t>Источники внутреннего финансирования дефицита</t>
  </si>
  <si>
    <t>009 01 02  00 00 00 0000 700</t>
  </si>
  <si>
    <t>Получение кредитов от кредитных организаций в валюте РФ</t>
  </si>
  <si>
    <t>009 01 02 00 00 05 0000 710</t>
  </si>
  <si>
    <t>Получение кредитов от кредитных организаций бюджетами муниципальных районов в валюте РФ</t>
  </si>
  <si>
    <t>009 01 02 00 00 05 0000 800</t>
  </si>
  <si>
    <t>Погашение  кредитов ,представленных  кредитными  организациями в валюте РФ</t>
  </si>
  <si>
    <t xml:space="preserve">от </t>
  </si>
  <si>
    <t>009 01 02 00 00 05 0000 810</t>
  </si>
  <si>
    <t>Погашение бюджетами  муниципальных районов  кредитов  от кредитных  организаций  в валюте  РФ</t>
  </si>
  <si>
    <t>"О бюджете муниципального образования</t>
  </si>
  <si>
    <t>009 01 03 00 00 00 0000 000</t>
  </si>
  <si>
    <t>Бюджетные кредиты от других бюджетов бюджетной системы  Российской  Федерации</t>
  </si>
  <si>
    <t xml:space="preserve"> "Погарский район" на 2019 год</t>
  </si>
  <si>
    <t>009 01 03 00 00 00 0000 700</t>
  </si>
  <si>
    <t>Получение бюджетных  кредитов  от  других бюджетов бюджетной  системы Российской  Федерации</t>
  </si>
  <si>
    <t xml:space="preserve">и на плановый период 2020 и 2021 годов" </t>
  </si>
  <si>
    <t>009 01 03 00 00 05 0000 710</t>
  </si>
  <si>
    <t>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t>
  </si>
  <si>
    <t>009 01 03 00 00 05 2603 710</t>
  </si>
  <si>
    <t xml:space="preserve">Получение бюджетом субъекта  Российской  Федерации бюджетных  кредитов  для  покрытия  временных кассовых  разрывов,возникших  при  исполнении  бюджета  муниципального  района  </t>
  </si>
  <si>
    <t>009 01 03 00 00 00 0000 800</t>
  </si>
  <si>
    <t>Погашение бюджетных кредитов,полученных от других бюджетов  бюджетной  системы  Российской Федерации  в валюте  Российской Федерация</t>
  </si>
  <si>
    <t>009 01 03 00 00 05 0000 810</t>
  </si>
  <si>
    <t xml:space="preserve">  Погашение бюджетами муниципальных районов  кредитов  от  других  бюджетов бюджетной  системы  Российской  Федерации  в валюте  Российской Федерации</t>
  </si>
  <si>
    <t>009 01 03 00 00 05 2603  810</t>
  </si>
  <si>
    <t xml:space="preserve">Погашение бюджетами  муниципальных  районов кредитов представленных  для  покрытия временных  кассовых  разрывов,возникших  при  исполнении  бюджета муниципального района </t>
  </si>
  <si>
    <t>009 01 03 00 00 05 5003  810</t>
  </si>
  <si>
    <t xml:space="preserve">Погашение бюджетами  муниципальных  районов кредитов представленных  на  частичное  покрытие  дефицита  бюджета возникшего  при   исполнении  бюджета муниципального района </t>
  </si>
  <si>
    <t>009 01 05 00 00 00 0000 000</t>
  </si>
  <si>
    <t>Изменение остатков  средств  на счетах  по учету средств бюджета</t>
  </si>
  <si>
    <t>009 01 05 00 00 00 0000 500</t>
  </si>
  <si>
    <t>Увеличение  остатков  средств  бюджета</t>
  </si>
  <si>
    <t>009 01 05 02 00 00 0000 500</t>
  </si>
  <si>
    <t>Увеличение прочих  остатков  средств  бюджета</t>
  </si>
  <si>
    <t>009 01 05 02 01 00 0000 510</t>
  </si>
  <si>
    <t>Увеличение прочих  остатков денежных средств бюджетов</t>
  </si>
  <si>
    <t>009 01 05 02 01 05 0000 510</t>
  </si>
  <si>
    <t>Увеличение прочих  остатков денежных средств бюджетов  муниципальных района</t>
  </si>
  <si>
    <t>009 01 05 00 00 00 0000 600</t>
  </si>
  <si>
    <t>Уменьшение  остатков  средств  бюджета</t>
  </si>
  <si>
    <t>009 01 05 02 00 00 0000 600</t>
  </si>
  <si>
    <t>Уменьшение прочих  остатков  средств  бюджета</t>
  </si>
  <si>
    <t>009 01 05 02 01 00 0000 610</t>
  </si>
  <si>
    <t>Уменьшение прочих  остатков денежных средств бюджетов</t>
  </si>
  <si>
    <t>009 01 05 02 01 05 0000 610</t>
  </si>
  <si>
    <t>Уменьшение прочих  остатков денежных средств бюджетов  муниципальных района</t>
  </si>
  <si>
    <t>Итого источников внутреннего финансирования  дефицита</t>
  </si>
  <si>
    <t>Приложение 1</t>
  </si>
  <si>
    <t>"О внесении изменений 
в решение Погарского районного Совета народных депутатов от 21.12.2021 №6-204 "О бюджете Погарского муниципального района Брянской области на 2022 год и на плановый период 2023 и 2024 годов"</t>
  </si>
  <si>
    <t>Приложение 2</t>
  </si>
  <si>
    <t>Реализация мероприятий по модернизации школьных систем образования</t>
  </si>
  <si>
    <t>L7500</t>
  </si>
  <si>
    <t>к решению  Погарского районного</t>
  </si>
  <si>
    <t xml:space="preserve">"О бюджете Погарского муниципального района </t>
  </si>
  <si>
    <t xml:space="preserve"> рублей</t>
  </si>
  <si>
    <t>Код бюджетной классификации Российской Федерации</t>
  </si>
  <si>
    <t>Наименование доходов</t>
  </si>
  <si>
    <t>Сумма              на 2022 год</t>
  </si>
  <si>
    <t>Сумма              на 2023 год</t>
  </si>
  <si>
    <t>Сумма              на 2024 год</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</si>
  <si>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</si>
  <si>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</si>
  <si>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</si>
  <si>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</si>
  <si>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</si>
  <si>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</si>
  <si>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</si>
  <si>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</si>
  <si>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1 01 01000 00 0000 110</t>
  </si>
  <si>
    <t>1 01 01010 00 0000 110</t>
  </si>
  <si>
    <t>1 01 01012 02 0000 110</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</si>
  <si>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</si>
  <si>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</si>
  <si>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</si>
  <si>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</si>
  <si>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1 01 02040 01 0000 110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</si>
  <si>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</si>
  <si>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</si>
  <si>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инстранной компании, в том числе фиксированной прибыли контролируемой иностранной  компании)</t>
  </si>
  <si>
    <t>1 03 00000 00 0000 000</t>
  </si>
  <si>
    <t>НАЛОГИ НА ТОВАРЫ (РАБОТЫ, УСЛУГИ) РЕАЛИЗУЕМЫЕ НА ТЕРРИТОРИИ РОССИЙСКОЙ ФЕДЕРАЦИИ</t>
  </si>
  <si>
    <t>1 03 02000 01 0000 000</t>
  </si>
  <si>
    <t>Акцизы по подакцизным товаоам (продукции), производимые на территории Российской Федерации</t>
  </si>
  <si>
    <t>1 03 02230 01 0000 110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</si>
  <si>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</si>
  <si>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</si>
  <si>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</si>
  <si>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1 03 02240 01 0000 110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</si>
  <si>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</si>
  <si>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1 03 02241 01 0000 110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</si>
  <si>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</si>
  <si>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1 03 02250 01 0000 110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</si>
  <si>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</si>
  <si>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1 03 02251 01 0000 110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</si>
  <si>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</si>
  <si>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1 03 02260 01 0000 110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</si>
  <si>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</si>
  <si>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1 03 02261 01 0000 110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</si>
  <si>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</si>
  <si>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</si>
  <si>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</si>
  <si>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</si>
  <si>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</si>
  <si>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</si>
  <si>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1 05 02020 02 0000 110</t>
  </si>
  <si>
    <t>Единый налог на вмененный доход для отдельных видов деятельности (за налоговые периоды, истекшие до 1 января 2011 года)</t>
  </si>
  <si>
    <t>1 05 03000 00 0000 110</t>
  </si>
  <si>
    <t>Единый сельскохозяйственный налог</t>
  </si>
  <si>
    <t>1 05 03010 01 0000 110</t>
  </si>
  <si>
    <t>1 05 04000 02 0000 110</t>
  </si>
  <si>
    <t>Налог, взимаемый в связи с применением патентной системы налогобложения</t>
  </si>
  <si>
    <t>1 05 04020 02 0000 110</t>
  </si>
  <si>
    <t>Налог, взимаемый в связи с применением патентной системы налогобложения, зачисляемый в бюджеты муниципальных районов</t>
  </si>
  <si>
    <t>1 03 02000 01 0000 110</t>
  </si>
  <si>
    <t>1 03 02120 01 0000 110</t>
  </si>
  <si>
    <t>1 08 00000 00 0000 000</t>
  </si>
  <si>
    <t>ГОСУДАРСТВЕННАЯ ПОШЛИНА</t>
  </si>
  <si>
    <t>1 03 02150 01 0000 110</t>
  </si>
  <si>
    <t>1 08 03000 01 0000 110</t>
  </si>
  <si>
    <t xml:space="preserve">Государственная пошлина по делам, рассматриваеммым в судах общей юрисдикции, мировыми судьями </t>
  </si>
  <si>
    <t>1 03 02160 01 0000 110</t>
  </si>
  <si>
    <t>1 08 03010 01 0000 110</t>
  </si>
  <si>
    <t>Государственная пошлина по делам, рассматриваеммым в судах общей юрисдикции, мировыми судьями (за исключением  Верховного Суда Российской Федерации)</t>
  </si>
  <si>
    <t>1 06 00000 00 0000 000</t>
  </si>
  <si>
    <t>1 06 02000 02 0000 110</t>
  </si>
  <si>
    <t>1 06 02020 02 0000 110</t>
  </si>
  <si>
    <t>1 08 07000 01 0000 110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</si>
  <si>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</si>
  <si>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</si>
  <si>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</si>
  <si>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1 06 04000 02 0000 110</t>
  </si>
  <si>
    <t>1 06 04011 02 0000 110</t>
  </si>
  <si>
    <t>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</si>
  <si>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</si>
  <si>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</si>
  <si>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</si>
  <si>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1 07 00000 00 0000 000</t>
  </si>
  <si>
    <t>1 07 01000 01 0000 110</t>
  </si>
  <si>
    <t>1 07 01020 01 0000 110</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</si>
  <si>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</si>
  <si>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</si>
  <si>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1 07 01030 01 0000 110</t>
  </si>
  <si>
    <t>1 11 05013 05 0000 120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</si>
  <si>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</si>
  <si>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1 11 05013 13 0000 120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</si>
  <si>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</si>
  <si>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 1 11 05030 00 0000 120</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</si>
  <si>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</si>
  <si>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</si>
  <si>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 xml:space="preserve">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</si>
  <si>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1 11 07000 00 0000 120</t>
  </si>
  <si>
    <t xml:space="preserve">Платежи от государственных и муниципальных унитарных предприятий
</t>
  </si>
  <si>
    <t>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</si>
  <si>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</si>
  <si>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</si>
  <si>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</si>
  <si>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1 08 07080 01 0000 110</t>
  </si>
  <si>
    <t>1 08 07082 01 0000 110</t>
  </si>
  <si>
    <t>1 12 00000 00 0000 000</t>
  </si>
  <si>
    <t>ПЛАТЕЖИ ПРИ ПОЛЬЗОВАНИИ ПРИРОДНЫМИ РЕСУРСАМИ</t>
  </si>
  <si>
    <t>1 08 07110 01 0000 110</t>
  </si>
  <si>
    <t>1 12 01000 01 0000 120</t>
  </si>
  <si>
    <t xml:space="preserve">Плата за негативное воздействие на окружающую среду </t>
  </si>
  <si>
    <t>1 12 01010 01 0000 120</t>
  </si>
  <si>
    <t>Плата за выбросы загрязняющих веществ в атмосферный воздух стационарными объектами</t>
  </si>
  <si>
    <t>1 12 01030 01 0000 120</t>
  </si>
  <si>
    <t>Плата за выбросы загрязняющих веществ в водные объекты</t>
  </si>
  <si>
    <t>1 12 01040 01 0000 120</t>
  </si>
  <si>
    <t>Плата за размещение отходов производства и потребления</t>
  </si>
  <si>
    <t>1 12 01041 01 0000 120</t>
  </si>
  <si>
    <t xml:space="preserve">Плата за размещение отходов производства </t>
  </si>
  <si>
    <t>1 12 01070 01 0000 120</t>
  </si>
  <si>
    <t xml:space="preserve">Плата за выбросы загрязняющих веществ, образующихся при сжигании на факельных установках и (или) рассеивании попутного нефтяного газа </t>
  </si>
  <si>
    <t>1 13 00000 00 0000 000</t>
  </si>
  <si>
    <t xml:space="preserve">ДОХОДЫ ОТ ОКАЗАНИЯ ПЛАТНЫХ УСЛУГ И КОМПЕНСАЦИИ ЗАТРАТ ГОСУДАРСТВА
</t>
  </si>
  <si>
    <t xml:space="preserve">1 13 02000 00 0000 130
</t>
  </si>
  <si>
    <t xml:space="preserve">Доходы от компенсации затрат государства
</t>
  </si>
  <si>
    <t xml:space="preserve">1 13 02060 00 0000 130
</t>
  </si>
  <si>
    <t xml:space="preserve">Доходы, поступающие в порядке возмещения расходов, понесенных в связи с эксплуатацией имущества
</t>
  </si>
  <si>
    <t xml:space="preserve">1 13 02065 05 0000 130
</t>
  </si>
  <si>
    <t xml:space="preserve">Доходы, поступающие в порядке возмещения расходов, понесенных в связи с эксплуатацией имущества муниципальных районов
</t>
  </si>
  <si>
    <t xml:space="preserve">1 13 02990 00 0000 130
</t>
  </si>
  <si>
    <t>Прочие доходы от компенсации затрат государства</t>
  </si>
  <si>
    <t xml:space="preserve">1 13 02995 05 0000 130
</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</si>
  <si>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</si>
  <si>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</si>
  <si>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</si>
  <si>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</si>
  <si>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</si>
  <si>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</si>
  <si>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</si>
  <si>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</si>
  <si>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 xml:space="preserve">Доходы от продажи земельных участков, государственная собственность на которые не разграничена </t>
  </si>
  <si>
    <t>1 14 06013 05 0000 430</t>
  </si>
  <si>
    <t xml:space="preserve">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</si>
  <si>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1 14 06013 13 0000 430</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</si>
  <si>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</si>
  <si>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1 16 00000 00 0000 000</t>
  </si>
  <si>
    <t>ШТРАФЫ, САНКЦИИ, ВОЗМЕЩЕНИЕ УЩЕРБА</t>
  </si>
  <si>
    <t>1 09 00000 00 0000 000</t>
  </si>
  <si>
    <t>1 09 03000 00 0000 110</t>
  </si>
  <si>
    <t>1 09 03020 00 0000 110</t>
  </si>
  <si>
    <t>1 09 03023 01 0000 110</t>
  </si>
  <si>
    <t>1 16 01000 01 0000 140</t>
  </si>
  <si>
    <t>Административные штрафы, установленные Кодексом Российской Федерации об административных правонарушениях</t>
  </si>
  <si>
    <t>1 09 03025 01 0000 110</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</si>
  <si>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</si>
  <si>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</si>
  <si>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</si>
  <si>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</si>
  <si>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</si>
  <si>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</si>
  <si>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</si>
  <si>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нравственность,налагаемые мировыми судьями, комиссиями по делам несовершеннолетних и защите их прав</t>
  </si>
  <si>
    <t>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</si>
  <si>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</si>
  <si>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</si>
  <si>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собственности,налагаемые мировыми судьями, комиссиями по делам несовершеннолетних и защите их прав</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</si>
  <si>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</si>
  <si>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</si>
  <si>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</si>
  <si>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</si>
  <si>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</si>
  <si>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</si>
  <si>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</si>
  <si>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</si>
  <si>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</si>
  <si>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</si>
  <si>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</si>
  <si>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бумаг,налагаемые мировыми судьями, комиссиями по делам несовершеннолетних и защите их прав</t>
  </si>
  <si>
    <t>1 16 01170 01 0000 140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</si>
  <si>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t>
  </si>
  <si>
    <t>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</si>
  <si>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 налагаемые мировыми судьями, комиссиями по делам несовершеннолетних и защите их прав</t>
  </si>
  <si>
    <t>1 16 01180 01 0000 140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</si>
  <si>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t>
  </si>
  <si>
    <t>1 16 01183 01 0000 140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</si>
  <si>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       </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</si>
  <si>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</si>
  <si>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</si>
  <si>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</si>
  <si>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</si>
  <si>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</si>
  <si>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</si>
  <si>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</si>
  <si>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безопасность,налагаемые мировыми судьями, комиссиями по делам несовершеннолетних и защите их прав</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</si>
  <si>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</si>
  <si>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</si>
  <si>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</si>
  <si>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</si>
  <si>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1 16 07000 01 0000 140</t>
  </si>
  <si>
    <t>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Россйской Федерации</t>
  </si>
  <si>
    <t>1 16 07090 00 0000 140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</si>
  <si>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</si>
  <si>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1 16 07090 05 0000 140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</si>
  <si>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</si>
  <si>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1 16 10000 00 0000 140</t>
  </si>
  <si>
    <t>Платежи в целях возмещения причиненного ущерба (убытков)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</si>
  <si>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</si>
  <si>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</si>
  <si>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1 09 04000 00 0000 110</t>
  </si>
  <si>
    <t>1 09 04010 02 0000 110</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</si>
  <si>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</si>
  <si>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</si>
  <si>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</si>
  <si>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</si>
  <si>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1 16 11000 01 0000 140</t>
  </si>
  <si>
    <t>Платежи, уплачиваемые  в целях возмещения вреда</t>
  </si>
  <si>
    <t>1 16 11050 01 0000 140</t>
  </si>
  <si>
    <t>Платежи по искам о возмещении вреда,причиненного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</si>
  <si>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</si>
  <si>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</si>
  <si>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</si>
  <si>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</si>
  <si>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</si>
  <si>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</si>
  <si>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</si>
  <si>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</si>
  <si>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</si>
  <si>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Дотации бюджетам муниципальных районов на выравнивание  бюджетной обеспеченности</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</si>
  <si>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</si>
  <si>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</si>
  <si>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</si>
  <si>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</si>
  <si>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</si>
  <si>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</si>
  <si>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2 02 202077 05 0000 151</t>
  </si>
  <si>
    <t>Субсидии бюджетам муниципальных районов на софинансирование капитальных вложений в объекты государственной (муниципальной) собственности</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</si>
  <si>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</si>
  <si>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</si>
  <si>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2 02 25304 05 0000 150</t>
  </si>
  <si>
    <t xml:space="preserve">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</si>
  <si>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2 02 25467 05 0000 150</t>
  </si>
  <si>
    <r>
      <t>Субсидии бюджетам муниципальных районов на обеспечение развития материально-технической базы домов культуры в населенных пунктах с числом жителей до 50 тысяч человек  в рамках государственной программы"Развитие культуры и туризма в Брянской области</t>
    </r>
    <r>
      <rPr>
        <b/>
        <sz val="10"/>
        <rFont val="Times New Roman"/>
        <family val="1"/>
        <charset val="204"/>
      </rPr>
      <t>"</t>
    </r>
  </si>
  <si>
    <t>2 02 25497 05 0000 150</t>
  </si>
  <si>
    <t>Субсидии бюджетам муниципальных районов на реализацию мероприятий по обеспечению жильем  молодых семей в рамках подпрограммы "Обеспечение жильем молодых семей в Брянской области"и государственной программы "Социальная и демографическая политика Брянской области"</t>
  </si>
  <si>
    <t>2 02 25519 05 0000 150</t>
  </si>
  <si>
    <r>
      <t>Субсидии бюджетам муниципальных районов на государственную поддержку  отрасли культура  для муниципальных учреждений культуры в рамках регионального проекта"Культурная среда (Брянская область)" государственной программы"Развитие культуры и туризма в Брянской области</t>
    </r>
    <r>
      <rPr>
        <b/>
        <sz val="10"/>
        <rFont val="Times New Roman"/>
        <family val="1"/>
        <charset val="204"/>
      </rPr>
      <t>"</t>
    </r>
  </si>
  <si>
    <t>2 02 25590 05 0000 150</t>
  </si>
  <si>
    <t>Субсидии бюджетам муниципальных районов  на техническое оснащение муниципальных музеев</t>
  </si>
  <si>
    <t>2 02 29999 05 0000 150</t>
  </si>
  <si>
    <t>Прочие субсидии</t>
  </si>
  <si>
    <t>Субсидии бюджетам муниципальных районов  на реализацию мероприятий по проведению оздоровительной кампании детей в рамках государственной программы "Развитие образования и науки Брянской области"</t>
  </si>
  <si>
    <t xml:space="preserve">Субсидии бюджетам муниципальных районов на капитальный ремонт кровель муниципальных образовательных организаций в рамках государственной программы "Развитие образования и науки Брянской области" </t>
  </si>
  <si>
    <t>Распределение субсидий бюджетам муниципальных образований на подготовку объектов жилищно-коммунального хозяйства к зиме в рамках государственной программы "Развитие топливно-энергетического комплекса и жилищно-коммунального хозяйства Брянской области"</t>
  </si>
  <si>
    <t>Субсидии бюджетам муниципальных районов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</si>
  <si>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Субсидии бюджетам муниципальных районов  на  приведение в соответствии с брендбуком "Точка роста" помещений муниципальных общеобразовательных организаций   в рамках государственной программы "Развитие образования и науки Брянской области"</t>
  </si>
  <si>
    <t>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t>
  </si>
  <si>
    <t>2 02 30000 00 0000 150</t>
  </si>
  <si>
    <t>Субвенции бюджетам бюджетной системы Российской Федерации</t>
  </si>
  <si>
    <t>2 02 35120 00 0000 150</t>
  </si>
  <si>
    <t>Субвенция  бюджетам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</si>
  <si>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Субвенция  бюджетам  муниципальных  образований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</si>
  <si>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</si>
  <si>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</si>
  <si>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</si>
  <si>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</si>
  <si>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</si>
  <si>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</si>
  <si>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</si>
  <si>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</si>
  <si>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2 02 03024 05 0000 151</t>
  </si>
  <si>
    <t>Субвенции бюджетам муниципальных районов на проведение Всероссийской сельскохозяйственной переписи в 2016 году</t>
  </si>
  <si>
    <t>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культуры,находящихся  в сельской  местности  или поселках городского типа на территории Брянской области</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</si>
  <si>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</si>
  <si>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2 02 30024 05 0000 151</t>
  </si>
  <si>
    <t>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t>
  </si>
  <si>
    <t>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</si>
  <si>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Субвенция бюджетам муниципальных районов на обеспечение сохранности  жилых  помещений, закрепленных  за  детьми -сиротами  и детьми, оставшимися без попечения родителей</t>
  </si>
  <si>
    <t>Субвенции бюджетам муниципальных районов на организацию и осуществление деятельности по опеке и попечтельству</t>
  </si>
  <si>
    <t>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лечению,защите  населения  от  болезней  общих  для  человека  и  животных, в части  оборудования  и  содержания   скотомогильников (биотермических  ям ) и по организации мероприятий при осуществлении деятельности по обращению с животными без владельцев</t>
  </si>
  <si>
    <t>Субвенции бюджетам  муниципальных  районов  на  финансовое  обеспечение  получения  дошкольного  образования  в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</si>
  <si>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</si>
  <si>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2 02 30029 00 0000 150</t>
  </si>
  <si>
    <t>Субвенции бюджетам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</si>
  <si>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2 02 30029 05 0000 150</t>
  </si>
  <si>
    <t>Субвенции бюджетам муниципальных районов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</si>
  <si>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2 02 35082 00 0000 150</t>
  </si>
  <si>
    <t>Субвенции бюджетам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</si>
  <si>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</si>
  <si>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</si>
  <si>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2 02 35469 00 0000 150</t>
  </si>
  <si>
    <t>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t>
  </si>
  <si>
    <t>2 02 35469 05 0000 150</t>
  </si>
  <si>
    <t>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t>
  </si>
  <si>
    <t>202 03999  00 0000 151</t>
  </si>
  <si>
    <t>Прочие  субвенции</t>
  </si>
  <si>
    <t>202 03999 05 0000 151</t>
  </si>
  <si>
    <t>Прочие  субвенции  бюджетам муниципальных  районов</t>
  </si>
  <si>
    <t>Субвенции бюджетам  муниципальных  районов  на  финансове  обеспечение  получения  дошкольного  образования  в  дошкольных  образовательных  организациях</t>
  </si>
  <si>
    <t>2 02 03999 05 0000 151</t>
  </si>
  <si>
    <t>Субвенция  бюджетам  муниципальных  районов  на  финансовое  обеспечение  деятельности  муниципальных  общеобразовательных  организаий,имеющих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</si>
  <si>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БЕЗВОЗМЕЗДНЫЕ ПОСТУПЛЕНИЯ В БЮДЖЕТЫ ПОСЕЛЕНИЙ</t>
  </si>
  <si>
    <t>Субвенции бюджетам муниципальных районов на выравнивание бюджетной обеспеченности поселений</t>
  </si>
  <si>
    <t>2 02 35118 00 0000 150</t>
  </si>
  <si>
    <t>Субвенции бюджетам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t>
  </si>
  <si>
    <t>2 02 35118 05 0000 150</t>
  </si>
  <si>
    <t>Субвенции бюджетам муниципальных районов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t>
  </si>
  <si>
    <t>2 02 04000 00 0000 150</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</si>
  <si>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</si>
  <si>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</si>
  <si>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</si>
  <si>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</si>
  <si>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2 02 45303 05 0000 150</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</si>
  <si>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</si>
  <si>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ВСЕГО ДОХОДОВ</t>
  </si>
  <si>
    <t>Приложение №1.1</t>
  </si>
  <si>
    <t>Изменение прогнозируемых доходов бюджета Погарского муниципального района Брянской области 
на 2022 и на плановый период 2023 и 2024 годов</t>
  </si>
  <si>
    <t>Изменение распределения расходов по целевым статьям (муниципальным программам и непрограммным направлениям деятельности), группам и подгруппам видов расходов бюджета Погарского муниципального района Брянской области 
на 2022 год и на плановый период 2023 и 2024 годов</t>
  </si>
  <si>
    <t>Приложение 5.2.</t>
  </si>
  <si>
    <t>7000083360</t>
  </si>
  <si>
    <t>7000080050</t>
  </si>
  <si>
    <t>7000080040</t>
  </si>
  <si>
    <t>0541182300</t>
  </si>
  <si>
    <t>02400S7620</t>
  </si>
  <si>
    <t>0240080600</t>
  </si>
  <si>
    <t>7000083030</t>
  </si>
  <si>
    <t>0241182490</t>
  </si>
  <si>
    <t>0241181120</t>
  </si>
  <si>
    <t>0240016722</t>
  </si>
  <si>
    <t>0240016721</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</si>
  <si>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</si>
  <si>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02400R0820</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</si>
  <si>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</si>
  <si>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02400L4970</t>
  </si>
  <si>
    <t>0240016723</t>
  </si>
  <si>
    <t>0240082540</t>
  </si>
  <si>
    <t>0240016710</t>
  </si>
  <si>
    <t>0240082450</t>
  </si>
  <si>
    <t>0240014210</t>
  </si>
  <si>
    <t>0441182400</t>
  </si>
  <si>
    <t>0241182360</t>
  </si>
  <si>
    <t>02400L5190</t>
  </si>
  <si>
    <t>Государственная поддержка отрасли культуры</t>
  </si>
  <si>
    <t>02400L4670</t>
  </si>
  <si>
    <t>0240084270</t>
  </si>
  <si>
    <t>0240084260</t>
  </si>
  <si>
    <t>0240080480</t>
  </si>
  <si>
    <t>0240080460</t>
  </si>
  <si>
    <t>0240080450</t>
  </si>
  <si>
    <t>021A255190</t>
  </si>
  <si>
    <t>021A155900</t>
  </si>
  <si>
    <t>Техническое оснащение муниципальных музеев</t>
  </si>
  <si>
    <t>021A155190</t>
  </si>
  <si>
    <t>0240081720</t>
  </si>
  <si>
    <t>0240083710</t>
  </si>
  <si>
    <t>0240081850</t>
  </si>
  <si>
    <t>Приобретение специализированной техники для предприятий жилищно-коммунального комплекса</t>
  </si>
  <si>
    <t>0240081830</t>
  </si>
  <si>
    <t>0240080930</t>
  </si>
  <si>
    <t>0240017900</t>
  </si>
  <si>
    <t>02400S6170</t>
  </si>
  <si>
    <t>0240083740</t>
  </si>
  <si>
    <t>0240081630</t>
  </si>
  <si>
    <t>0240012510</t>
  </si>
  <si>
    <t>0241181180</t>
  </si>
  <si>
    <t>0241181130</t>
  </si>
  <si>
    <t>0240083360</t>
  </si>
  <si>
    <t>0240080700</t>
  </si>
  <si>
    <t>0240051180</t>
  </si>
  <si>
    <t>0240081410</t>
  </si>
  <si>
    <t>0240080710</t>
  </si>
  <si>
    <t>0240051200</t>
  </si>
  <si>
    <t>0240080040</t>
  </si>
  <si>
    <t>0240080020</t>
  </si>
  <si>
    <t>0240012023</t>
  </si>
  <si>
    <t>0240012022</t>
  </si>
  <si>
    <t>0240012021</t>
  </si>
  <si>
    <t>0640083020</t>
  </si>
  <si>
    <t>0640015840</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</si>
  <si>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</si>
  <si>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Защита населения и территории от чрезвычайных ситуаций природного и техногенного характера, пожарная безопасность</t>
  </si>
  <si>
    <t>7000080080</t>
  </si>
  <si>
    <t>0640083360</t>
  </si>
  <si>
    <t>0640080040</t>
  </si>
  <si>
    <t>0740080930</t>
  </si>
  <si>
    <t>0740080910</t>
  </si>
  <si>
    <t>0740080900</t>
  </si>
  <si>
    <t>0740083360</t>
  </si>
  <si>
    <t>0740080040</t>
  </si>
  <si>
    <t>0340014780</t>
  </si>
  <si>
    <t>0341182370</t>
  </si>
  <si>
    <t>0341182340</t>
  </si>
  <si>
    <t>0341181660</t>
  </si>
  <si>
    <t>0341181150</t>
  </si>
  <si>
    <t>0341181140</t>
  </si>
  <si>
    <t>0340083360</t>
  </si>
  <si>
    <t>0340080720</t>
  </si>
  <si>
    <t>0340080340</t>
  </si>
  <si>
    <t>0340080040</t>
  </si>
  <si>
    <t>0340014723</t>
  </si>
  <si>
    <t>03400S4790</t>
  </si>
  <si>
    <t>03400S7670</t>
  </si>
  <si>
    <t>0340080320</t>
  </si>
  <si>
    <t>03400S4910</t>
  </si>
  <si>
    <t>03400S4900</t>
  </si>
  <si>
    <t>03400S4860</t>
  </si>
  <si>
    <t>03400S4850</t>
  </si>
  <si>
    <t>03400L3040</t>
  </si>
  <si>
    <t>0340080310</t>
  </si>
  <si>
    <t>0340053030</t>
  </si>
  <si>
    <t>0340014721</t>
  </si>
  <si>
    <t>032ZВL7500</t>
  </si>
  <si>
    <t>0340080300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</si>
  <si>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</si>
  <si>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0340014722</t>
  </si>
  <si>
    <t>7000080010</t>
  </si>
  <si>
    <t>ЦСП</t>
  </si>
  <si>
    <t>Документ, учреждение</t>
  </si>
  <si>
    <t>Межбюджетные трансферты общего характера бюджетам бюджетной системы российской федерации</t>
  </si>
  <si>
    <t>Вр</t>
  </si>
  <si>
    <t>2 02 25750 05 0000 150</t>
  </si>
  <si>
    <t>Субсидии бюджетам муниципальных районов на реализацию мероприятий по модернизации школьных систем образования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</si>
  <si>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</si>
  <si>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0240083350</t>
  </si>
  <si>
    <t>Обеспечение функционирования модели персонифицированного финансирования дополнительного образования детей</t>
  </si>
  <si>
    <t>0340082610</t>
  </si>
  <si>
    <t> Исполнение судебных актов</t>
  </si>
  <si>
    <t>Ведомственная структура расходов бюджета Погарского муниципального района Брянской области на 2022 год 
и на плановый период 2023 и 2024 годов</t>
  </si>
  <si>
    <t>Распределения бюджетных ассигнований по разделам, подразделам, целевым статьям (государственным программам и непрограммным направлениям деятельности), группам и подгруппам видов на 2022 год и на плановый период 2023 и 2024 годов</t>
  </si>
  <si>
    <t>Приложение 4</t>
  </si>
  <si>
    <t>830</t>
  </si>
  <si>
    <t>A2</t>
  </si>
  <si>
    <t>ZВ</t>
  </si>
  <si>
    <t>Исполнение судебных актов</t>
  </si>
  <si>
    <t>Другие вопросы в области жилищно-коммунального хозяйства</t>
  </si>
  <si>
    <t>Приложение  5</t>
  </si>
  <si>
    <t>Приложение 6</t>
  </si>
  <si>
    <t>от 29.03.2022г. №6-221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</si>
</sst>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36" x14ac:knownFonts="1">
    <font>
      <sz val="10"/>
      <name val="Arial Cyr"/>
      <charset val="204"/>
    </font>
    <font>
      <sz val="11"/>
      <color theme="1"/>
      <name val="Calibri"/>
      <family val="2"/>
      <charset val="204"/>
      <scheme val="minor"/>
    </font>
    <font>
      <sz val="10"/>
      <name val="Arial Cyr"/>
      <charset val="204"/>
    </font>
    <font>
      <b/>
      <sz val="10"/>
      <name val="Times New Roman"/>
      <family val="1"/>
      <charset val="204"/>
    </font>
    <font>
      <sz val="10"/>
      <name val="Times New Roman"/>
      <family val="1"/>
      <charset val="204"/>
    </font>
    <font>
      <sz val="12"/>
      <name val="Times New Roman"/>
      <family val="1"/>
      <charset val="204"/>
    </font>
    <font>
      <i/>
      <sz val="10"/>
      <name val="Times New Roman"/>
      <family val="1"/>
      <charset val="204"/>
    </font>
    <font>
      <sz val="10"/>
      <name val="Arial Cyr"/>
      <family val="2"/>
      <charset val="204"/>
    </font>
    <font>
      <sz val="11"/>
      <color theme="1"/>
      <name val="Calibri"/>
      <family val="2"/>
      <scheme val="minor"/>
    </font>
    <font>
      <sz val="10"/>
      <color rgb="FF000000"/>
      <name val="Times New Roman"/>
      <family val="1"/>
      <charset val="204"/>
    </font>
    <font>
      <sz val="10"/>
      <color rgb="FF000000"/>
      <name val="Times New Roman"/>
      <family val="1"/>
      <charset val="204"/>
    </font>
    <font>
      <sz val="12"/>
      <color indexed="8"/>
      <name val="Times New Roman"/>
      <family val="1"/>
      <charset val="204"/>
    </font>
    <font>
      <sz val="12"/>
      <color theme="1"/>
      <name val="Calibri"/>
      <family val="2"/>
      <charset val="204"/>
      <scheme val="minor"/>
    </font>
    <font>
      <sz val="12"/>
      <color rgb="FF000000"/>
      <name val="Times New Roman"/>
      <family val="1"/>
      <charset val="204"/>
    </font>
    <font>
      <b/>
      <sz val="12"/>
      <color rgb="FF000000"/>
      <name val="Times New Roman"/>
      <family val="1"/>
      <charset val="204"/>
    </font>
    <font>
      <i/>
      <sz val="10"/>
      <name val="Arial Cyr"/>
      <charset val="204"/>
    </font>
    <font>
      <sz val="14"/>
      <name val="Times New Roman"/>
      <family val="1"/>
      <charset val="204"/>
    </font>
    <font>
      <b/>
      <i/>
      <sz val="11"/>
      <name val="Arial Cyr"/>
      <charset val="204"/>
    </font>
    <font>
      <b/>
      <sz val="11"/>
      <name val="Times New Roman"/>
      <family val="1"/>
      <charset val="204"/>
    </font>
    <font>
      <sz val="12"/>
      <color theme="1"/>
      <name val="Times New Roman"/>
      <family val="1"/>
      <charset val="204"/>
    </font>
    <font>
      <sz val="14"/>
      <name val="Arial Cyr"/>
      <charset val="204"/>
    </font>
    <font>
      <sz val="10"/>
      <name val="Times New Roman"/>
      <family val="1"/>
      <charset val="204"/>
    </font>
    <font>
      <b/>
      <sz val="10"/>
      <name val="Arial Cyr"/>
      <charset val="204"/>
    </font>
    <font>
      <sz val="11"/>
      <name val="Times New Roman"/>
      <family val="1"/>
      <charset val="204"/>
    </font>
    <font>
      <sz val="12"/>
      <color rgb="FF000000"/>
      <name val="Times New Roman"/>
      <family val="1"/>
      <charset val="204"/>
    </font>
    <font>
      <b/>
      <sz val="12"/>
      <name val="Times New Roman"/>
      <family val="1"/>
      <charset val="204"/>
    </font>
    <font>
      <sz val="12"/>
      <name val="Arial Cyr"/>
      <charset val="204"/>
    </font>
    <font>
      <sz val="10"/>
      <color indexed="9"/>
      <name val="Times New Roman"/>
      <family val="1"/>
      <charset val="204"/>
    </font>
    <font>
      <b/>
      <sz val="10"/>
      <name val="Times New Roman"/>
      <family val="1"/>
    </font>
    <font>
      <b/>
      <sz val="9"/>
      <name val="Times New Roman"/>
      <family val="1"/>
      <charset val="204"/>
    </font>
    <font>
      <sz val="10"/>
      <name val="Times New Roman"/>
      <family val="1"/>
    </font>
    <font>
      <sz val="9"/>
      <name val="Times New Roman"/>
      <family val="1"/>
      <charset val="204"/>
    </font>
    <font>
      <sz val="10"/>
      <color indexed="8"/>
      <name val="Times New Roman"/>
      <family val="1"/>
      <charset val="204"/>
    </font>
    <font>
      <sz val="11"/>
      <name val="Calibri"/>
      <family val="2"/>
      <scheme val="minor"/>
    </font>
    <font>
      <sz val="10"/>
      <color rgb="FF000000"/>
      <name val="Arial Cyr"/>
    </font>
    <font>
      <b/>
      <sz val="10"/>
      <color rgb="FF000000"/>
      <name val="Arial Cyr"/>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FFFF99"/>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21">
    <xf numFmtId="0" fontId="0" fillId="0" borderId="0"/>
    <xf numFmtId="0" fontId="7" fillId="0" borderId="0"/>
    <xf numFmtId="0" fontId="8" fillId="0" borderId="0"/>
    <xf numFmtId="0" fontId="9" fillId="0" borderId="0">
      <alignment vertical="top" wrapText="1"/>
    </xf>
    <xf numFmtId="0" fontId="2" fillId="0" borderId="0"/>
    <xf numFmtId="0" fontId="2" fillId="0" borderId="0"/>
    <xf numFmtId="0" fontId="1" fillId="0" borderId="0"/>
    <xf numFmtId="0" fontId="2" fillId="0" borderId="0"/>
    <xf numFmtId="0" fontId="21" fillId="0" borderId="0"/>
    <xf numFmtId="0" fontId="10" fillId="0" borderId="0">
      <alignment vertical="top" wrapText="1"/>
    </xf>
    <xf numFmtId="0" fontId="9" fillId="0" borderId="0">
      <alignment vertical="top" wrapText="1"/>
    </xf>
    <xf numFmtId="0" fontId="33" fillId="0" borderId="0"/>
    <xf numFmtId="0" fontId="34" fillId="0" borderId="0"/>
    <xf numFmtId="0" fontId="34" fillId="0" borderId="0">
      <alignment horizontal="left" wrapText="1"/>
    </xf>
    <xf numFmtId="4" fontId="35" fillId="4" borderId="8">
      <alignment horizontal="right" vertical="top" shrinkToFit="1"/>
    </xf>
    <xf numFmtId="0" fontId="35" fillId="0" borderId="8">
      <alignment horizontal="right"/>
    </xf>
    <xf numFmtId="4" fontId="35" fillId="4" borderId="6">
      <alignment horizontal="right" vertical="top" shrinkToFit="1"/>
    </xf>
    <xf numFmtId="1" fontId="34" fillId="0" borderId="6">
      <alignment horizontal="center" vertical="top" shrinkToFit="1"/>
    </xf>
    <xf numFmtId="0" fontId="35" fillId="0" borderId="6">
      <alignment vertical="top" wrapText="1"/>
    </xf>
    <xf numFmtId="0" fontId="34" fillId="0" borderId="6">
      <alignment horizontal="center" vertical="center" wrapText="1"/>
    </xf>
    <xf numFmtId="0" fontId="34" fillId="0" borderId="0">
      <alignment horizontal="right"/>
    </xf>
  </cellStyleXfs>
  <cellXfs count="212">
    <xf numFmtId="0" fontId="0" fillId="0" borderId="0" xfId="0"/>
    <xf numFmtId="0" fontId="9" fillId="0" borderId="0" xfId="3" applyAlignment="1" applyProtection="1">
      <protection locked="0"/>
    </xf>
    <xf numFmtId="0" fontId="5" fillId="0" borderId="0" xfId="4" applyFont="1" applyAlignment="1">
      <alignment horizontal="right"/>
    </xf>
    <xf numFmtId="0" fontId="9" fillId="0" borderId="0" xfId="3">
      <alignment vertical="top" wrapText="1"/>
    </xf>
    <xf numFmtId="0" fontId="13" fillId="0" borderId="6" xfId="3" applyFont="1" applyBorder="1" applyAlignment="1">
      <alignment horizontal="center" vertical="center" wrapText="1"/>
    </xf>
    <xf numFmtId="0" fontId="14" fillId="0" borderId="6" xfId="3" applyFont="1" applyBorder="1" applyAlignment="1">
      <alignment horizontal="left" vertical="center" wrapText="1"/>
    </xf>
    <xf numFmtId="0" fontId="14" fillId="0" borderId="6" xfId="3" applyFont="1" applyBorder="1" applyAlignment="1">
      <alignment horizontal="center" vertical="center" wrapText="1"/>
    </xf>
    <xf numFmtId="0" fontId="14" fillId="0" borderId="6" xfId="3" applyFont="1" applyBorder="1">
      <alignment vertical="top" wrapText="1"/>
    </xf>
    <xf numFmtId="4" fontId="14" fillId="0" borderId="6" xfId="3" applyNumberFormat="1" applyFont="1" applyBorder="1" applyAlignment="1">
      <alignment horizontal="right" vertical="center" wrapText="1"/>
    </xf>
    <xf numFmtId="4" fontId="13" fillId="0" borderId="6" xfId="3" applyNumberFormat="1" applyFont="1" applyBorder="1" applyAlignment="1">
      <alignment horizontal="right" vertical="center" wrapText="1"/>
    </xf>
    <xf numFmtId="0" fontId="13" fillId="0" borderId="6" xfId="3" applyFont="1" applyBorder="1" applyAlignment="1">
      <alignment horizontal="left" vertical="center" wrapText="1"/>
    </xf>
    <xf numFmtId="0" fontId="13" fillId="0" borderId="6" xfId="3" applyFont="1" applyBorder="1">
      <alignment vertical="top" wrapText="1"/>
    </xf>
    <xf numFmtId="0" fontId="9" fillId="0" borderId="6" xfId="3" applyBorder="1">
      <alignment vertical="top" wrapText="1"/>
    </xf>
    <xf numFmtId="0" fontId="2" fillId="0" borderId="0" xfId="0" applyFont="1"/>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wrapText="1"/>
    </xf>
    <xf numFmtId="0" fontId="5" fillId="0" borderId="1" xfId="0" applyFont="1" applyBorder="1" applyAlignment="1">
      <alignment horizontal="left"/>
    </xf>
    <xf numFmtId="2" fontId="0" fillId="0" borderId="0" xfId="0" applyNumberFormat="1"/>
    <xf numFmtId="0" fontId="17" fillId="0" borderId="0" xfId="0" applyFont="1" applyAlignment="1">
      <alignment wrapText="1"/>
    </xf>
    <xf numFmtId="0" fontId="5" fillId="0" borderId="0" xfId="0" applyFont="1" applyAlignment="1">
      <alignment horizontal="right" wrapText="1"/>
    </xf>
    <xf numFmtId="0" fontId="16" fillId="0" borderId="1" xfId="0" applyFont="1" applyBorder="1" applyAlignment="1">
      <alignment horizontal="left" wrapText="1"/>
    </xf>
    <xf numFmtId="3" fontId="16" fillId="0" borderId="1" xfId="0" applyNumberFormat="1" applyFont="1" applyBorder="1" applyAlignment="1">
      <alignment horizontal="center"/>
    </xf>
    <xf numFmtId="3" fontId="19" fillId="0" borderId="1" xfId="0" applyNumberFormat="1" applyFont="1" applyBorder="1"/>
    <xf numFmtId="1" fontId="19" fillId="0" borderId="1" xfId="0" applyNumberFormat="1" applyFont="1" applyBorder="1"/>
    <xf numFmtId="0" fontId="20" fillId="0" borderId="0" xfId="0" applyFont="1"/>
    <xf numFmtId="0" fontId="2" fillId="0" borderId="0" xfId="7"/>
    <xf numFmtId="0" fontId="21" fillId="0" borderId="0" xfId="8"/>
    <xf numFmtId="0" fontId="4" fillId="0" borderId="0" xfId="4" applyFont="1" applyAlignment="1">
      <alignment horizontal="right"/>
    </xf>
    <xf numFmtId="0" fontId="4" fillId="0" borderId="0" xfId="7" applyFont="1"/>
    <xf numFmtId="0" fontId="4" fillId="0" borderId="0" xfId="7" applyFont="1" applyAlignment="1">
      <alignment horizontal="right"/>
    </xf>
    <xf numFmtId="0" fontId="22" fillId="0" borderId="0" xfId="7" applyFont="1" applyAlignment="1">
      <alignment horizontal="center"/>
    </xf>
    <xf numFmtId="0" fontId="4" fillId="0" borderId="0" xfId="8" applyFont="1" applyAlignment="1">
      <alignment horizontal="right"/>
    </xf>
    <xf numFmtId="0" fontId="23" fillId="0" borderId="3" xfId="7" applyFont="1" applyBorder="1" applyAlignment="1">
      <alignment horizontal="center" vertical="center"/>
    </xf>
    <xf numFmtId="0" fontId="23" fillId="0" borderId="1" xfId="7" applyFont="1" applyBorder="1" applyAlignment="1">
      <alignment horizontal="center" vertical="center"/>
    </xf>
    <xf numFmtId="4" fontId="3" fillId="0" borderId="3" xfId="7" applyNumberFormat="1" applyFont="1" applyBorder="1" applyAlignment="1">
      <alignment horizontal="center"/>
    </xf>
    <xf numFmtId="4" fontId="3" fillId="0" borderId="1" xfId="7" applyNumberFormat="1" applyFont="1" applyBorder="1" applyAlignment="1">
      <alignment horizontal="center"/>
    </xf>
    <xf numFmtId="0" fontId="4" fillId="0" borderId="1" xfId="8" applyFont="1" applyBorder="1"/>
    <xf numFmtId="4" fontId="4" fillId="0" borderId="3" xfId="7" applyNumberFormat="1" applyFont="1" applyBorder="1" applyAlignment="1">
      <alignment horizontal="center"/>
    </xf>
    <xf numFmtId="0" fontId="11" fillId="2" borderId="0" xfId="1" applyFont="1" applyFill="1" applyAlignment="1">
      <alignment horizontal="right"/>
    </xf>
    <xf numFmtId="4" fontId="6" fillId="0" borderId="3" xfId="7" applyNumberFormat="1" applyFont="1" applyBorder="1" applyAlignment="1">
      <alignment horizontal="center"/>
    </xf>
    <xf numFmtId="4" fontId="4" fillId="0" borderId="1" xfId="7" applyNumberFormat="1" applyFont="1" applyBorder="1" applyAlignment="1">
      <alignment horizontal="center"/>
    </xf>
    <xf numFmtId="164" fontId="21" fillId="0" borderId="0" xfId="8" applyNumberFormat="1"/>
    <xf numFmtId="0" fontId="10" fillId="0" borderId="0" xfId="9">
      <alignment vertical="top" wrapText="1"/>
    </xf>
    <xf numFmtId="4" fontId="19" fillId="0" borderId="1" xfId="0" applyNumberFormat="1" applyFont="1" applyBorder="1"/>
    <xf numFmtId="0" fontId="4" fillId="0" borderId="0" xfId="0" applyFont="1"/>
    <xf numFmtId="0" fontId="9" fillId="0" borderId="0" xfId="10">
      <alignment vertical="top" wrapText="1"/>
    </xf>
    <xf numFmtId="0" fontId="3" fillId="2" borderId="0" xfId="0" applyFont="1" applyFill="1" applyAlignment="1">
      <alignment horizontal="right" vertical="center" wrapText="1"/>
    </xf>
    <xf numFmtId="0" fontId="4" fillId="2" borderId="0" xfId="0" applyFont="1" applyFill="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horizontal="right" vertical="center" wrapText="1"/>
    </xf>
    <xf numFmtId="0" fontId="4" fillId="2" borderId="0" xfId="0" applyFont="1" applyFill="1"/>
    <xf numFmtId="0" fontId="4" fillId="2" borderId="0" xfId="0" applyFont="1" applyFill="1" applyAlignment="1">
      <alignment horizontal="right"/>
    </xf>
    <xf numFmtId="0" fontId="27" fillId="2" borderId="0" xfId="0" applyFont="1" applyFill="1"/>
    <xf numFmtId="49" fontId="3" fillId="0" borderId="1" xfId="0" applyNumberFormat="1" applyFont="1" applyBorder="1" applyAlignment="1">
      <alignment horizontal="center" vertical="center" wrapText="1"/>
    </xf>
    <xf numFmtId="0" fontId="28" fillId="0" borderId="1" xfId="0" applyFont="1" applyBorder="1" applyAlignment="1">
      <alignment vertical="center" wrapText="1"/>
    </xf>
    <xf numFmtId="165" fontId="3" fillId="0" borderId="1" xfId="0" applyNumberFormat="1" applyFont="1" applyBorder="1" applyAlignment="1">
      <alignment horizontal="right"/>
    </xf>
    <xf numFmtId="4" fontId="4" fillId="2" borderId="0" xfId="0" applyNumberFormat="1" applyFont="1" applyFill="1" applyAlignment="1">
      <alignment horizontal="right" vertical="top" shrinkToFit="1"/>
    </xf>
    <xf numFmtId="49" fontId="4" fillId="2" borderId="0" xfId="0" applyNumberFormat="1" applyFont="1" applyFill="1" applyAlignment="1">
      <alignment horizontal="right" vertical="top" shrinkToFit="1"/>
    </xf>
    <xf numFmtId="0" fontId="3" fillId="0" borderId="1" xfId="0" applyFont="1" applyBorder="1" applyAlignment="1">
      <alignment vertical="center"/>
    </xf>
    <xf numFmtId="0" fontId="3" fillId="0" borderId="1" xfId="0" applyFont="1" applyBorder="1" applyAlignment="1">
      <alignment vertical="center" wrapText="1"/>
    </xf>
    <xf numFmtId="49" fontId="4" fillId="0" borderId="1" xfId="0" applyNumberFormat="1" applyFont="1" applyBorder="1" applyAlignment="1">
      <alignment horizontal="center" vertical="top" wrapText="1"/>
    </xf>
    <xf numFmtId="0" fontId="4" fillId="0" borderId="1" xfId="0" applyFont="1" applyBorder="1" applyAlignment="1">
      <alignment vertical="top" wrapText="1"/>
    </xf>
    <xf numFmtId="165" fontId="4" fillId="0" borderId="1" xfId="0" applyNumberFormat="1" applyFont="1" applyBorder="1" applyAlignment="1">
      <alignment horizontal="right"/>
    </xf>
    <xf numFmtId="2" fontId="4" fillId="0" borderId="1"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0" fontId="29" fillId="0" borderId="1" xfId="0" applyFont="1" applyBorder="1" applyAlignment="1">
      <alignment vertical="top" wrapText="1"/>
    </xf>
    <xf numFmtId="49" fontId="30" fillId="0" borderId="1" xfId="0" applyNumberFormat="1" applyFont="1" applyBorder="1" applyAlignment="1">
      <alignment horizontal="center" vertical="top" wrapText="1"/>
    </xf>
    <xf numFmtId="0" fontId="31" fillId="0" borderId="1" xfId="0" applyFont="1" applyBorder="1" applyAlignment="1">
      <alignment vertical="top" wrapText="1"/>
    </xf>
    <xf numFmtId="0" fontId="29" fillId="0" borderId="1" xfId="0" applyFont="1" applyBorder="1" applyAlignment="1">
      <alignment vertical="center" wrapText="1"/>
    </xf>
    <xf numFmtId="4" fontId="3" fillId="0" borderId="1" xfId="0" applyNumberFormat="1" applyFont="1" applyBorder="1" applyAlignment="1">
      <alignment horizontal="right"/>
    </xf>
    <xf numFmtId="49" fontId="3" fillId="0" borderId="1" xfId="0" applyNumberFormat="1" applyFont="1" applyBorder="1" applyAlignment="1">
      <alignment horizontal="center" vertical="top"/>
    </xf>
    <xf numFmtId="0" fontId="3" fillId="0" borderId="1" xfId="0" applyFont="1" applyBorder="1" applyAlignment="1">
      <alignment vertical="top" wrapText="1"/>
    </xf>
    <xf numFmtId="49" fontId="4" fillId="0" borderId="1" xfId="0" applyNumberFormat="1" applyFont="1" applyBorder="1" applyAlignment="1">
      <alignment horizontal="center" vertical="top"/>
    </xf>
    <xf numFmtId="49" fontId="3" fillId="0" borderId="1" xfId="0" applyNumberFormat="1" applyFont="1" applyBorder="1" applyAlignment="1">
      <alignment horizontal="center" vertical="center"/>
    </xf>
    <xf numFmtId="49" fontId="28" fillId="0" borderId="1" xfId="0" applyNumberFormat="1" applyFont="1" applyBorder="1" applyAlignment="1">
      <alignment horizontal="center" vertical="center"/>
    </xf>
    <xf numFmtId="49" fontId="6" fillId="0" borderId="1" xfId="0" applyNumberFormat="1" applyFont="1" applyBorder="1" applyAlignment="1">
      <alignment horizontal="center" vertical="top"/>
    </xf>
    <xf numFmtId="0" fontId="6" fillId="0" borderId="1" xfId="0" applyFont="1" applyBorder="1" applyAlignment="1">
      <alignment vertical="top" wrapText="1"/>
    </xf>
    <xf numFmtId="165" fontId="6" fillId="0" borderId="1" xfId="0" applyNumberFormat="1" applyFont="1" applyBorder="1" applyAlignment="1">
      <alignment horizontal="right"/>
    </xf>
    <xf numFmtId="49" fontId="30" fillId="0" borderId="1" xfId="0" applyNumberFormat="1" applyFont="1" applyBorder="1" applyAlignment="1">
      <alignment horizontal="center" vertical="top"/>
    </xf>
    <xf numFmtId="4" fontId="4" fillId="0" borderId="1" xfId="0" applyNumberFormat="1" applyFont="1" applyBorder="1" applyAlignment="1">
      <alignment horizontal="right"/>
    </xf>
    <xf numFmtId="49" fontId="6" fillId="0" borderId="1" xfId="0" applyNumberFormat="1" applyFont="1" applyBorder="1" applyAlignment="1">
      <alignment horizontal="center" vertical="top" wrapText="1"/>
    </xf>
    <xf numFmtId="4" fontId="6" fillId="0" borderId="1" xfId="0" applyNumberFormat="1" applyFont="1" applyBorder="1" applyAlignment="1">
      <alignment horizontal="right"/>
    </xf>
    <xf numFmtId="49" fontId="3" fillId="0" borderId="1" xfId="1" applyNumberFormat="1" applyFont="1" applyBorder="1" applyAlignment="1">
      <alignment horizontal="center" vertical="top"/>
    </xf>
    <xf numFmtId="0" fontId="3" fillId="0" borderId="1" xfId="1" applyFont="1" applyBorder="1" applyAlignment="1">
      <alignment vertical="top" wrapText="1"/>
    </xf>
    <xf numFmtId="49" fontId="4" fillId="0" borderId="1" xfId="1" applyNumberFormat="1" applyFont="1" applyBorder="1" applyAlignment="1">
      <alignment horizontal="center" vertical="top" wrapText="1"/>
    </xf>
    <xf numFmtId="0" fontId="4" fillId="0" borderId="1" xfId="1" applyFont="1" applyBorder="1" applyAlignment="1">
      <alignment vertical="top" wrapText="1"/>
    </xf>
    <xf numFmtId="49" fontId="6" fillId="0" borderId="1" xfId="1" applyNumberFormat="1" applyFont="1" applyBorder="1" applyAlignment="1">
      <alignment horizontal="center" vertical="top" wrapText="1"/>
    </xf>
    <xf numFmtId="0" fontId="6" fillId="0" borderId="1" xfId="1" applyFont="1" applyBorder="1" applyAlignment="1">
      <alignment vertical="top" wrapText="1"/>
    </xf>
    <xf numFmtId="49" fontId="4" fillId="0" borderId="1" xfId="1" applyNumberFormat="1" applyFont="1" applyBorder="1" applyAlignment="1">
      <alignment horizontal="center" vertical="top"/>
    </xf>
    <xf numFmtId="49" fontId="6" fillId="0" borderId="1" xfId="0" applyNumberFormat="1" applyFont="1" applyBorder="1" applyAlignment="1">
      <alignment horizontal="right"/>
    </xf>
    <xf numFmtId="49" fontId="6" fillId="0" borderId="1" xfId="1" applyNumberFormat="1" applyFont="1" applyBorder="1" applyAlignment="1">
      <alignment horizontal="center" vertical="top"/>
    </xf>
    <xf numFmtId="49" fontId="28" fillId="0" borderId="1" xfId="0" applyNumberFormat="1" applyFont="1" applyBorder="1" applyAlignment="1">
      <alignment horizontal="center" vertical="top"/>
    </xf>
    <xf numFmtId="0" fontId="28" fillId="0" borderId="1" xfId="0" applyFont="1" applyBorder="1" applyAlignment="1">
      <alignment vertical="top" wrapText="1"/>
    </xf>
    <xf numFmtId="0" fontId="27" fillId="3" borderId="0" xfId="0" applyFont="1" applyFill="1"/>
    <xf numFmtId="4" fontId="6" fillId="3" borderId="1" xfId="0" applyNumberFormat="1" applyFont="1" applyFill="1" applyBorder="1" applyAlignment="1">
      <alignment horizontal="right"/>
    </xf>
    <xf numFmtId="0" fontId="4" fillId="3" borderId="0" xfId="0" applyFont="1" applyFill="1"/>
    <xf numFmtId="4" fontId="4" fillId="3" borderId="1" xfId="0" applyNumberFormat="1" applyFont="1" applyFill="1" applyBorder="1" applyAlignment="1">
      <alignment horizontal="right"/>
    </xf>
    <xf numFmtId="49" fontId="3" fillId="0" borderId="1" xfId="0" applyNumberFormat="1" applyFont="1" applyBorder="1" applyAlignment="1">
      <alignment horizontal="center"/>
    </xf>
    <xf numFmtId="0" fontId="3" fillId="0" borderId="1" xfId="0" applyFont="1" applyBorder="1" applyAlignment="1">
      <alignment wrapText="1"/>
    </xf>
    <xf numFmtId="0" fontId="3" fillId="0" borderId="1" xfId="0" applyFont="1" applyBorder="1" applyAlignment="1">
      <alignment horizontal="center" vertical="center" shrinkToFit="1"/>
    </xf>
    <xf numFmtId="0" fontId="3" fillId="0" borderId="1" xfId="0" applyFont="1" applyBorder="1" applyAlignment="1">
      <alignment horizontal="left" vertical="center" wrapText="1"/>
    </xf>
    <xf numFmtId="4" fontId="3" fillId="0" borderId="1" xfId="0" applyNumberFormat="1" applyFont="1" applyBorder="1" applyAlignment="1">
      <alignment horizontal="right" vertical="center" shrinkToFit="1"/>
    </xf>
    <xf numFmtId="0" fontId="4" fillId="2" borderId="0" xfId="0" applyFont="1" applyFill="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4" fontId="4" fillId="2" borderId="0" xfId="0" applyNumberFormat="1" applyFont="1" applyFill="1" applyAlignment="1">
      <alignment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horizontal="right" vertical="center" shrinkToFit="1"/>
    </xf>
    <xf numFmtId="0" fontId="4" fillId="0" borderId="1" xfId="2" applyFont="1" applyBorder="1" applyAlignment="1">
      <alignment horizontal="left" vertical="center" wrapText="1"/>
    </xf>
    <xf numFmtId="4" fontId="4" fillId="0" borderId="1" xfId="0" applyNumberFormat="1" applyFont="1" applyBorder="1" applyAlignment="1" applyProtection="1">
      <alignment horizontal="right" vertical="center" shrinkToFit="1"/>
      <protection locked="0"/>
    </xf>
    <xf numFmtId="4" fontId="3" fillId="0" borderId="1" xfId="0" applyNumberFormat="1" applyFont="1" applyBorder="1" applyAlignment="1" applyProtection="1">
      <alignment horizontal="right" vertical="center" shrinkToFit="1"/>
      <protection locked="0"/>
    </xf>
    <xf numFmtId="0" fontId="4" fillId="0" borderId="1" xfId="1" applyFont="1" applyBorder="1" applyAlignment="1">
      <alignment horizontal="center" vertical="center" wrapText="1"/>
    </xf>
    <xf numFmtId="0" fontId="4" fillId="0" borderId="1" xfId="1" applyFont="1" applyBorder="1" applyAlignment="1">
      <alignment horizontal="justify" vertical="top" wrapText="1"/>
    </xf>
    <xf numFmtId="0" fontId="4" fillId="0" borderId="1" xfId="0" applyFont="1" applyBorder="1" applyAlignment="1">
      <alignment horizontal="justify"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0" fontId="4" fillId="0" borderId="7" xfId="0" applyFont="1" applyBorder="1" applyAlignment="1">
      <alignment horizontal="left" vertical="top" wrapText="1"/>
    </xf>
    <xf numFmtId="4" fontId="4" fillId="0" borderId="7" xfId="0" applyNumberFormat="1" applyFont="1" applyBorder="1" applyAlignment="1">
      <alignment horizontal="right" vertical="center" wrapText="1"/>
    </xf>
    <xf numFmtId="4" fontId="4" fillId="0" borderId="2" xfId="0" applyNumberFormat="1" applyFont="1" applyBorder="1" applyAlignment="1" applyProtection="1">
      <alignment horizontal="right" vertical="center" shrinkToFit="1"/>
      <protection locked="0"/>
    </xf>
    <xf numFmtId="0" fontId="32" fillId="0" borderId="1" xfId="1" applyFont="1" applyBorder="1" applyAlignment="1">
      <alignment horizontal="center" vertical="top"/>
    </xf>
    <xf numFmtId="0" fontId="32" fillId="0" borderId="1" xfId="1" applyFont="1" applyBorder="1" applyAlignment="1">
      <alignment vertical="top" wrapText="1"/>
    </xf>
    <xf numFmtId="4" fontId="4" fillId="0" borderId="1" xfId="0" applyNumberFormat="1" applyFont="1" applyBorder="1" applyAlignment="1">
      <alignment horizontal="right" vertical="top" shrinkToFit="1"/>
    </xf>
    <xf numFmtId="4" fontId="4" fillId="0" borderId="0" xfId="0" applyNumberFormat="1" applyFont="1"/>
    <xf numFmtId="0" fontId="4" fillId="0" borderId="1" xfId="0" applyFont="1" applyBorder="1" applyAlignment="1">
      <alignment horizontal="center" vertical="center" shrinkToFit="1"/>
    </xf>
    <xf numFmtId="0" fontId="3" fillId="0" borderId="1" xfId="0" applyFont="1" applyBorder="1" applyAlignment="1">
      <alignment horizontal="left" vertical="center" shrinkToFit="1"/>
    </xf>
    <xf numFmtId="0" fontId="4" fillId="0" borderId="1" xfId="1" applyFont="1" applyBorder="1" applyAlignment="1">
      <alignment horizontal="justify" vertical="center" wrapText="1"/>
    </xf>
    <xf numFmtId="0" fontId="3" fillId="0" borderId="1" xfId="0" applyFont="1" applyBorder="1" applyAlignment="1">
      <alignment horizontal="center" vertical="top" shrinkToFit="1"/>
    </xf>
    <xf numFmtId="0" fontId="3" fillId="0" borderId="1" xfId="0" applyFont="1" applyBorder="1" applyAlignment="1">
      <alignment horizontal="left" vertical="top" wrapText="1"/>
    </xf>
    <xf numFmtId="4" fontId="3" fillId="0" borderId="1" xfId="0" applyNumberFormat="1" applyFont="1" applyBorder="1" applyAlignment="1">
      <alignment horizontal="right" shrinkToFit="1"/>
    </xf>
    <xf numFmtId="0" fontId="13" fillId="0" borderId="6" xfId="3" applyFont="1" applyBorder="1" applyAlignment="1">
      <alignment vertical="center" wrapText="1"/>
    </xf>
    <xf numFmtId="0" fontId="5" fillId="0" borderId="0" xfId="11" applyFont="1" applyProtection="1">
      <protection locked="0"/>
    </xf>
    <xf numFmtId="49" fontId="5" fillId="0" borderId="0" xfId="11" applyNumberFormat="1" applyFont="1" applyProtection="1">
      <protection locked="0"/>
    </xf>
    <xf numFmtId="0" fontId="13" fillId="0" borderId="0" xfId="12" applyFont="1"/>
    <xf numFmtId="49" fontId="13" fillId="0" borderId="0" xfId="12" applyNumberFormat="1" applyFont="1"/>
    <xf numFmtId="4" fontId="13" fillId="0" borderId="1" xfId="14" applyFont="1" applyFill="1" applyBorder="1">
      <alignment horizontal="right" vertical="top" shrinkToFit="1"/>
    </xf>
    <xf numFmtId="4" fontId="13" fillId="0" borderId="9" xfId="16" applyFont="1" applyFill="1" applyBorder="1">
      <alignment horizontal="right" vertical="top" shrinkToFit="1"/>
    </xf>
    <xf numFmtId="1" fontId="13" fillId="0" borderId="9" xfId="17" applyFont="1" applyBorder="1">
      <alignment horizontal="center" vertical="top" shrinkToFit="1"/>
    </xf>
    <xf numFmtId="49" fontId="13" fillId="0" borderId="9" xfId="17" applyNumberFormat="1" applyFont="1" applyBorder="1">
      <alignment horizontal="center" vertical="top" shrinkToFit="1"/>
    </xf>
    <xf numFmtId="0" fontId="13" fillId="0" borderId="9" xfId="18" applyFont="1" applyBorder="1">
      <alignment vertical="top" wrapText="1"/>
    </xf>
    <xf numFmtId="4" fontId="13" fillId="0" borderId="6" xfId="16" applyFont="1" applyFill="1">
      <alignment horizontal="right" vertical="top" shrinkToFit="1"/>
    </xf>
    <xf numFmtId="1" fontId="13" fillId="0" borderId="6" xfId="17" applyFont="1">
      <alignment horizontal="center" vertical="top" shrinkToFit="1"/>
    </xf>
    <xf numFmtId="49" fontId="13" fillId="0" borderId="6" xfId="17" applyNumberFormat="1" applyFont="1">
      <alignment horizontal="center" vertical="top" shrinkToFit="1"/>
    </xf>
    <xf numFmtId="0" fontId="13" fillId="0" borderId="6" xfId="18" applyFont="1">
      <alignment vertical="top" wrapText="1"/>
    </xf>
    <xf numFmtId="0" fontId="14" fillId="0" borderId="6" xfId="18" applyFont="1">
      <alignment vertical="top" wrapText="1"/>
    </xf>
    <xf numFmtId="0" fontId="13" fillId="0" borderId="6" xfId="19" applyFont="1">
      <alignment horizontal="center" vertical="center" wrapText="1"/>
    </xf>
    <xf numFmtId="49" fontId="13" fillId="0" borderId="6" xfId="19" applyNumberFormat="1" applyFont="1">
      <alignment horizontal="center" vertical="center" wrapText="1"/>
    </xf>
    <xf numFmtId="49" fontId="9" fillId="0" borderId="0" xfId="3" applyNumberFormat="1" applyAlignment="1" applyProtection="1">
      <protection locked="0"/>
    </xf>
    <xf numFmtId="49" fontId="9" fillId="0" borderId="0" xfId="3" applyNumberFormat="1" applyAlignment="1">
      <alignment vertical="center" wrapText="1"/>
    </xf>
    <xf numFmtId="0" fontId="9" fillId="0" borderId="0" xfId="3" applyAlignment="1">
      <alignment vertical="center" wrapText="1"/>
    </xf>
    <xf numFmtId="0" fontId="2" fillId="0" borderId="0" xfId="4"/>
    <xf numFmtId="49" fontId="2" fillId="0" borderId="0" xfId="4" applyNumberFormat="1"/>
    <xf numFmtId="1" fontId="14" fillId="0" borderId="6" xfId="17" applyFont="1">
      <alignment horizontal="center" vertical="top" shrinkToFit="1"/>
    </xf>
    <xf numFmtId="49" fontId="14" fillId="0" borderId="6" xfId="17" applyNumberFormat="1" applyFont="1">
      <alignment horizontal="center" vertical="top" shrinkToFit="1"/>
    </xf>
    <xf numFmtId="4" fontId="14" fillId="0" borderId="6" xfId="16" applyFont="1" applyFill="1">
      <alignment horizontal="right" vertical="top" shrinkToFit="1"/>
    </xf>
    <xf numFmtId="4" fontId="5" fillId="0" borderId="0" xfId="11" applyNumberFormat="1" applyFont="1" applyProtection="1">
      <protection locked="0"/>
    </xf>
    <xf numFmtId="49" fontId="13" fillId="0" borderId="10" xfId="17" applyNumberFormat="1" applyFont="1" applyBorder="1">
      <alignment horizontal="center" vertical="top" shrinkToFit="1"/>
    </xf>
    <xf numFmtId="4" fontId="13" fillId="0" borderId="11" xfId="16" applyFont="1" applyFill="1" applyBorder="1">
      <alignment horizontal="right" vertical="top" shrinkToFit="1"/>
    </xf>
    <xf numFmtId="4" fontId="5" fillId="0" borderId="1" xfId="11" applyNumberFormat="1" applyFont="1" applyBorder="1" applyProtection="1">
      <protection locked="0"/>
    </xf>
    <xf numFmtId="0" fontId="13" fillId="0" borderId="6" xfId="3" applyFont="1" applyBorder="1" applyAlignment="1">
      <alignment horizontal="center" vertical="top" wrapText="1"/>
    </xf>
    <xf numFmtId="0" fontId="4" fillId="2" borderId="0" xfId="0" applyFont="1" applyFill="1" applyAlignment="1">
      <alignment horizontal="right" vertical="center" wrapText="1"/>
    </xf>
    <xf numFmtId="0" fontId="13" fillId="0" borderId="0" xfId="10" applyFont="1" applyAlignment="1">
      <alignment horizontal="right" vertical="top" wrapText="1"/>
    </xf>
    <xf numFmtId="0" fontId="13" fillId="0" borderId="0" xfId="10" applyFont="1" applyAlignment="1">
      <alignment horizontal="right" vertical="center" wrapText="1"/>
    </xf>
    <xf numFmtId="0" fontId="0" fillId="0" borderId="0" xfId="0" applyAlignment="1">
      <alignment horizontal="right" vertical="center" wrapText="1"/>
    </xf>
    <xf numFmtId="0" fontId="4" fillId="2" borderId="0" xfId="0" applyFont="1" applyFill="1" applyAlignment="1">
      <alignment horizontal="right" vertical="center"/>
    </xf>
    <xf numFmtId="0" fontId="0" fillId="0" borderId="0" xfId="0" applyAlignment="1">
      <alignment horizontal="right" vertical="center"/>
    </xf>
    <xf numFmtId="0" fontId="25" fillId="2" borderId="0" xfId="0" applyFont="1" applyFill="1" applyAlignment="1">
      <alignment horizontal="center" vertical="center" wrapText="1"/>
    </xf>
    <xf numFmtId="0" fontId="25" fillId="2" borderId="0" xfId="0" applyFont="1" applyFill="1" applyAlignment="1">
      <alignment horizontal="center" vertical="center"/>
    </xf>
    <xf numFmtId="49" fontId="5" fillId="2" borderId="1" xfId="0" applyNumberFormat="1" applyFont="1" applyFill="1" applyBorder="1" applyAlignment="1">
      <alignment horizontal="center" vertical="center" wrapText="1" shrinkToFit="1"/>
    </xf>
    <xf numFmtId="0" fontId="5" fillId="2"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13" fillId="0" borderId="1" xfId="15" applyFont="1" applyBorder="1" applyAlignment="1">
      <alignment horizontal="left"/>
    </xf>
    <xf numFmtId="4" fontId="13" fillId="0" borderId="0" xfId="13" applyNumberFormat="1" applyFont="1">
      <alignment horizontal="left" wrapText="1"/>
    </xf>
    <xf numFmtId="0" fontId="13" fillId="0" borderId="0" xfId="13" applyFont="1">
      <alignment horizontal="left" wrapText="1"/>
    </xf>
    <xf numFmtId="0" fontId="13" fillId="0" borderId="0" xfId="3" applyFont="1" applyAlignment="1">
      <alignment horizontal="right" vertical="top" wrapText="1"/>
    </xf>
    <xf numFmtId="0" fontId="11" fillId="0" borderId="0" xfId="1" applyFont="1" applyAlignment="1">
      <alignment horizontal="right"/>
    </xf>
    <xf numFmtId="0" fontId="11" fillId="2" borderId="0" xfId="1" applyFont="1" applyFill="1" applyAlignment="1">
      <alignment horizontal="right"/>
    </xf>
    <xf numFmtId="0" fontId="12" fillId="0" borderId="0" xfId="3" applyFont="1" applyAlignment="1">
      <alignment horizontal="right"/>
    </xf>
    <xf numFmtId="0" fontId="14" fillId="0" borderId="0" xfId="3" applyFont="1" applyAlignment="1">
      <alignment horizontal="center" vertical="center" wrapText="1"/>
    </xf>
    <xf numFmtId="0" fontId="13" fillId="0" borderId="0" xfId="20" applyFont="1">
      <alignment horizontal="right"/>
    </xf>
    <xf numFmtId="0" fontId="13" fillId="0" borderId="0" xfId="9" applyFont="1" applyAlignment="1">
      <alignment horizontal="right" vertical="top" wrapText="1"/>
    </xf>
    <xf numFmtId="0" fontId="24" fillId="0" borderId="0" xfId="9" applyFont="1" applyAlignment="1">
      <alignment horizontal="right" vertical="top" wrapText="1"/>
    </xf>
    <xf numFmtId="0" fontId="24" fillId="0" borderId="0" xfId="9" applyFont="1" applyAlignment="1">
      <alignment horizontal="right" vertical="center" wrapText="1"/>
    </xf>
    <xf numFmtId="0" fontId="14" fillId="0" borderId="6" xfId="3" applyFont="1" applyBorder="1" applyAlignment="1">
      <alignment vertical="center" wrapText="1"/>
    </xf>
    <xf numFmtId="0" fontId="15" fillId="0" borderId="0" xfId="0" applyFont="1" applyAlignment="1">
      <alignment horizontal="right"/>
    </xf>
    <xf numFmtId="0" fontId="18" fillId="0" borderId="0" xfId="0" applyFont="1" applyAlignment="1">
      <alignment horizontal="center" wrapText="1"/>
    </xf>
    <xf numFmtId="0" fontId="5" fillId="0" borderId="0" xfId="0" applyFont="1" applyAlignment="1">
      <alignment horizontal="right" wrapText="1"/>
    </xf>
    <xf numFmtId="0" fontId="4" fillId="0" borderId="3" xfId="7" applyFont="1" applyBorder="1" applyAlignment="1">
      <alignment horizontal="center"/>
    </xf>
    <xf numFmtId="0" fontId="4" fillId="0" borderId="5" xfId="7" applyFont="1" applyBorder="1"/>
    <xf numFmtId="0" fontId="4" fillId="0" borderId="4" xfId="7" applyFont="1" applyBorder="1"/>
    <xf numFmtId="0" fontId="4" fillId="0" borderId="3" xfId="7" applyFont="1" applyBorder="1" applyAlignment="1">
      <alignment horizontal="left" wrapText="1"/>
    </xf>
    <xf numFmtId="0" fontId="4" fillId="0" borderId="5" xfId="7" applyFont="1" applyBorder="1" applyAlignment="1">
      <alignment horizontal="left" wrapText="1"/>
    </xf>
    <xf numFmtId="0" fontId="4" fillId="0" borderId="4" xfId="7" applyFont="1" applyBorder="1" applyAlignment="1">
      <alignment horizontal="left" wrapText="1"/>
    </xf>
    <xf numFmtId="0" fontId="3" fillId="0" borderId="3" xfId="7" applyFont="1" applyBorder="1" applyAlignment="1">
      <alignment horizontal="left" wrapText="1"/>
    </xf>
    <xf numFmtId="0" fontId="3" fillId="0" borderId="5" xfId="7" applyFont="1" applyBorder="1" applyAlignment="1">
      <alignment horizontal="left" wrapText="1"/>
    </xf>
    <xf numFmtId="0" fontId="6" fillId="0" borderId="3" xfId="7" applyFont="1" applyBorder="1" applyAlignment="1">
      <alignment horizontal="center"/>
    </xf>
    <xf numFmtId="0" fontId="6" fillId="0" borderId="5" xfId="7" applyFont="1" applyBorder="1"/>
    <xf numFmtId="0" fontId="6" fillId="0" borderId="4" xfId="7" applyFont="1" applyBorder="1"/>
    <xf numFmtId="0" fontId="6" fillId="0" borderId="3" xfId="7" applyFont="1" applyBorder="1" applyAlignment="1">
      <alignment horizontal="left" wrapText="1"/>
    </xf>
    <xf numFmtId="0" fontId="6" fillId="0" borderId="5" xfId="7" applyFont="1" applyBorder="1" applyAlignment="1">
      <alignment horizontal="left" wrapText="1"/>
    </xf>
    <xf numFmtId="0" fontId="6" fillId="0" borderId="4" xfId="7" applyFont="1" applyBorder="1" applyAlignment="1">
      <alignment horizontal="left" wrapText="1"/>
    </xf>
    <xf numFmtId="0" fontId="3" fillId="0" borderId="3" xfId="7" applyFont="1" applyBorder="1" applyAlignment="1">
      <alignment horizontal="center"/>
    </xf>
    <xf numFmtId="0" fontId="3" fillId="0" borderId="5" xfId="7" applyFont="1" applyBorder="1"/>
    <xf numFmtId="0" fontId="3" fillId="0" borderId="4" xfId="7" applyFont="1" applyBorder="1"/>
    <xf numFmtId="0" fontId="3" fillId="0" borderId="4" xfId="7" applyFont="1" applyBorder="1" applyAlignment="1">
      <alignment horizontal="left" wrapText="1"/>
    </xf>
    <xf numFmtId="0" fontId="11" fillId="0" borderId="0" xfId="1" applyFont="1" applyAlignment="1">
      <alignment horizontal="center" wrapText="1"/>
    </xf>
    <xf numFmtId="0" fontId="11" fillId="0" borderId="0" xfId="1" applyFont="1" applyAlignment="1">
      <alignment horizontal="center"/>
    </xf>
    <xf numFmtId="0" fontId="23" fillId="0" borderId="3" xfId="7" applyFont="1" applyBorder="1" applyAlignment="1">
      <alignment horizontal="center" vertical="center"/>
    </xf>
    <xf numFmtId="0" fontId="23" fillId="0" borderId="5" xfId="7" applyFont="1" applyBorder="1" applyAlignment="1">
      <alignment horizontal="center" vertical="center"/>
    </xf>
    <xf numFmtId="0" fontId="23" fillId="0" borderId="4" xfId="7" applyFont="1" applyBorder="1" applyAlignment="1">
      <alignment horizontal="center" vertical="center"/>
    </xf>
    <xf numFmtId="0" fontId="12" fillId="0" borderId="0" xfId="8" applyFont="1" applyAlignment="1">
      <alignment horizontal="right"/>
    </xf>
  </cellXfs>
  <cellStyles count="21">
    <cellStyle name="xl22" xfId="19" xr:uid="{E70FEF0B-B14D-46B8-9AE8-BFD69C10B05F}"/>
    <cellStyle name="xl23" xfId="12" xr:uid="{88C0CD0D-CF09-417F-93CB-ED207F51EE38}"/>
    <cellStyle name="xl25" xfId="15" xr:uid="{A703F276-3E41-4CDB-9FA9-6297E61A2D53}"/>
    <cellStyle name="xl27" xfId="14" xr:uid="{D0438460-20CC-4B03-BD28-A2360852BDD5}"/>
    <cellStyle name="xl30" xfId="20" xr:uid="{DC8C1C51-E5FB-4208-B4BA-7ABF8FA55A90}"/>
    <cellStyle name="xl31" xfId="13" xr:uid="{A801AABE-5330-4287-ADD3-F5107F08111A}"/>
    <cellStyle name="xl32" xfId="18" xr:uid="{EB8BCB6D-AD2B-4F10-9365-9F9FC3766E64}"/>
    <cellStyle name="xl34" xfId="17" xr:uid="{6593CC7E-EB93-49A8-A954-C05809D7566A}"/>
    <cellStyle name="xl36" xfId="16" xr:uid="{73B1BF68-C811-4418-926C-569CFF318C2A}"/>
    <cellStyle name="Обычный" xfId="0" builtinId="0"/>
    <cellStyle name="Обычный 2" xfId="3" xr:uid="{00000000-0005-0000-0000-000001000000}"/>
    <cellStyle name="Обычный 2 2" xfId="1" xr:uid="{00000000-0005-0000-0000-000002000000}"/>
    <cellStyle name="Обычный 2 3" xfId="4" xr:uid="{00000000-0005-0000-0000-000003000000}"/>
    <cellStyle name="Обычный 3" xfId="2" xr:uid="{00000000-0005-0000-0000-000004000000}"/>
    <cellStyle name="Обычный 4" xfId="6" xr:uid="{00000000-0005-0000-0000-000005000000}"/>
    <cellStyle name="Обычный 5" xfId="5" xr:uid="{00000000-0005-0000-0000-000006000000}"/>
    <cellStyle name="Обычный 6" xfId="8" xr:uid="{00000000-0005-0000-0000-000007000000}"/>
    <cellStyle name="Обычный 7" xfId="9" xr:uid="{00000000-0005-0000-0000-000008000000}"/>
    <cellStyle name="Обычный 7 2" xfId="10" xr:uid="{9EFC6B98-ED58-4CB7-89B6-026F88FAF70E}"/>
    <cellStyle name="Обычный 8" xfId="11" xr:uid="{33786611-4FA8-4237-9E5F-796B5EAF2216}"/>
    <cellStyle name="Обычный_Лист1"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D1A81-CC18-4CAB-9BFB-98EC395F01A5}">
  <dimension ref="A1:O176"/>
  <sheetViews>
    <sheetView showGridLines="0" showZeros="0" view="pageBreakPreview" topLeftCell="G1" zoomScale="90" zoomScaleNormal="90" zoomScaleSheetLayoutView="90" workbookViewId="0">
      <selection activeCell="I5" sqref="I5:K5"/>
    </sheetView>
  </sheetViews>
  <sheetFormatPr defaultRowHeight="12.75" x14ac:dyDescent="0.2"/>
  <cols>
    <col min="1" max="6" width="0" style="45" hidden="1" customWidth="1"/>
    <col min="7" max="7" width="22.5703125" style="45" customWidth="1"/>
    <col min="8" max="8" width="61" style="45" customWidth="1"/>
    <col min="9" max="9" width="17" style="45" customWidth="1"/>
    <col min="10" max="10" width="18" style="45" customWidth="1"/>
    <col min="11" max="11" width="15.140625" style="45" customWidth="1"/>
    <col min="12" max="12" width="13.42578125" style="45" customWidth="1"/>
    <col min="13" max="13" width="19.85546875" style="45" customWidth="1"/>
    <col min="14" max="14" width="9.28515625" style="45" customWidth="1"/>
    <col min="15" max="15" width="2.5703125" style="45" customWidth="1"/>
    <col min="16" max="256" width="9.140625" style="45"/>
    <col min="257" max="262" width="0" style="45" hidden="1" customWidth="1"/>
    <col min="263" max="263" width="22.5703125" style="45" customWidth="1"/>
    <col min="264" max="264" width="61" style="45" customWidth="1"/>
    <col min="265" max="265" width="17" style="45" customWidth="1"/>
    <col min="266" max="266" width="18" style="45" customWidth="1"/>
    <col min="267" max="267" width="12.140625" style="45" customWidth="1"/>
    <col min="268" max="268" width="13.42578125" style="45" customWidth="1"/>
    <col min="269" max="269" width="19.85546875" style="45" customWidth="1"/>
    <col min="270" max="270" width="9.28515625" style="45" customWidth="1"/>
    <col min="271" max="271" width="2.5703125" style="45" customWidth="1"/>
    <col min="272" max="512" width="9.140625" style="45"/>
    <col min="513" max="518" width="0" style="45" hidden="1" customWidth="1"/>
    <col min="519" max="519" width="22.5703125" style="45" customWidth="1"/>
    <col min="520" max="520" width="61" style="45" customWidth="1"/>
    <col min="521" max="521" width="17" style="45" customWidth="1"/>
    <col min="522" max="522" width="18" style="45" customWidth="1"/>
    <col min="523" max="523" width="12.140625" style="45" customWidth="1"/>
    <col min="524" max="524" width="13.42578125" style="45" customWidth="1"/>
    <col min="525" max="525" width="19.85546875" style="45" customWidth="1"/>
    <col min="526" max="526" width="9.28515625" style="45" customWidth="1"/>
    <col min="527" max="527" width="2.5703125" style="45" customWidth="1"/>
    <col min="528" max="768" width="9.140625" style="45"/>
    <col min="769" max="774" width="0" style="45" hidden="1" customWidth="1"/>
    <col min="775" max="775" width="22.5703125" style="45" customWidth="1"/>
    <col min="776" max="776" width="61" style="45" customWidth="1"/>
    <col min="777" max="777" width="17" style="45" customWidth="1"/>
    <col min="778" max="778" width="18" style="45" customWidth="1"/>
    <col min="779" max="779" width="12.140625" style="45" customWidth="1"/>
    <col min="780" max="780" width="13.42578125" style="45" customWidth="1"/>
    <col min="781" max="781" width="19.85546875" style="45" customWidth="1"/>
    <col min="782" max="782" width="9.28515625" style="45" customWidth="1"/>
    <col min="783" max="783" width="2.5703125" style="45" customWidth="1"/>
    <col min="784" max="1024" width="9.140625" style="45"/>
    <col min="1025" max="1030" width="0" style="45" hidden="1" customWidth="1"/>
    <col min="1031" max="1031" width="22.5703125" style="45" customWidth="1"/>
    <col min="1032" max="1032" width="61" style="45" customWidth="1"/>
    <col min="1033" max="1033" width="17" style="45" customWidth="1"/>
    <col min="1034" max="1034" width="18" style="45" customWidth="1"/>
    <col min="1035" max="1035" width="12.140625" style="45" customWidth="1"/>
    <col min="1036" max="1036" width="13.42578125" style="45" customWidth="1"/>
    <col min="1037" max="1037" width="19.85546875" style="45" customWidth="1"/>
    <col min="1038" max="1038" width="9.28515625" style="45" customWidth="1"/>
    <col min="1039" max="1039" width="2.5703125" style="45" customWidth="1"/>
    <col min="1040" max="1280" width="9.140625" style="45"/>
    <col min="1281" max="1286" width="0" style="45" hidden="1" customWidth="1"/>
    <col min="1287" max="1287" width="22.5703125" style="45" customWidth="1"/>
    <col min="1288" max="1288" width="61" style="45" customWidth="1"/>
    <col min="1289" max="1289" width="17" style="45" customWidth="1"/>
    <col min="1290" max="1290" width="18" style="45" customWidth="1"/>
    <col min="1291" max="1291" width="12.140625" style="45" customWidth="1"/>
    <col min="1292" max="1292" width="13.42578125" style="45" customWidth="1"/>
    <col min="1293" max="1293" width="19.85546875" style="45" customWidth="1"/>
    <col min="1294" max="1294" width="9.28515625" style="45" customWidth="1"/>
    <col min="1295" max="1295" width="2.5703125" style="45" customWidth="1"/>
    <col min="1296" max="1536" width="9.140625" style="45"/>
    <col min="1537" max="1542" width="0" style="45" hidden="1" customWidth="1"/>
    <col min="1543" max="1543" width="22.5703125" style="45" customWidth="1"/>
    <col min="1544" max="1544" width="61" style="45" customWidth="1"/>
    <col min="1545" max="1545" width="17" style="45" customWidth="1"/>
    <col min="1546" max="1546" width="18" style="45" customWidth="1"/>
    <col min="1547" max="1547" width="12.140625" style="45" customWidth="1"/>
    <col min="1548" max="1548" width="13.42578125" style="45" customWidth="1"/>
    <col min="1549" max="1549" width="19.85546875" style="45" customWidth="1"/>
    <col min="1550" max="1550" width="9.28515625" style="45" customWidth="1"/>
    <col min="1551" max="1551" width="2.5703125" style="45" customWidth="1"/>
    <col min="1552" max="1792" width="9.140625" style="45"/>
    <col min="1793" max="1798" width="0" style="45" hidden="1" customWidth="1"/>
    <col min="1799" max="1799" width="22.5703125" style="45" customWidth="1"/>
    <col min="1800" max="1800" width="61" style="45" customWidth="1"/>
    <col min="1801" max="1801" width="17" style="45" customWidth="1"/>
    <col min="1802" max="1802" width="18" style="45" customWidth="1"/>
    <col min="1803" max="1803" width="12.140625" style="45" customWidth="1"/>
    <col min="1804" max="1804" width="13.42578125" style="45" customWidth="1"/>
    <col min="1805" max="1805" width="19.85546875" style="45" customWidth="1"/>
    <col min="1806" max="1806" width="9.28515625" style="45" customWidth="1"/>
    <col min="1807" max="1807" width="2.5703125" style="45" customWidth="1"/>
    <col min="1808" max="2048" width="9.140625" style="45"/>
    <col min="2049" max="2054" width="0" style="45" hidden="1" customWidth="1"/>
    <col min="2055" max="2055" width="22.5703125" style="45" customWidth="1"/>
    <col min="2056" max="2056" width="61" style="45" customWidth="1"/>
    <col min="2057" max="2057" width="17" style="45" customWidth="1"/>
    <col min="2058" max="2058" width="18" style="45" customWidth="1"/>
    <col min="2059" max="2059" width="12.140625" style="45" customWidth="1"/>
    <col min="2060" max="2060" width="13.42578125" style="45" customWidth="1"/>
    <col min="2061" max="2061" width="19.85546875" style="45" customWidth="1"/>
    <col min="2062" max="2062" width="9.28515625" style="45" customWidth="1"/>
    <col min="2063" max="2063" width="2.5703125" style="45" customWidth="1"/>
    <col min="2064" max="2304" width="9.140625" style="45"/>
    <col min="2305" max="2310" width="0" style="45" hidden="1" customWidth="1"/>
    <col min="2311" max="2311" width="22.5703125" style="45" customWidth="1"/>
    <col min="2312" max="2312" width="61" style="45" customWidth="1"/>
    <col min="2313" max="2313" width="17" style="45" customWidth="1"/>
    <col min="2314" max="2314" width="18" style="45" customWidth="1"/>
    <col min="2315" max="2315" width="12.140625" style="45" customWidth="1"/>
    <col min="2316" max="2316" width="13.42578125" style="45" customWidth="1"/>
    <col min="2317" max="2317" width="19.85546875" style="45" customWidth="1"/>
    <col min="2318" max="2318" width="9.28515625" style="45" customWidth="1"/>
    <col min="2319" max="2319" width="2.5703125" style="45" customWidth="1"/>
    <col min="2320" max="2560" width="9.140625" style="45"/>
    <col min="2561" max="2566" width="0" style="45" hidden="1" customWidth="1"/>
    <col min="2567" max="2567" width="22.5703125" style="45" customWidth="1"/>
    <col min="2568" max="2568" width="61" style="45" customWidth="1"/>
    <col min="2569" max="2569" width="17" style="45" customWidth="1"/>
    <col min="2570" max="2570" width="18" style="45" customWidth="1"/>
    <col min="2571" max="2571" width="12.140625" style="45" customWidth="1"/>
    <col min="2572" max="2572" width="13.42578125" style="45" customWidth="1"/>
    <col min="2573" max="2573" width="19.85546875" style="45" customWidth="1"/>
    <col min="2574" max="2574" width="9.28515625" style="45" customWidth="1"/>
    <col min="2575" max="2575" width="2.5703125" style="45" customWidth="1"/>
    <col min="2576" max="2816" width="9.140625" style="45"/>
    <col min="2817" max="2822" width="0" style="45" hidden="1" customWidth="1"/>
    <col min="2823" max="2823" width="22.5703125" style="45" customWidth="1"/>
    <col min="2824" max="2824" width="61" style="45" customWidth="1"/>
    <col min="2825" max="2825" width="17" style="45" customWidth="1"/>
    <col min="2826" max="2826" width="18" style="45" customWidth="1"/>
    <col min="2827" max="2827" width="12.140625" style="45" customWidth="1"/>
    <col min="2828" max="2828" width="13.42578125" style="45" customWidth="1"/>
    <col min="2829" max="2829" width="19.85546875" style="45" customWidth="1"/>
    <col min="2830" max="2830" width="9.28515625" style="45" customWidth="1"/>
    <col min="2831" max="2831" width="2.5703125" style="45" customWidth="1"/>
    <col min="2832" max="3072" width="9.140625" style="45"/>
    <col min="3073" max="3078" width="0" style="45" hidden="1" customWidth="1"/>
    <col min="3079" max="3079" width="22.5703125" style="45" customWidth="1"/>
    <col min="3080" max="3080" width="61" style="45" customWidth="1"/>
    <col min="3081" max="3081" width="17" style="45" customWidth="1"/>
    <col min="3082" max="3082" width="18" style="45" customWidth="1"/>
    <col min="3083" max="3083" width="12.140625" style="45" customWidth="1"/>
    <col min="3084" max="3084" width="13.42578125" style="45" customWidth="1"/>
    <col min="3085" max="3085" width="19.85546875" style="45" customWidth="1"/>
    <col min="3086" max="3086" width="9.28515625" style="45" customWidth="1"/>
    <col min="3087" max="3087" width="2.5703125" style="45" customWidth="1"/>
    <col min="3088" max="3328" width="9.140625" style="45"/>
    <col min="3329" max="3334" width="0" style="45" hidden="1" customWidth="1"/>
    <col min="3335" max="3335" width="22.5703125" style="45" customWidth="1"/>
    <col min="3336" max="3336" width="61" style="45" customWidth="1"/>
    <col min="3337" max="3337" width="17" style="45" customWidth="1"/>
    <col min="3338" max="3338" width="18" style="45" customWidth="1"/>
    <col min="3339" max="3339" width="12.140625" style="45" customWidth="1"/>
    <col min="3340" max="3340" width="13.42578125" style="45" customWidth="1"/>
    <col min="3341" max="3341" width="19.85546875" style="45" customWidth="1"/>
    <col min="3342" max="3342" width="9.28515625" style="45" customWidth="1"/>
    <col min="3343" max="3343" width="2.5703125" style="45" customWidth="1"/>
    <col min="3344" max="3584" width="9.140625" style="45"/>
    <col min="3585" max="3590" width="0" style="45" hidden="1" customWidth="1"/>
    <col min="3591" max="3591" width="22.5703125" style="45" customWidth="1"/>
    <col min="3592" max="3592" width="61" style="45" customWidth="1"/>
    <col min="3593" max="3593" width="17" style="45" customWidth="1"/>
    <col min="3594" max="3594" width="18" style="45" customWidth="1"/>
    <col min="3595" max="3595" width="12.140625" style="45" customWidth="1"/>
    <col min="3596" max="3596" width="13.42578125" style="45" customWidth="1"/>
    <col min="3597" max="3597" width="19.85546875" style="45" customWidth="1"/>
    <col min="3598" max="3598" width="9.28515625" style="45" customWidth="1"/>
    <col min="3599" max="3599" width="2.5703125" style="45" customWidth="1"/>
    <col min="3600" max="3840" width="9.140625" style="45"/>
    <col min="3841" max="3846" width="0" style="45" hidden="1" customWidth="1"/>
    <col min="3847" max="3847" width="22.5703125" style="45" customWidth="1"/>
    <col min="3848" max="3848" width="61" style="45" customWidth="1"/>
    <col min="3849" max="3849" width="17" style="45" customWidth="1"/>
    <col min="3850" max="3850" width="18" style="45" customWidth="1"/>
    <col min="3851" max="3851" width="12.140625" style="45" customWidth="1"/>
    <col min="3852" max="3852" width="13.42578125" style="45" customWidth="1"/>
    <col min="3853" max="3853" width="19.85546875" style="45" customWidth="1"/>
    <col min="3854" max="3854" width="9.28515625" style="45" customWidth="1"/>
    <col min="3855" max="3855" width="2.5703125" style="45" customWidth="1"/>
    <col min="3856" max="4096" width="9.140625" style="45"/>
    <col min="4097" max="4102" width="0" style="45" hidden="1" customWidth="1"/>
    <col min="4103" max="4103" width="22.5703125" style="45" customWidth="1"/>
    <col min="4104" max="4104" width="61" style="45" customWidth="1"/>
    <col min="4105" max="4105" width="17" style="45" customWidth="1"/>
    <col min="4106" max="4106" width="18" style="45" customWidth="1"/>
    <col min="4107" max="4107" width="12.140625" style="45" customWidth="1"/>
    <col min="4108" max="4108" width="13.42578125" style="45" customWidth="1"/>
    <col min="4109" max="4109" width="19.85546875" style="45" customWidth="1"/>
    <col min="4110" max="4110" width="9.28515625" style="45" customWidth="1"/>
    <col min="4111" max="4111" width="2.5703125" style="45" customWidth="1"/>
    <col min="4112" max="4352" width="9.140625" style="45"/>
    <col min="4353" max="4358" width="0" style="45" hidden="1" customWidth="1"/>
    <col min="4359" max="4359" width="22.5703125" style="45" customWidth="1"/>
    <col min="4360" max="4360" width="61" style="45" customWidth="1"/>
    <col min="4361" max="4361" width="17" style="45" customWidth="1"/>
    <col min="4362" max="4362" width="18" style="45" customWidth="1"/>
    <col min="4363" max="4363" width="12.140625" style="45" customWidth="1"/>
    <col min="4364" max="4364" width="13.42578125" style="45" customWidth="1"/>
    <col min="4365" max="4365" width="19.85546875" style="45" customWidth="1"/>
    <col min="4366" max="4366" width="9.28515625" style="45" customWidth="1"/>
    <col min="4367" max="4367" width="2.5703125" style="45" customWidth="1"/>
    <col min="4368" max="4608" width="9.140625" style="45"/>
    <col min="4609" max="4614" width="0" style="45" hidden="1" customWidth="1"/>
    <col min="4615" max="4615" width="22.5703125" style="45" customWidth="1"/>
    <col min="4616" max="4616" width="61" style="45" customWidth="1"/>
    <col min="4617" max="4617" width="17" style="45" customWidth="1"/>
    <col min="4618" max="4618" width="18" style="45" customWidth="1"/>
    <col min="4619" max="4619" width="12.140625" style="45" customWidth="1"/>
    <col min="4620" max="4620" width="13.42578125" style="45" customWidth="1"/>
    <col min="4621" max="4621" width="19.85546875" style="45" customWidth="1"/>
    <col min="4622" max="4622" width="9.28515625" style="45" customWidth="1"/>
    <col min="4623" max="4623" width="2.5703125" style="45" customWidth="1"/>
    <col min="4624" max="4864" width="9.140625" style="45"/>
    <col min="4865" max="4870" width="0" style="45" hidden="1" customWidth="1"/>
    <col min="4871" max="4871" width="22.5703125" style="45" customWidth="1"/>
    <col min="4872" max="4872" width="61" style="45" customWidth="1"/>
    <col min="4873" max="4873" width="17" style="45" customWidth="1"/>
    <col min="4874" max="4874" width="18" style="45" customWidth="1"/>
    <col min="4875" max="4875" width="12.140625" style="45" customWidth="1"/>
    <col min="4876" max="4876" width="13.42578125" style="45" customWidth="1"/>
    <col min="4877" max="4877" width="19.85546875" style="45" customWidth="1"/>
    <col min="4878" max="4878" width="9.28515625" style="45" customWidth="1"/>
    <col min="4879" max="4879" width="2.5703125" style="45" customWidth="1"/>
    <col min="4880" max="5120" width="9.140625" style="45"/>
    <col min="5121" max="5126" width="0" style="45" hidden="1" customWidth="1"/>
    <col min="5127" max="5127" width="22.5703125" style="45" customWidth="1"/>
    <col min="5128" max="5128" width="61" style="45" customWidth="1"/>
    <col min="5129" max="5129" width="17" style="45" customWidth="1"/>
    <col min="5130" max="5130" width="18" style="45" customWidth="1"/>
    <col min="5131" max="5131" width="12.140625" style="45" customWidth="1"/>
    <col min="5132" max="5132" width="13.42578125" style="45" customWidth="1"/>
    <col min="5133" max="5133" width="19.85546875" style="45" customWidth="1"/>
    <col min="5134" max="5134" width="9.28515625" style="45" customWidth="1"/>
    <col min="5135" max="5135" width="2.5703125" style="45" customWidth="1"/>
    <col min="5136" max="5376" width="9.140625" style="45"/>
    <col min="5377" max="5382" width="0" style="45" hidden="1" customWidth="1"/>
    <col min="5383" max="5383" width="22.5703125" style="45" customWidth="1"/>
    <col min="5384" max="5384" width="61" style="45" customWidth="1"/>
    <col min="5385" max="5385" width="17" style="45" customWidth="1"/>
    <col min="5386" max="5386" width="18" style="45" customWidth="1"/>
    <col min="5387" max="5387" width="12.140625" style="45" customWidth="1"/>
    <col min="5388" max="5388" width="13.42578125" style="45" customWidth="1"/>
    <col min="5389" max="5389" width="19.85546875" style="45" customWidth="1"/>
    <col min="5390" max="5390" width="9.28515625" style="45" customWidth="1"/>
    <col min="5391" max="5391" width="2.5703125" style="45" customWidth="1"/>
    <col min="5392" max="5632" width="9.140625" style="45"/>
    <col min="5633" max="5638" width="0" style="45" hidden="1" customWidth="1"/>
    <col min="5639" max="5639" width="22.5703125" style="45" customWidth="1"/>
    <col min="5640" max="5640" width="61" style="45" customWidth="1"/>
    <col min="5641" max="5641" width="17" style="45" customWidth="1"/>
    <col min="5642" max="5642" width="18" style="45" customWidth="1"/>
    <col min="5643" max="5643" width="12.140625" style="45" customWidth="1"/>
    <col min="5644" max="5644" width="13.42578125" style="45" customWidth="1"/>
    <col min="5645" max="5645" width="19.85546875" style="45" customWidth="1"/>
    <col min="5646" max="5646" width="9.28515625" style="45" customWidth="1"/>
    <col min="5647" max="5647" width="2.5703125" style="45" customWidth="1"/>
    <col min="5648" max="5888" width="9.140625" style="45"/>
    <col min="5889" max="5894" width="0" style="45" hidden="1" customWidth="1"/>
    <col min="5895" max="5895" width="22.5703125" style="45" customWidth="1"/>
    <col min="5896" max="5896" width="61" style="45" customWidth="1"/>
    <col min="5897" max="5897" width="17" style="45" customWidth="1"/>
    <col min="5898" max="5898" width="18" style="45" customWidth="1"/>
    <col min="5899" max="5899" width="12.140625" style="45" customWidth="1"/>
    <col min="5900" max="5900" width="13.42578125" style="45" customWidth="1"/>
    <col min="5901" max="5901" width="19.85546875" style="45" customWidth="1"/>
    <col min="5902" max="5902" width="9.28515625" style="45" customWidth="1"/>
    <col min="5903" max="5903" width="2.5703125" style="45" customWidth="1"/>
    <col min="5904" max="6144" width="9.140625" style="45"/>
    <col min="6145" max="6150" width="0" style="45" hidden="1" customWidth="1"/>
    <col min="6151" max="6151" width="22.5703125" style="45" customWidth="1"/>
    <col min="6152" max="6152" width="61" style="45" customWidth="1"/>
    <col min="6153" max="6153" width="17" style="45" customWidth="1"/>
    <col min="6154" max="6154" width="18" style="45" customWidth="1"/>
    <col min="6155" max="6155" width="12.140625" style="45" customWidth="1"/>
    <col min="6156" max="6156" width="13.42578125" style="45" customWidth="1"/>
    <col min="6157" max="6157" width="19.85546875" style="45" customWidth="1"/>
    <col min="6158" max="6158" width="9.28515625" style="45" customWidth="1"/>
    <col min="6159" max="6159" width="2.5703125" style="45" customWidth="1"/>
    <col min="6160" max="6400" width="9.140625" style="45"/>
    <col min="6401" max="6406" width="0" style="45" hidden="1" customWidth="1"/>
    <col min="6407" max="6407" width="22.5703125" style="45" customWidth="1"/>
    <col min="6408" max="6408" width="61" style="45" customWidth="1"/>
    <col min="6409" max="6409" width="17" style="45" customWidth="1"/>
    <col min="6410" max="6410" width="18" style="45" customWidth="1"/>
    <col min="6411" max="6411" width="12.140625" style="45" customWidth="1"/>
    <col min="6412" max="6412" width="13.42578125" style="45" customWidth="1"/>
    <col min="6413" max="6413" width="19.85546875" style="45" customWidth="1"/>
    <col min="6414" max="6414" width="9.28515625" style="45" customWidth="1"/>
    <col min="6415" max="6415" width="2.5703125" style="45" customWidth="1"/>
    <col min="6416" max="6656" width="9.140625" style="45"/>
    <col min="6657" max="6662" width="0" style="45" hidden="1" customWidth="1"/>
    <col min="6663" max="6663" width="22.5703125" style="45" customWidth="1"/>
    <col min="6664" max="6664" width="61" style="45" customWidth="1"/>
    <col min="6665" max="6665" width="17" style="45" customWidth="1"/>
    <col min="6666" max="6666" width="18" style="45" customWidth="1"/>
    <col min="6667" max="6667" width="12.140625" style="45" customWidth="1"/>
    <col min="6668" max="6668" width="13.42578125" style="45" customWidth="1"/>
    <col min="6669" max="6669" width="19.85546875" style="45" customWidth="1"/>
    <col min="6670" max="6670" width="9.28515625" style="45" customWidth="1"/>
    <col min="6671" max="6671" width="2.5703125" style="45" customWidth="1"/>
    <col min="6672" max="6912" width="9.140625" style="45"/>
    <col min="6913" max="6918" width="0" style="45" hidden="1" customWidth="1"/>
    <col min="6919" max="6919" width="22.5703125" style="45" customWidth="1"/>
    <col min="6920" max="6920" width="61" style="45" customWidth="1"/>
    <col min="6921" max="6921" width="17" style="45" customWidth="1"/>
    <col min="6922" max="6922" width="18" style="45" customWidth="1"/>
    <col min="6923" max="6923" width="12.140625" style="45" customWidth="1"/>
    <col min="6924" max="6924" width="13.42578125" style="45" customWidth="1"/>
    <col min="6925" max="6925" width="19.85546875" style="45" customWidth="1"/>
    <col min="6926" max="6926" width="9.28515625" style="45" customWidth="1"/>
    <col min="6927" max="6927" width="2.5703125" style="45" customWidth="1"/>
    <col min="6928" max="7168" width="9.140625" style="45"/>
    <col min="7169" max="7174" width="0" style="45" hidden="1" customWidth="1"/>
    <col min="7175" max="7175" width="22.5703125" style="45" customWidth="1"/>
    <col min="7176" max="7176" width="61" style="45" customWidth="1"/>
    <col min="7177" max="7177" width="17" style="45" customWidth="1"/>
    <col min="7178" max="7178" width="18" style="45" customWidth="1"/>
    <col min="7179" max="7179" width="12.140625" style="45" customWidth="1"/>
    <col min="7180" max="7180" width="13.42578125" style="45" customWidth="1"/>
    <col min="7181" max="7181" width="19.85546875" style="45" customWidth="1"/>
    <col min="7182" max="7182" width="9.28515625" style="45" customWidth="1"/>
    <col min="7183" max="7183" width="2.5703125" style="45" customWidth="1"/>
    <col min="7184" max="7424" width="9.140625" style="45"/>
    <col min="7425" max="7430" width="0" style="45" hidden="1" customWidth="1"/>
    <col min="7431" max="7431" width="22.5703125" style="45" customWidth="1"/>
    <col min="7432" max="7432" width="61" style="45" customWidth="1"/>
    <col min="7433" max="7433" width="17" style="45" customWidth="1"/>
    <col min="7434" max="7434" width="18" style="45" customWidth="1"/>
    <col min="7435" max="7435" width="12.140625" style="45" customWidth="1"/>
    <col min="7436" max="7436" width="13.42578125" style="45" customWidth="1"/>
    <col min="7437" max="7437" width="19.85546875" style="45" customWidth="1"/>
    <col min="7438" max="7438" width="9.28515625" style="45" customWidth="1"/>
    <col min="7439" max="7439" width="2.5703125" style="45" customWidth="1"/>
    <col min="7440" max="7680" width="9.140625" style="45"/>
    <col min="7681" max="7686" width="0" style="45" hidden="1" customWidth="1"/>
    <col min="7687" max="7687" width="22.5703125" style="45" customWidth="1"/>
    <col min="7688" max="7688" width="61" style="45" customWidth="1"/>
    <col min="7689" max="7689" width="17" style="45" customWidth="1"/>
    <col min="7690" max="7690" width="18" style="45" customWidth="1"/>
    <col min="7691" max="7691" width="12.140625" style="45" customWidth="1"/>
    <col min="7692" max="7692" width="13.42578125" style="45" customWidth="1"/>
    <col min="7693" max="7693" width="19.85546875" style="45" customWidth="1"/>
    <col min="7694" max="7694" width="9.28515625" style="45" customWidth="1"/>
    <col min="7695" max="7695" width="2.5703125" style="45" customWidth="1"/>
    <col min="7696" max="7936" width="9.140625" style="45"/>
    <col min="7937" max="7942" width="0" style="45" hidden="1" customWidth="1"/>
    <col min="7943" max="7943" width="22.5703125" style="45" customWidth="1"/>
    <col min="7944" max="7944" width="61" style="45" customWidth="1"/>
    <col min="7945" max="7945" width="17" style="45" customWidth="1"/>
    <col min="7946" max="7946" width="18" style="45" customWidth="1"/>
    <col min="7947" max="7947" width="12.140625" style="45" customWidth="1"/>
    <col min="7948" max="7948" width="13.42578125" style="45" customWidth="1"/>
    <col min="7949" max="7949" width="19.85546875" style="45" customWidth="1"/>
    <col min="7950" max="7950" width="9.28515625" style="45" customWidth="1"/>
    <col min="7951" max="7951" width="2.5703125" style="45" customWidth="1"/>
    <col min="7952" max="8192" width="9.140625" style="45"/>
    <col min="8193" max="8198" width="0" style="45" hidden="1" customWidth="1"/>
    <col min="8199" max="8199" width="22.5703125" style="45" customWidth="1"/>
    <col min="8200" max="8200" width="61" style="45" customWidth="1"/>
    <col min="8201" max="8201" width="17" style="45" customWidth="1"/>
    <col min="8202" max="8202" width="18" style="45" customWidth="1"/>
    <col min="8203" max="8203" width="12.140625" style="45" customWidth="1"/>
    <col min="8204" max="8204" width="13.42578125" style="45" customWidth="1"/>
    <col min="8205" max="8205" width="19.85546875" style="45" customWidth="1"/>
    <col min="8206" max="8206" width="9.28515625" style="45" customWidth="1"/>
    <col min="8207" max="8207" width="2.5703125" style="45" customWidth="1"/>
    <col min="8208" max="8448" width="9.140625" style="45"/>
    <col min="8449" max="8454" width="0" style="45" hidden="1" customWidth="1"/>
    <col min="8455" max="8455" width="22.5703125" style="45" customWidth="1"/>
    <col min="8456" max="8456" width="61" style="45" customWidth="1"/>
    <col min="8457" max="8457" width="17" style="45" customWidth="1"/>
    <col min="8458" max="8458" width="18" style="45" customWidth="1"/>
    <col min="8459" max="8459" width="12.140625" style="45" customWidth="1"/>
    <col min="8460" max="8460" width="13.42578125" style="45" customWidth="1"/>
    <col min="8461" max="8461" width="19.85546875" style="45" customWidth="1"/>
    <col min="8462" max="8462" width="9.28515625" style="45" customWidth="1"/>
    <col min="8463" max="8463" width="2.5703125" style="45" customWidth="1"/>
    <col min="8464" max="8704" width="9.140625" style="45"/>
    <col min="8705" max="8710" width="0" style="45" hidden="1" customWidth="1"/>
    <col min="8711" max="8711" width="22.5703125" style="45" customWidth="1"/>
    <col min="8712" max="8712" width="61" style="45" customWidth="1"/>
    <col min="8713" max="8713" width="17" style="45" customWidth="1"/>
    <col min="8714" max="8714" width="18" style="45" customWidth="1"/>
    <col min="8715" max="8715" width="12.140625" style="45" customWidth="1"/>
    <col min="8716" max="8716" width="13.42578125" style="45" customWidth="1"/>
    <col min="8717" max="8717" width="19.85546875" style="45" customWidth="1"/>
    <col min="8718" max="8718" width="9.28515625" style="45" customWidth="1"/>
    <col min="8719" max="8719" width="2.5703125" style="45" customWidth="1"/>
    <col min="8720" max="8960" width="9.140625" style="45"/>
    <col min="8961" max="8966" width="0" style="45" hidden="1" customWidth="1"/>
    <col min="8967" max="8967" width="22.5703125" style="45" customWidth="1"/>
    <col min="8968" max="8968" width="61" style="45" customWidth="1"/>
    <col min="8969" max="8969" width="17" style="45" customWidth="1"/>
    <col min="8970" max="8970" width="18" style="45" customWidth="1"/>
    <col min="8971" max="8971" width="12.140625" style="45" customWidth="1"/>
    <col min="8972" max="8972" width="13.42578125" style="45" customWidth="1"/>
    <col min="8973" max="8973" width="19.85546875" style="45" customWidth="1"/>
    <col min="8974" max="8974" width="9.28515625" style="45" customWidth="1"/>
    <col min="8975" max="8975" width="2.5703125" style="45" customWidth="1"/>
    <col min="8976" max="9216" width="9.140625" style="45"/>
    <col min="9217" max="9222" width="0" style="45" hidden="1" customWidth="1"/>
    <col min="9223" max="9223" width="22.5703125" style="45" customWidth="1"/>
    <col min="9224" max="9224" width="61" style="45" customWidth="1"/>
    <col min="9225" max="9225" width="17" style="45" customWidth="1"/>
    <col min="9226" max="9226" width="18" style="45" customWidth="1"/>
    <col min="9227" max="9227" width="12.140625" style="45" customWidth="1"/>
    <col min="9228" max="9228" width="13.42578125" style="45" customWidth="1"/>
    <col min="9229" max="9229" width="19.85546875" style="45" customWidth="1"/>
    <col min="9230" max="9230" width="9.28515625" style="45" customWidth="1"/>
    <col min="9231" max="9231" width="2.5703125" style="45" customWidth="1"/>
    <col min="9232" max="9472" width="9.140625" style="45"/>
    <col min="9473" max="9478" width="0" style="45" hidden="1" customWidth="1"/>
    <col min="9479" max="9479" width="22.5703125" style="45" customWidth="1"/>
    <col min="9480" max="9480" width="61" style="45" customWidth="1"/>
    <col min="9481" max="9481" width="17" style="45" customWidth="1"/>
    <col min="9482" max="9482" width="18" style="45" customWidth="1"/>
    <col min="9483" max="9483" width="12.140625" style="45" customWidth="1"/>
    <col min="9484" max="9484" width="13.42578125" style="45" customWidth="1"/>
    <col min="9485" max="9485" width="19.85546875" style="45" customWidth="1"/>
    <col min="9486" max="9486" width="9.28515625" style="45" customWidth="1"/>
    <col min="9487" max="9487" width="2.5703125" style="45" customWidth="1"/>
    <col min="9488" max="9728" width="9.140625" style="45"/>
    <col min="9729" max="9734" width="0" style="45" hidden="1" customWidth="1"/>
    <col min="9735" max="9735" width="22.5703125" style="45" customWidth="1"/>
    <col min="9736" max="9736" width="61" style="45" customWidth="1"/>
    <col min="9737" max="9737" width="17" style="45" customWidth="1"/>
    <col min="9738" max="9738" width="18" style="45" customWidth="1"/>
    <col min="9739" max="9739" width="12.140625" style="45" customWidth="1"/>
    <col min="9740" max="9740" width="13.42578125" style="45" customWidth="1"/>
    <col min="9741" max="9741" width="19.85546875" style="45" customWidth="1"/>
    <col min="9742" max="9742" width="9.28515625" style="45" customWidth="1"/>
    <col min="9743" max="9743" width="2.5703125" style="45" customWidth="1"/>
    <col min="9744" max="9984" width="9.140625" style="45"/>
    <col min="9985" max="9990" width="0" style="45" hidden="1" customWidth="1"/>
    <col min="9991" max="9991" width="22.5703125" style="45" customWidth="1"/>
    <col min="9992" max="9992" width="61" style="45" customWidth="1"/>
    <col min="9993" max="9993" width="17" style="45" customWidth="1"/>
    <col min="9994" max="9994" width="18" style="45" customWidth="1"/>
    <col min="9995" max="9995" width="12.140625" style="45" customWidth="1"/>
    <col min="9996" max="9996" width="13.42578125" style="45" customWidth="1"/>
    <col min="9997" max="9997" width="19.85546875" style="45" customWidth="1"/>
    <col min="9998" max="9998" width="9.28515625" style="45" customWidth="1"/>
    <col min="9999" max="9999" width="2.5703125" style="45" customWidth="1"/>
    <col min="10000" max="10240" width="9.140625" style="45"/>
    <col min="10241" max="10246" width="0" style="45" hidden="1" customWidth="1"/>
    <col min="10247" max="10247" width="22.5703125" style="45" customWidth="1"/>
    <col min="10248" max="10248" width="61" style="45" customWidth="1"/>
    <col min="10249" max="10249" width="17" style="45" customWidth="1"/>
    <col min="10250" max="10250" width="18" style="45" customWidth="1"/>
    <col min="10251" max="10251" width="12.140625" style="45" customWidth="1"/>
    <col min="10252" max="10252" width="13.42578125" style="45" customWidth="1"/>
    <col min="10253" max="10253" width="19.85546875" style="45" customWidth="1"/>
    <col min="10254" max="10254" width="9.28515625" style="45" customWidth="1"/>
    <col min="10255" max="10255" width="2.5703125" style="45" customWidth="1"/>
    <col min="10256" max="10496" width="9.140625" style="45"/>
    <col min="10497" max="10502" width="0" style="45" hidden="1" customWidth="1"/>
    <col min="10503" max="10503" width="22.5703125" style="45" customWidth="1"/>
    <col min="10504" max="10504" width="61" style="45" customWidth="1"/>
    <col min="10505" max="10505" width="17" style="45" customWidth="1"/>
    <col min="10506" max="10506" width="18" style="45" customWidth="1"/>
    <col min="10507" max="10507" width="12.140625" style="45" customWidth="1"/>
    <col min="10508" max="10508" width="13.42578125" style="45" customWidth="1"/>
    <col min="10509" max="10509" width="19.85546875" style="45" customWidth="1"/>
    <col min="10510" max="10510" width="9.28515625" style="45" customWidth="1"/>
    <col min="10511" max="10511" width="2.5703125" style="45" customWidth="1"/>
    <col min="10512" max="10752" width="9.140625" style="45"/>
    <col min="10753" max="10758" width="0" style="45" hidden="1" customWidth="1"/>
    <col min="10759" max="10759" width="22.5703125" style="45" customWidth="1"/>
    <col min="10760" max="10760" width="61" style="45" customWidth="1"/>
    <col min="10761" max="10761" width="17" style="45" customWidth="1"/>
    <col min="10762" max="10762" width="18" style="45" customWidth="1"/>
    <col min="10763" max="10763" width="12.140625" style="45" customWidth="1"/>
    <col min="10764" max="10764" width="13.42578125" style="45" customWidth="1"/>
    <col min="10765" max="10765" width="19.85546875" style="45" customWidth="1"/>
    <col min="10766" max="10766" width="9.28515625" style="45" customWidth="1"/>
    <col min="10767" max="10767" width="2.5703125" style="45" customWidth="1"/>
    <col min="10768" max="11008" width="9.140625" style="45"/>
    <col min="11009" max="11014" width="0" style="45" hidden="1" customWidth="1"/>
    <col min="11015" max="11015" width="22.5703125" style="45" customWidth="1"/>
    <col min="11016" max="11016" width="61" style="45" customWidth="1"/>
    <col min="11017" max="11017" width="17" style="45" customWidth="1"/>
    <col min="11018" max="11018" width="18" style="45" customWidth="1"/>
    <col min="11019" max="11019" width="12.140625" style="45" customWidth="1"/>
    <col min="11020" max="11020" width="13.42578125" style="45" customWidth="1"/>
    <col min="11021" max="11021" width="19.85546875" style="45" customWidth="1"/>
    <col min="11022" max="11022" width="9.28515625" style="45" customWidth="1"/>
    <col min="11023" max="11023" width="2.5703125" style="45" customWidth="1"/>
    <col min="11024" max="11264" width="9.140625" style="45"/>
    <col min="11265" max="11270" width="0" style="45" hidden="1" customWidth="1"/>
    <col min="11271" max="11271" width="22.5703125" style="45" customWidth="1"/>
    <col min="11272" max="11272" width="61" style="45" customWidth="1"/>
    <col min="11273" max="11273" width="17" style="45" customWidth="1"/>
    <col min="11274" max="11274" width="18" style="45" customWidth="1"/>
    <col min="11275" max="11275" width="12.140625" style="45" customWidth="1"/>
    <col min="11276" max="11276" width="13.42578125" style="45" customWidth="1"/>
    <col min="11277" max="11277" width="19.85546875" style="45" customWidth="1"/>
    <col min="11278" max="11278" width="9.28515625" style="45" customWidth="1"/>
    <col min="11279" max="11279" width="2.5703125" style="45" customWidth="1"/>
    <col min="11280" max="11520" width="9.140625" style="45"/>
    <col min="11521" max="11526" width="0" style="45" hidden="1" customWidth="1"/>
    <col min="11527" max="11527" width="22.5703125" style="45" customWidth="1"/>
    <col min="11528" max="11528" width="61" style="45" customWidth="1"/>
    <col min="11529" max="11529" width="17" style="45" customWidth="1"/>
    <col min="11530" max="11530" width="18" style="45" customWidth="1"/>
    <col min="11531" max="11531" width="12.140625" style="45" customWidth="1"/>
    <col min="11532" max="11532" width="13.42578125" style="45" customWidth="1"/>
    <col min="11533" max="11533" width="19.85546875" style="45" customWidth="1"/>
    <col min="11534" max="11534" width="9.28515625" style="45" customWidth="1"/>
    <col min="11535" max="11535" width="2.5703125" style="45" customWidth="1"/>
    <col min="11536" max="11776" width="9.140625" style="45"/>
    <col min="11777" max="11782" width="0" style="45" hidden="1" customWidth="1"/>
    <col min="11783" max="11783" width="22.5703125" style="45" customWidth="1"/>
    <col min="11784" max="11784" width="61" style="45" customWidth="1"/>
    <col min="11785" max="11785" width="17" style="45" customWidth="1"/>
    <col min="11786" max="11786" width="18" style="45" customWidth="1"/>
    <col min="11787" max="11787" width="12.140625" style="45" customWidth="1"/>
    <col min="11788" max="11788" width="13.42578125" style="45" customWidth="1"/>
    <col min="11789" max="11789" width="19.85546875" style="45" customWidth="1"/>
    <col min="11790" max="11790" width="9.28515625" style="45" customWidth="1"/>
    <col min="11791" max="11791" width="2.5703125" style="45" customWidth="1"/>
    <col min="11792" max="12032" width="9.140625" style="45"/>
    <col min="12033" max="12038" width="0" style="45" hidden="1" customWidth="1"/>
    <col min="12039" max="12039" width="22.5703125" style="45" customWidth="1"/>
    <col min="12040" max="12040" width="61" style="45" customWidth="1"/>
    <col min="12041" max="12041" width="17" style="45" customWidth="1"/>
    <col min="12042" max="12042" width="18" style="45" customWidth="1"/>
    <col min="12043" max="12043" width="12.140625" style="45" customWidth="1"/>
    <col min="12044" max="12044" width="13.42578125" style="45" customWidth="1"/>
    <col min="12045" max="12045" width="19.85546875" style="45" customWidth="1"/>
    <col min="12046" max="12046" width="9.28515625" style="45" customWidth="1"/>
    <col min="12047" max="12047" width="2.5703125" style="45" customWidth="1"/>
    <col min="12048" max="12288" width="9.140625" style="45"/>
    <col min="12289" max="12294" width="0" style="45" hidden="1" customWidth="1"/>
    <col min="12295" max="12295" width="22.5703125" style="45" customWidth="1"/>
    <col min="12296" max="12296" width="61" style="45" customWidth="1"/>
    <col min="12297" max="12297" width="17" style="45" customWidth="1"/>
    <col min="12298" max="12298" width="18" style="45" customWidth="1"/>
    <col min="12299" max="12299" width="12.140625" style="45" customWidth="1"/>
    <col min="12300" max="12300" width="13.42578125" style="45" customWidth="1"/>
    <col min="12301" max="12301" width="19.85546875" style="45" customWidth="1"/>
    <col min="12302" max="12302" width="9.28515625" style="45" customWidth="1"/>
    <col min="12303" max="12303" width="2.5703125" style="45" customWidth="1"/>
    <col min="12304" max="12544" width="9.140625" style="45"/>
    <col min="12545" max="12550" width="0" style="45" hidden="1" customWidth="1"/>
    <col min="12551" max="12551" width="22.5703125" style="45" customWidth="1"/>
    <col min="12552" max="12552" width="61" style="45" customWidth="1"/>
    <col min="12553" max="12553" width="17" style="45" customWidth="1"/>
    <col min="12554" max="12554" width="18" style="45" customWidth="1"/>
    <col min="12555" max="12555" width="12.140625" style="45" customWidth="1"/>
    <col min="12556" max="12556" width="13.42578125" style="45" customWidth="1"/>
    <col min="12557" max="12557" width="19.85546875" style="45" customWidth="1"/>
    <col min="12558" max="12558" width="9.28515625" style="45" customWidth="1"/>
    <col min="12559" max="12559" width="2.5703125" style="45" customWidth="1"/>
    <col min="12560" max="12800" width="9.140625" style="45"/>
    <col min="12801" max="12806" width="0" style="45" hidden="1" customWidth="1"/>
    <col min="12807" max="12807" width="22.5703125" style="45" customWidth="1"/>
    <col min="12808" max="12808" width="61" style="45" customWidth="1"/>
    <col min="12809" max="12809" width="17" style="45" customWidth="1"/>
    <col min="12810" max="12810" width="18" style="45" customWidth="1"/>
    <col min="12811" max="12811" width="12.140625" style="45" customWidth="1"/>
    <col min="12812" max="12812" width="13.42578125" style="45" customWidth="1"/>
    <col min="12813" max="12813" width="19.85546875" style="45" customWidth="1"/>
    <col min="12814" max="12814" width="9.28515625" style="45" customWidth="1"/>
    <col min="12815" max="12815" width="2.5703125" style="45" customWidth="1"/>
    <col min="12816" max="13056" width="9.140625" style="45"/>
    <col min="13057" max="13062" width="0" style="45" hidden="1" customWidth="1"/>
    <col min="13063" max="13063" width="22.5703125" style="45" customWidth="1"/>
    <col min="13064" max="13064" width="61" style="45" customWidth="1"/>
    <col min="13065" max="13065" width="17" style="45" customWidth="1"/>
    <col min="13066" max="13066" width="18" style="45" customWidth="1"/>
    <col min="13067" max="13067" width="12.140625" style="45" customWidth="1"/>
    <col min="13068" max="13068" width="13.42578125" style="45" customWidth="1"/>
    <col min="13069" max="13069" width="19.85546875" style="45" customWidth="1"/>
    <col min="13070" max="13070" width="9.28515625" style="45" customWidth="1"/>
    <col min="13071" max="13071" width="2.5703125" style="45" customWidth="1"/>
    <col min="13072" max="13312" width="9.140625" style="45"/>
    <col min="13313" max="13318" width="0" style="45" hidden="1" customWidth="1"/>
    <col min="13319" max="13319" width="22.5703125" style="45" customWidth="1"/>
    <col min="13320" max="13320" width="61" style="45" customWidth="1"/>
    <col min="13321" max="13321" width="17" style="45" customWidth="1"/>
    <col min="13322" max="13322" width="18" style="45" customWidth="1"/>
    <col min="13323" max="13323" width="12.140625" style="45" customWidth="1"/>
    <col min="13324" max="13324" width="13.42578125" style="45" customWidth="1"/>
    <col min="13325" max="13325" width="19.85546875" style="45" customWidth="1"/>
    <col min="13326" max="13326" width="9.28515625" style="45" customWidth="1"/>
    <col min="13327" max="13327" width="2.5703125" style="45" customWidth="1"/>
    <col min="13328" max="13568" width="9.140625" style="45"/>
    <col min="13569" max="13574" width="0" style="45" hidden="1" customWidth="1"/>
    <col min="13575" max="13575" width="22.5703125" style="45" customWidth="1"/>
    <col min="13576" max="13576" width="61" style="45" customWidth="1"/>
    <col min="13577" max="13577" width="17" style="45" customWidth="1"/>
    <col min="13578" max="13578" width="18" style="45" customWidth="1"/>
    <col min="13579" max="13579" width="12.140625" style="45" customWidth="1"/>
    <col min="13580" max="13580" width="13.42578125" style="45" customWidth="1"/>
    <col min="13581" max="13581" width="19.85546875" style="45" customWidth="1"/>
    <col min="13582" max="13582" width="9.28515625" style="45" customWidth="1"/>
    <col min="13583" max="13583" width="2.5703125" style="45" customWidth="1"/>
    <col min="13584" max="13824" width="9.140625" style="45"/>
    <col min="13825" max="13830" width="0" style="45" hidden="1" customWidth="1"/>
    <col min="13831" max="13831" width="22.5703125" style="45" customWidth="1"/>
    <col min="13832" max="13832" width="61" style="45" customWidth="1"/>
    <col min="13833" max="13833" width="17" style="45" customWidth="1"/>
    <col min="13834" max="13834" width="18" style="45" customWidth="1"/>
    <col min="13835" max="13835" width="12.140625" style="45" customWidth="1"/>
    <col min="13836" max="13836" width="13.42578125" style="45" customWidth="1"/>
    <col min="13837" max="13837" width="19.85546875" style="45" customWidth="1"/>
    <col min="13838" max="13838" width="9.28515625" style="45" customWidth="1"/>
    <col min="13839" max="13839" width="2.5703125" style="45" customWidth="1"/>
    <col min="13840" max="14080" width="9.140625" style="45"/>
    <col min="14081" max="14086" width="0" style="45" hidden="1" customWidth="1"/>
    <col min="14087" max="14087" width="22.5703125" style="45" customWidth="1"/>
    <col min="14088" max="14088" width="61" style="45" customWidth="1"/>
    <col min="14089" max="14089" width="17" style="45" customWidth="1"/>
    <col min="14090" max="14090" width="18" style="45" customWidth="1"/>
    <col min="14091" max="14091" width="12.140625" style="45" customWidth="1"/>
    <col min="14092" max="14092" width="13.42578125" style="45" customWidth="1"/>
    <col min="14093" max="14093" width="19.85546875" style="45" customWidth="1"/>
    <col min="14094" max="14094" width="9.28515625" style="45" customWidth="1"/>
    <col min="14095" max="14095" width="2.5703125" style="45" customWidth="1"/>
    <col min="14096" max="14336" width="9.140625" style="45"/>
    <col min="14337" max="14342" width="0" style="45" hidden="1" customWidth="1"/>
    <col min="14343" max="14343" width="22.5703125" style="45" customWidth="1"/>
    <col min="14344" max="14344" width="61" style="45" customWidth="1"/>
    <col min="14345" max="14345" width="17" style="45" customWidth="1"/>
    <col min="14346" max="14346" width="18" style="45" customWidth="1"/>
    <col min="14347" max="14347" width="12.140625" style="45" customWidth="1"/>
    <col min="14348" max="14348" width="13.42578125" style="45" customWidth="1"/>
    <col min="14349" max="14349" width="19.85546875" style="45" customWidth="1"/>
    <col min="14350" max="14350" width="9.28515625" style="45" customWidth="1"/>
    <col min="14351" max="14351" width="2.5703125" style="45" customWidth="1"/>
    <col min="14352" max="14592" width="9.140625" style="45"/>
    <col min="14593" max="14598" width="0" style="45" hidden="1" customWidth="1"/>
    <col min="14599" max="14599" width="22.5703125" style="45" customWidth="1"/>
    <col min="14600" max="14600" width="61" style="45" customWidth="1"/>
    <col min="14601" max="14601" width="17" style="45" customWidth="1"/>
    <col min="14602" max="14602" width="18" style="45" customWidth="1"/>
    <col min="14603" max="14603" width="12.140625" style="45" customWidth="1"/>
    <col min="14604" max="14604" width="13.42578125" style="45" customWidth="1"/>
    <col min="14605" max="14605" width="19.85546875" style="45" customWidth="1"/>
    <col min="14606" max="14606" width="9.28515625" style="45" customWidth="1"/>
    <col min="14607" max="14607" width="2.5703125" style="45" customWidth="1"/>
    <col min="14608" max="14848" width="9.140625" style="45"/>
    <col min="14849" max="14854" width="0" style="45" hidden="1" customWidth="1"/>
    <col min="14855" max="14855" width="22.5703125" style="45" customWidth="1"/>
    <col min="14856" max="14856" width="61" style="45" customWidth="1"/>
    <col min="14857" max="14857" width="17" style="45" customWidth="1"/>
    <col min="14858" max="14858" width="18" style="45" customWidth="1"/>
    <col min="14859" max="14859" width="12.140625" style="45" customWidth="1"/>
    <col min="14860" max="14860" width="13.42578125" style="45" customWidth="1"/>
    <col min="14861" max="14861" width="19.85546875" style="45" customWidth="1"/>
    <col min="14862" max="14862" width="9.28515625" style="45" customWidth="1"/>
    <col min="14863" max="14863" width="2.5703125" style="45" customWidth="1"/>
    <col min="14864" max="15104" width="9.140625" style="45"/>
    <col min="15105" max="15110" width="0" style="45" hidden="1" customWidth="1"/>
    <col min="15111" max="15111" width="22.5703125" style="45" customWidth="1"/>
    <col min="15112" max="15112" width="61" style="45" customWidth="1"/>
    <col min="15113" max="15113" width="17" style="45" customWidth="1"/>
    <col min="15114" max="15114" width="18" style="45" customWidth="1"/>
    <col min="15115" max="15115" width="12.140625" style="45" customWidth="1"/>
    <col min="15116" max="15116" width="13.42578125" style="45" customWidth="1"/>
    <col min="15117" max="15117" width="19.85546875" style="45" customWidth="1"/>
    <col min="15118" max="15118" width="9.28515625" style="45" customWidth="1"/>
    <col min="15119" max="15119" width="2.5703125" style="45" customWidth="1"/>
    <col min="15120" max="15360" width="9.140625" style="45"/>
    <col min="15361" max="15366" width="0" style="45" hidden="1" customWidth="1"/>
    <col min="15367" max="15367" width="22.5703125" style="45" customWidth="1"/>
    <col min="15368" max="15368" width="61" style="45" customWidth="1"/>
    <col min="15369" max="15369" width="17" style="45" customWidth="1"/>
    <col min="15370" max="15370" width="18" style="45" customWidth="1"/>
    <col min="15371" max="15371" width="12.140625" style="45" customWidth="1"/>
    <col min="15372" max="15372" width="13.42578125" style="45" customWidth="1"/>
    <col min="15373" max="15373" width="19.85546875" style="45" customWidth="1"/>
    <col min="15374" max="15374" width="9.28515625" style="45" customWidth="1"/>
    <col min="15375" max="15375" width="2.5703125" style="45" customWidth="1"/>
    <col min="15376" max="15616" width="9.140625" style="45"/>
    <col min="15617" max="15622" width="0" style="45" hidden="1" customWidth="1"/>
    <col min="15623" max="15623" width="22.5703125" style="45" customWidth="1"/>
    <col min="15624" max="15624" width="61" style="45" customWidth="1"/>
    <col min="15625" max="15625" width="17" style="45" customWidth="1"/>
    <col min="15626" max="15626" width="18" style="45" customWidth="1"/>
    <col min="15627" max="15627" width="12.140625" style="45" customWidth="1"/>
    <col min="15628" max="15628" width="13.42578125" style="45" customWidth="1"/>
    <col min="15629" max="15629" width="19.85546875" style="45" customWidth="1"/>
    <col min="15630" max="15630" width="9.28515625" style="45" customWidth="1"/>
    <col min="15631" max="15631" width="2.5703125" style="45" customWidth="1"/>
    <col min="15632" max="15872" width="9.140625" style="45"/>
    <col min="15873" max="15878" width="0" style="45" hidden="1" customWidth="1"/>
    <col min="15879" max="15879" width="22.5703125" style="45" customWidth="1"/>
    <col min="15880" max="15880" width="61" style="45" customWidth="1"/>
    <col min="15881" max="15881" width="17" style="45" customWidth="1"/>
    <col min="15882" max="15882" width="18" style="45" customWidth="1"/>
    <col min="15883" max="15883" width="12.140625" style="45" customWidth="1"/>
    <col min="15884" max="15884" width="13.42578125" style="45" customWidth="1"/>
    <col min="15885" max="15885" width="19.85546875" style="45" customWidth="1"/>
    <col min="15886" max="15886" width="9.28515625" style="45" customWidth="1"/>
    <col min="15887" max="15887" width="2.5703125" style="45" customWidth="1"/>
    <col min="15888" max="16128" width="9.140625" style="45"/>
    <col min="16129" max="16134" width="0" style="45" hidden="1" customWidth="1"/>
    <col min="16135" max="16135" width="22.5703125" style="45" customWidth="1"/>
    <col min="16136" max="16136" width="61" style="45" customWidth="1"/>
    <col min="16137" max="16137" width="17" style="45" customWidth="1"/>
    <col min="16138" max="16138" width="18" style="45" customWidth="1"/>
    <col min="16139" max="16139" width="12.140625" style="45" customWidth="1"/>
    <col min="16140" max="16140" width="13.42578125" style="45" customWidth="1"/>
    <col min="16141" max="16141" width="19.85546875" style="45" customWidth="1"/>
    <col min="16142" max="16142" width="9.28515625" style="45" customWidth="1"/>
    <col min="16143" max="16143" width="2.5703125" style="45" customWidth="1"/>
    <col min="16144" max="16384" width="9.140625" style="45"/>
  </cols>
  <sheetData>
    <row r="1" spans="1:15" ht="15.75" x14ac:dyDescent="0.2">
      <c r="I1" s="46"/>
      <c r="J1" s="162" t="s">
        <v>377</v>
      </c>
      <c r="K1" s="162"/>
    </row>
    <row r="2" spans="1:15" ht="15.75" x14ac:dyDescent="0.2">
      <c r="I2" s="46"/>
      <c r="J2" s="162" t="s">
        <v>7</v>
      </c>
      <c r="K2" s="162"/>
    </row>
    <row r="3" spans="1:15" ht="15.75" x14ac:dyDescent="0.2">
      <c r="I3" s="46"/>
      <c r="J3" s="162" t="s">
        <v>0</v>
      </c>
      <c r="K3" s="162"/>
    </row>
    <row r="4" spans="1:15" ht="15.75" x14ac:dyDescent="0.2">
      <c r="I4" s="46"/>
      <c r="J4" s="162" t="s">
        <v>818</v>
      </c>
      <c r="K4" s="162"/>
    </row>
    <row r="5" spans="1:15" ht="112.5" customHeight="1" x14ac:dyDescent="0.2">
      <c r="I5" s="163" t="s">
        <v>378</v>
      </c>
      <c r="J5" s="163"/>
      <c r="K5" s="163"/>
    </row>
    <row r="6" spans="1:15" ht="20.25" customHeight="1" x14ac:dyDescent="0.2">
      <c r="A6" s="47"/>
      <c r="B6" s="47"/>
      <c r="C6" s="47"/>
      <c r="D6" s="47"/>
      <c r="E6" s="47"/>
      <c r="F6" s="47"/>
      <c r="G6" s="47"/>
      <c r="H6" s="161" t="s">
        <v>696</v>
      </c>
      <c r="I6" s="161"/>
      <c r="J6" s="164"/>
      <c r="K6" s="164"/>
      <c r="L6" s="48"/>
      <c r="M6" s="49"/>
      <c r="N6" s="49"/>
      <c r="O6" s="49"/>
    </row>
    <row r="7" spans="1:15" ht="12.75" customHeight="1" x14ac:dyDescent="0.2">
      <c r="A7" s="47"/>
      <c r="B7" s="47"/>
      <c r="C7" s="47"/>
      <c r="D7" s="47"/>
      <c r="E7" s="47"/>
      <c r="F7" s="47"/>
      <c r="G7" s="47"/>
      <c r="H7" s="165" t="s">
        <v>382</v>
      </c>
      <c r="I7" s="165"/>
      <c r="J7" s="166"/>
      <c r="K7" s="166"/>
      <c r="L7"/>
      <c r="M7" s="49"/>
      <c r="N7" s="49"/>
      <c r="O7" s="49"/>
    </row>
    <row r="8" spans="1:15" ht="15.75" customHeight="1" x14ac:dyDescent="0.2">
      <c r="A8" s="47"/>
      <c r="B8" s="47"/>
      <c r="C8" s="47"/>
      <c r="D8" s="47"/>
      <c r="E8" s="47"/>
      <c r="F8" s="47"/>
      <c r="G8" s="47"/>
      <c r="H8" s="165" t="s">
        <v>0</v>
      </c>
      <c r="I8" s="165"/>
      <c r="J8" s="166"/>
      <c r="K8" s="166"/>
      <c r="L8" s="48"/>
      <c r="M8" s="49"/>
      <c r="N8" s="49"/>
      <c r="O8" s="49"/>
    </row>
    <row r="9" spans="1:15" ht="14.25" customHeight="1" x14ac:dyDescent="0.2">
      <c r="A9" s="47"/>
      <c r="B9" s="47"/>
      <c r="C9" s="47"/>
      <c r="D9" s="47"/>
      <c r="E9" s="47"/>
      <c r="F9" s="47"/>
      <c r="G9" s="47"/>
      <c r="H9" s="165" t="s">
        <v>1</v>
      </c>
      <c r="I9" s="166"/>
      <c r="J9" s="166"/>
      <c r="K9" s="166"/>
      <c r="L9" s="48"/>
      <c r="M9" s="49"/>
      <c r="N9" s="49"/>
      <c r="O9" s="49"/>
    </row>
    <row r="10" spans="1:15" ht="15.75" customHeight="1" x14ac:dyDescent="0.2">
      <c r="A10" s="161" t="s">
        <v>383</v>
      </c>
      <c r="B10" s="161"/>
      <c r="C10" s="161"/>
      <c r="D10" s="161"/>
      <c r="E10" s="161"/>
      <c r="F10" s="161"/>
      <c r="G10" s="161"/>
      <c r="H10" s="161"/>
      <c r="I10" s="161"/>
      <c r="J10" s="161"/>
      <c r="K10" s="161"/>
      <c r="L10" s="48"/>
      <c r="M10" s="49"/>
      <c r="N10" s="49"/>
      <c r="O10" s="49"/>
    </row>
    <row r="11" spans="1:15" ht="15.75" customHeight="1" x14ac:dyDescent="0.2">
      <c r="A11" s="50"/>
      <c r="B11" s="50"/>
      <c r="C11" s="50"/>
      <c r="D11" s="50"/>
      <c r="E11" s="50"/>
      <c r="F11" s="50"/>
      <c r="G11" s="161" t="s">
        <v>2</v>
      </c>
      <c r="H11" s="161"/>
      <c r="I11" s="161"/>
      <c r="J11" s="161"/>
      <c r="K11" s="161"/>
      <c r="L11" s="48"/>
      <c r="M11" s="49"/>
      <c r="N11" s="49"/>
      <c r="O11" s="49"/>
    </row>
    <row r="12" spans="1:15" ht="15.75" customHeight="1" x14ac:dyDescent="0.2">
      <c r="A12" s="50"/>
      <c r="B12" s="50"/>
      <c r="C12" s="50"/>
      <c r="D12" s="50"/>
      <c r="E12" s="50"/>
      <c r="F12" s="50"/>
      <c r="G12" s="161" t="s">
        <v>3</v>
      </c>
      <c r="H12" s="161"/>
      <c r="I12" s="161"/>
      <c r="J12" s="161"/>
      <c r="K12" s="161"/>
      <c r="L12" s="48"/>
      <c r="M12" s="49"/>
      <c r="N12" s="49"/>
      <c r="O12" s="49"/>
    </row>
    <row r="13" spans="1:15" ht="15.75" customHeight="1" x14ac:dyDescent="0.2">
      <c r="A13" s="50"/>
      <c r="B13" s="50"/>
      <c r="C13" s="50"/>
      <c r="D13" s="50"/>
      <c r="E13" s="50"/>
      <c r="F13" s="50"/>
      <c r="G13" s="50"/>
      <c r="H13" s="50"/>
      <c r="I13" s="50"/>
      <c r="J13" s="50"/>
      <c r="K13" s="50"/>
      <c r="L13" s="48"/>
      <c r="M13" s="49"/>
      <c r="N13" s="49"/>
      <c r="O13" s="49"/>
    </row>
    <row r="14" spans="1:15" ht="31.5" customHeight="1" x14ac:dyDescent="0.2">
      <c r="A14" s="50"/>
      <c r="B14" s="50"/>
      <c r="C14" s="50"/>
      <c r="D14" s="50"/>
      <c r="E14" s="50"/>
      <c r="F14" s="50"/>
      <c r="G14" s="167" t="s">
        <v>697</v>
      </c>
      <c r="H14" s="168"/>
      <c r="I14" s="168"/>
      <c r="J14" s="168"/>
      <c r="K14" s="168"/>
      <c r="L14" s="48"/>
      <c r="M14" s="49"/>
      <c r="N14" s="49"/>
      <c r="O14" s="49"/>
    </row>
    <row r="15" spans="1:15" x14ac:dyDescent="0.2">
      <c r="A15" s="51"/>
      <c r="B15" s="51"/>
      <c r="C15" s="51"/>
      <c r="D15" s="51"/>
      <c r="E15" s="51"/>
      <c r="F15" s="51"/>
      <c r="G15" s="51"/>
      <c r="H15" s="51"/>
      <c r="I15" s="52"/>
      <c r="J15" s="52"/>
      <c r="K15" s="52" t="s">
        <v>384</v>
      </c>
      <c r="L15" s="51"/>
      <c r="M15" s="51"/>
      <c r="N15" s="51"/>
      <c r="O15" s="51"/>
    </row>
    <row r="16" spans="1:15" ht="24.75" customHeight="1" x14ac:dyDescent="0.2">
      <c r="A16" s="51"/>
      <c r="B16" s="51"/>
      <c r="C16" s="51"/>
      <c r="D16" s="51"/>
      <c r="E16" s="51"/>
      <c r="F16" s="51"/>
      <c r="G16" s="169" t="s">
        <v>385</v>
      </c>
      <c r="H16" s="169" t="s">
        <v>386</v>
      </c>
      <c r="I16" s="170" t="s">
        <v>387</v>
      </c>
      <c r="J16" s="170" t="s">
        <v>388</v>
      </c>
      <c r="K16" s="170" t="s">
        <v>389</v>
      </c>
      <c r="L16" s="51"/>
      <c r="M16" s="48"/>
      <c r="N16" s="51"/>
      <c r="O16" s="51"/>
    </row>
    <row r="17" spans="1:15" x14ac:dyDescent="0.2">
      <c r="A17" s="51"/>
      <c r="B17" s="51"/>
      <c r="C17" s="51"/>
      <c r="D17" s="51"/>
      <c r="E17" s="51"/>
      <c r="F17" s="51"/>
      <c r="G17" s="169"/>
      <c r="H17" s="169"/>
      <c r="I17" s="171"/>
      <c r="J17" s="171"/>
      <c r="K17" s="171"/>
      <c r="L17" s="51"/>
      <c r="M17" s="48"/>
      <c r="N17" s="51"/>
      <c r="O17" s="51"/>
    </row>
    <row r="18" spans="1:15" ht="26.25" customHeight="1" x14ac:dyDescent="0.2">
      <c r="A18" s="51"/>
      <c r="B18" s="51"/>
      <c r="C18" s="51"/>
      <c r="D18" s="51"/>
      <c r="E18" s="51"/>
      <c r="F18" s="51"/>
      <c r="G18" s="169"/>
      <c r="H18" s="169"/>
      <c r="I18" s="171"/>
      <c r="J18" s="171"/>
      <c r="K18" s="171"/>
      <c r="L18" s="51"/>
      <c r="M18" s="51"/>
      <c r="N18" s="51"/>
      <c r="O18" s="51"/>
    </row>
    <row r="19" spans="1:15" ht="17.25" customHeight="1" x14ac:dyDescent="0.2">
      <c r="A19" s="53"/>
      <c r="B19" s="53"/>
      <c r="C19" s="53"/>
      <c r="D19" s="53"/>
      <c r="E19" s="53"/>
      <c r="F19" s="53"/>
      <c r="G19" s="54" t="s">
        <v>390</v>
      </c>
      <c r="H19" s="55" t="s">
        <v>391</v>
      </c>
      <c r="I19" s="70">
        <f>I20+I27+I37+I45+I51+I68+I74+I80+I61</f>
        <v>262206</v>
      </c>
      <c r="J19" s="56">
        <f>J20+J27+J37+J45+J51+J68+J74+J80+J61</f>
        <v>0</v>
      </c>
      <c r="K19" s="56">
        <f>K20+K27+K37+K45+K51+K68+K74+K80+K61</f>
        <v>0</v>
      </c>
      <c r="L19" s="57"/>
      <c r="M19" s="57"/>
      <c r="N19" s="58"/>
      <c r="O19" s="48"/>
    </row>
    <row r="20" spans="1:15" ht="17.25" hidden="1" customHeight="1" x14ac:dyDescent="0.2">
      <c r="A20" s="53"/>
      <c r="B20" s="53"/>
      <c r="C20" s="53"/>
      <c r="D20" s="53"/>
      <c r="E20" s="53"/>
      <c r="F20" s="53"/>
      <c r="G20" s="54" t="s">
        <v>392</v>
      </c>
      <c r="H20" s="59" t="s">
        <v>393</v>
      </c>
      <c r="I20" s="56">
        <f>I21</f>
        <v>0</v>
      </c>
      <c r="J20" s="56">
        <f>J21</f>
        <v>0</v>
      </c>
      <c r="K20" s="56">
        <f>K21</f>
        <v>0</v>
      </c>
      <c r="L20" s="57"/>
      <c r="M20" s="57"/>
      <c r="N20" s="58"/>
      <c r="O20" s="48"/>
    </row>
    <row r="21" spans="1:15" ht="16.5" hidden="1" customHeight="1" x14ac:dyDescent="0.2">
      <c r="A21" s="53"/>
      <c r="B21" s="53"/>
      <c r="C21" s="53"/>
      <c r="D21" s="53"/>
      <c r="E21" s="53"/>
      <c r="F21" s="53"/>
      <c r="G21" s="54" t="s">
        <v>394</v>
      </c>
      <c r="H21" s="60" t="s">
        <v>395</v>
      </c>
      <c r="I21" s="56">
        <f>I22+I23+I24+I25+I26</f>
        <v>0</v>
      </c>
      <c r="J21" s="56">
        <f>J22+J23+J24+J25+J26</f>
        <v>0</v>
      </c>
      <c r="K21" s="56">
        <f>K22+K23+K24+K25+K26</f>
        <v>0</v>
      </c>
      <c r="L21" s="57"/>
      <c r="M21" s="57"/>
      <c r="N21" s="58"/>
      <c r="O21" s="48"/>
    </row>
    <row r="22" spans="1:15" ht="52.5" hidden="1" customHeight="1" x14ac:dyDescent="0.2">
      <c r="A22" s="53"/>
      <c r="B22" s="53"/>
      <c r="C22" s="53"/>
      <c r="D22" s="53"/>
      <c r="E22" s="53"/>
      <c r="F22" s="53"/>
      <c r="G22" s="61" t="s">
        <v>396</v>
      </c>
      <c r="H22" s="62" t="s">
        <v>397</v>
      </c>
      <c r="I22" s="63"/>
      <c r="J22" s="63"/>
      <c r="K22" s="63"/>
      <c r="L22" s="57"/>
      <c r="M22" s="57"/>
      <c r="N22" s="58"/>
      <c r="O22" s="48"/>
    </row>
    <row r="23" spans="1:15" ht="85.5" hidden="1" customHeight="1" x14ac:dyDescent="0.2">
      <c r="A23" s="53" t="s">
        <v>4</v>
      </c>
      <c r="B23" s="53" t="s">
        <v>390</v>
      </c>
      <c r="C23" s="53" t="s">
        <v>392</v>
      </c>
      <c r="D23" s="53" t="s">
        <v>398</v>
      </c>
      <c r="E23" s="53" t="s">
        <v>399</v>
      </c>
      <c r="F23" s="53" t="s">
        <v>400</v>
      </c>
      <c r="G23" s="61" t="s">
        <v>401</v>
      </c>
      <c r="H23" s="62" t="s">
        <v>402</v>
      </c>
      <c r="I23" s="63"/>
      <c r="J23" s="63"/>
      <c r="K23" s="63"/>
      <c r="L23" s="57"/>
      <c r="M23" s="57"/>
      <c r="N23" s="58"/>
      <c r="O23" s="48"/>
    </row>
    <row r="24" spans="1:15" ht="40.5" hidden="1" customHeight="1" x14ac:dyDescent="0.2">
      <c r="A24" s="53"/>
      <c r="B24" s="53"/>
      <c r="C24" s="53"/>
      <c r="D24" s="53"/>
      <c r="E24" s="53"/>
      <c r="F24" s="53"/>
      <c r="G24" s="61" t="s">
        <v>403</v>
      </c>
      <c r="H24" s="62" t="s">
        <v>404</v>
      </c>
      <c r="I24" s="63"/>
      <c r="J24" s="63"/>
      <c r="K24" s="63"/>
      <c r="L24" s="57"/>
      <c r="M24" s="57"/>
      <c r="N24" s="58"/>
      <c r="O24" s="48"/>
    </row>
    <row r="25" spans="1:15" ht="72" hidden="1" customHeight="1" x14ac:dyDescent="0.2">
      <c r="A25" s="53" t="s">
        <v>4</v>
      </c>
      <c r="B25" s="53" t="s">
        <v>390</v>
      </c>
      <c r="C25" s="53" t="s">
        <v>392</v>
      </c>
      <c r="D25" s="53" t="s">
        <v>394</v>
      </c>
      <c r="E25" s="53" t="s">
        <v>401</v>
      </c>
      <c r="F25" s="53" t="s">
        <v>401</v>
      </c>
      <c r="G25" s="64" t="s">
        <v>405</v>
      </c>
      <c r="H25" s="62" t="s">
        <v>406</v>
      </c>
      <c r="I25" s="63"/>
      <c r="J25" s="63"/>
      <c r="K25" s="63"/>
      <c r="L25" s="57"/>
      <c r="M25" s="57"/>
      <c r="N25" s="58"/>
      <c r="O25" s="48"/>
    </row>
    <row r="26" spans="1:15" ht="73.5" hidden="1" customHeight="1" x14ac:dyDescent="0.2">
      <c r="A26" s="53"/>
      <c r="B26" s="53"/>
      <c r="C26" s="53"/>
      <c r="D26" s="53"/>
      <c r="E26" s="53"/>
      <c r="F26" s="53"/>
      <c r="G26" s="64" t="s">
        <v>407</v>
      </c>
      <c r="H26" s="62" t="s">
        <v>408</v>
      </c>
      <c r="I26" s="63"/>
      <c r="J26" s="63"/>
      <c r="K26" s="63"/>
      <c r="L26" s="57"/>
      <c r="M26" s="57"/>
      <c r="N26" s="58"/>
      <c r="O26" s="48"/>
    </row>
    <row r="27" spans="1:15" ht="27.75" hidden="1" customHeight="1" x14ac:dyDescent="0.2">
      <c r="A27" s="53"/>
      <c r="B27" s="53"/>
      <c r="C27" s="53"/>
      <c r="D27" s="53"/>
      <c r="E27" s="53"/>
      <c r="F27" s="53"/>
      <c r="G27" s="65" t="s">
        <v>409</v>
      </c>
      <c r="H27" s="66" t="s">
        <v>410</v>
      </c>
      <c r="I27" s="56">
        <f>I28</f>
        <v>0</v>
      </c>
      <c r="J27" s="56">
        <f>J28</f>
        <v>0</v>
      </c>
      <c r="K27" s="56">
        <f>K28</f>
        <v>0</v>
      </c>
      <c r="L27" s="57"/>
      <c r="M27" s="57"/>
      <c r="N27" s="58"/>
      <c r="O27" s="48"/>
    </row>
    <row r="28" spans="1:15" ht="30" hidden="1" customHeight="1" x14ac:dyDescent="0.2">
      <c r="A28" s="53"/>
      <c r="B28" s="53"/>
      <c r="C28" s="53"/>
      <c r="D28" s="53"/>
      <c r="E28" s="53"/>
      <c r="F28" s="53"/>
      <c r="G28" s="67" t="s">
        <v>411</v>
      </c>
      <c r="H28" s="68" t="s">
        <v>412</v>
      </c>
      <c r="I28" s="63">
        <f>I29+I31+I33+I35</f>
        <v>0</v>
      </c>
      <c r="J28" s="63">
        <f>J29+J31+J33+J35</f>
        <v>0</v>
      </c>
      <c r="K28" s="63">
        <f>K29+K31+K33+K35</f>
        <v>0</v>
      </c>
      <c r="L28" s="57"/>
      <c r="M28" s="57"/>
      <c r="N28" s="58"/>
      <c r="O28" s="48"/>
    </row>
    <row r="29" spans="1:15" ht="49.5" hidden="1" customHeight="1" x14ac:dyDescent="0.2">
      <c r="A29" s="53"/>
      <c r="B29" s="53"/>
      <c r="C29" s="53"/>
      <c r="D29" s="53"/>
      <c r="E29" s="53"/>
      <c r="F29" s="53"/>
      <c r="G29" s="67" t="s">
        <v>413</v>
      </c>
      <c r="H29" s="68" t="s">
        <v>414</v>
      </c>
      <c r="I29" s="63">
        <f>I30</f>
        <v>0</v>
      </c>
      <c r="J29" s="63">
        <f>J30</f>
        <v>0</v>
      </c>
      <c r="K29" s="63">
        <f>K30</f>
        <v>0</v>
      </c>
      <c r="L29" s="57"/>
      <c r="M29" s="57"/>
      <c r="N29" s="58"/>
      <c r="O29" s="48"/>
    </row>
    <row r="30" spans="1:15" ht="77.25" hidden="1" customHeight="1" x14ac:dyDescent="0.2">
      <c r="A30" s="53"/>
      <c r="B30" s="53"/>
      <c r="C30" s="53"/>
      <c r="D30" s="53"/>
      <c r="E30" s="53"/>
      <c r="F30" s="53"/>
      <c r="G30" s="67" t="s">
        <v>415</v>
      </c>
      <c r="H30" s="68" t="s">
        <v>416</v>
      </c>
      <c r="I30" s="63"/>
      <c r="J30" s="63"/>
      <c r="K30" s="63"/>
      <c r="L30" s="57"/>
      <c r="M30" s="57"/>
      <c r="N30" s="58"/>
      <c r="O30" s="48"/>
    </row>
    <row r="31" spans="1:15" ht="63.75" hidden="1" customHeight="1" x14ac:dyDescent="0.2">
      <c r="A31" s="53"/>
      <c r="B31" s="53"/>
      <c r="C31" s="53"/>
      <c r="D31" s="53"/>
      <c r="E31" s="53"/>
      <c r="F31" s="53"/>
      <c r="G31" s="67" t="s">
        <v>417</v>
      </c>
      <c r="H31" s="68" t="s">
        <v>418</v>
      </c>
      <c r="I31" s="63">
        <f>I32</f>
        <v>0</v>
      </c>
      <c r="J31" s="63">
        <f>J32</f>
        <v>0</v>
      </c>
      <c r="K31" s="63">
        <f>K32</f>
        <v>0</v>
      </c>
      <c r="L31" s="57"/>
      <c r="M31" s="57"/>
      <c r="N31" s="58"/>
      <c r="O31" s="48"/>
    </row>
    <row r="32" spans="1:15" ht="84.75" hidden="1" customHeight="1" x14ac:dyDescent="0.2">
      <c r="A32" s="53"/>
      <c r="B32" s="53"/>
      <c r="C32" s="53"/>
      <c r="D32" s="53"/>
      <c r="E32" s="53"/>
      <c r="F32" s="53"/>
      <c r="G32" s="67" t="s">
        <v>419</v>
      </c>
      <c r="H32" s="68" t="s">
        <v>420</v>
      </c>
      <c r="I32" s="63"/>
      <c r="J32" s="63"/>
      <c r="K32" s="63"/>
      <c r="L32" s="57"/>
      <c r="M32" s="57"/>
      <c r="N32" s="58"/>
      <c r="O32" s="48"/>
    </row>
    <row r="33" spans="1:15" ht="49.5" hidden="1" customHeight="1" x14ac:dyDescent="0.2">
      <c r="A33" s="53"/>
      <c r="B33" s="53"/>
      <c r="C33" s="53"/>
      <c r="D33" s="53"/>
      <c r="E33" s="53"/>
      <c r="F33" s="53"/>
      <c r="G33" s="67" t="s">
        <v>421</v>
      </c>
      <c r="H33" s="68" t="s">
        <v>422</v>
      </c>
      <c r="I33" s="63">
        <f>I34</f>
        <v>0</v>
      </c>
      <c r="J33" s="63">
        <f>J34</f>
        <v>0</v>
      </c>
      <c r="K33" s="63">
        <f>K34</f>
        <v>0</v>
      </c>
      <c r="L33" s="57"/>
      <c r="M33" s="57"/>
      <c r="N33" s="58"/>
      <c r="O33" s="48"/>
    </row>
    <row r="34" spans="1:15" ht="81.75" hidden="1" customHeight="1" x14ac:dyDescent="0.2">
      <c r="A34" s="53"/>
      <c r="B34" s="53"/>
      <c r="C34" s="53"/>
      <c r="D34" s="53"/>
      <c r="E34" s="53"/>
      <c r="F34" s="53"/>
      <c r="G34" s="67" t="s">
        <v>423</v>
      </c>
      <c r="H34" s="68" t="s">
        <v>424</v>
      </c>
      <c r="I34" s="63"/>
      <c r="J34" s="63"/>
      <c r="K34" s="63"/>
      <c r="L34" s="57"/>
      <c r="M34" s="57"/>
      <c r="N34" s="58"/>
      <c r="O34" s="48"/>
    </row>
    <row r="35" spans="1:15" ht="52.5" hidden="1" customHeight="1" x14ac:dyDescent="0.2">
      <c r="A35" s="53"/>
      <c r="B35" s="53"/>
      <c r="C35" s="53"/>
      <c r="D35" s="53"/>
      <c r="E35" s="53"/>
      <c r="F35" s="53"/>
      <c r="G35" s="67" t="s">
        <v>425</v>
      </c>
      <c r="H35" s="68" t="s">
        <v>426</v>
      </c>
      <c r="I35" s="63">
        <f>I36</f>
        <v>0</v>
      </c>
      <c r="J35" s="63">
        <f>J36</f>
        <v>0</v>
      </c>
      <c r="K35" s="63">
        <f>K36</f>
        <v>0</v>
      </c>
      <c r="L35" s="57"/>
      <c r="M35" s="57"/>
      <c r="N35" s="58"/>
      <c r="O35" s="48"/>
    </row>
    <row r="36" spans="1:15" ht="77.25" hidden="1" customHeight="1" x14ac:dyDescent="0.2">
      <c r="A36" s="53"/>
      <c r="B36" s="53"/>
      <c r="C36" s="53"/>
      <c r="D36" s="53"/>
      <c r="E36" s="53"/>
      <c r="F36" s="53"/>
      <c r="G36" s="67" t="s">
        <v>427</v>
      </c>
      <c r="H36" s="68" t="s">
        <v>428</v>
      </c>
      <c r="I36" s="63"/>
      <c r="J36" s="63"/>
      <c r="K36" s="63"/>
      <c r="L36" s="57"/>
      <c r="M36" s="57"/>
      <c r="N36" s="58"/>
      <c r="O36" s="48"/>
    </row>
    <row r="37" spans="1:15" ht="18" hidden="1" customHeight="1" x14ac:dyDescent="0.2">
      <c r="A37" s="53"/>
      <c r="B37" s="53"/>
      <c r="C37" s="53"/>
      <c r="D37" s="53"/>
      <c r="E37" s="53"/>
      <c r="F37" s="53"/>
      <c r="G37" s="54" t="s">
        <v>429</v>
      </c>
      <c r="H37" s="69" t="s">
        <v>430</v>
      </c>
      <c r="I37" s="70">
        <f>I38+I41+I43</f>
        <v>0</v>
      </c>
      <c r="J37" s="70">
        <f>J38+J41+J43</f>
        <v>0</v>
      </c>
      <c r="K37" s="70">
        <f>K38+K41+K43</f>
        <v>0</v>
      </c>
      <c r="L37" s="57"/>
      <c r="M37" s="57"/>
      <c r="N37" s="58"/>
      <c r="O37" s="48"/>
    </row>
    <row r="38" spans="1:15" ht="27" hidden="1" customHeight="1" x14ac:dyDescent="0.2">
      <c r="A38" s="53"/>
      <c r="B38" s="53"/>
      <c r="C38" s="53"/>
      <c r="D38" s="53"/>
      <c r="E38" s="53"/>
      <c r="F38" s="53"/>
      <c r="G38" s="71" t="s">
        <v>431</v>
      </c>
      <c r="H38" s="72" t="s">
        <v>432</v>
      </c>
      <c r="I38" s="70">
        <f>I39+I40</f>
        <v>0</v>
      </c>
      <c r="J38" s="70">
        <f>J39+J40</f>
        <v>0</v>
      </c>
      <c r="K38" s="56"/>
      <c r="L38" s="57"/>
      <c r="M38" s="57"/>
      <c r="N38" s="58"/>
      <c r="O38" s="48"/>
    </row>
    <row r="39" spans="1:15" ht="27" hidden="1" customHeight="1" x14ac:dyDescent="0.2">
      <c r="A39" s="53"/>
      <c r="B39" s="53"/>
      <c r="C39" s="53"/>
      <c r="D39" s="53"/>
      <c r="E39" s="53"/>
      <c r="F39" s="53"/>
      <c r="G39" s="73" t="s">
        <v>433</v>
      </c>
      <c r="H39" s="62" t="s">
        <v>432</v>
      </c>
      <c r="I39" s="63"/>
      <c r="J39" s="63">
        <v>0</v>
      </c>
      <c r="K39" s="56"/>
      <c r="L39" s="57"/>
      <c r="M39" s="57"/>
      <c r="N39" s="58"/>
      <c r="O39" s="48"/>
    </row>
    <row r="40" spans="1:15" ht="39" hidden="1" customHeight="1" x14ac:dyDescent="0.2">
      <c r="A40" s="53"/>
      <c r="B40" s="53"/>
      <c r="C40" s="53"/>
      <c r="D40" s="53"/>
      <c r="E40" s="53"/>
      <c r="F40" s="53"/>
      <c r="G40" s="73" t="s">
        <v>434</v>
      </c>
      <c r="H40" s="62" t="s">
        <v>435</v>
      </c>
      <c r="I40" s="63"/>
      <c r="J40" s="63"/>
      <c r="K40" s="56"/>
      <c r="L40" s="57"/>
      <c r="M40" s="57"/>
      <c r="N40" s="58"/>
      <c r="O40" s="48"/>
    </row>
    <row r="41" spans="1:15" ht="20.25" hidden="1" customHeight="1" x14ac:dyDescent="0.2">
      <c r="A41" s="53"/>
      <c r="B41" s="53"/>
      <c r="C41" s="53"/>
      <c r="D41" s="53"/>
      <c r="E41" s="53"/>
      <c r="F41" s="53"/>
      <c r="G41" s="74" t="s">
        <v>436</v>
      </c>
      <c r="H41" s="60" t="s">
        <v>437</v>
      </c>
      <c r="I41" s="56">
        <f>I42</f>
        <v>0</v>
      </c>
      <c r="J41" s="56">
        <f>J42</f>
        <v>0</v>
      </c>
      <c r="K41" s="56">
        <f>K42</f>
        <v>0</v>
      </c>
      <c r="L41" s="57"/>
      <c r="M41" s="57"/>
      <c r="N41" s="58"/>
      <c r="O41" s="48"/>
    </row>
    <row r="42" spans="1:15" ht="20.25" hidden="1" customHeight="1" x14ac:dyDescent="0.2">
      <c r="A42" s="53"/>
      <c r="B42" s="53"/>
      <c r="C42" s="53"/>
      <c r="D42" s="53"/>
      <c r="E42" s="53"/>
      <c r="F42" s="53"/>
      <c r="G42" s="73" t="s">
        <v>438</v>
      </c>
      <c r="H42" s="62" t="s">
        <v>437</v>
      </c>
      <c r="I42" s="63"/>
      <c r="J42" s="63"/>
      <c r="K42" s="63"/>
      <c r="L42" s="57"/>
      <c r="M42" s="57"/>
      <c r="N42" s="58"/>
      <c r="O42" s="48"/>
    </row>
    <row r="43" spans="1:15" ht="30.75" hidden="1" customHeight="1" x14ac:dyDescent="0.2">
      <c r="A43" s="53"/>
      <c r="B43" s="53"/>
      <c r="C43" s="53"/>
      <c r="D43" s="53"/>
      <c r="E43" s="53"/>
      <c r="F43" s="53"/>
      <c r="G43" s="71" t="s">
        <v>439</v>
      </c>
      <c r="H43" s="72" t="s">
        <v>440</v>
      </c>
      <c r="I43" s="56">
        <f>I44</f>
        <v>0</v>
      </c>
      <c r="J43" s="56">
        <f>J44</f>
        <v>0</v>
      </c>
      <c r="K43" s="56">
        <f>K44</f>
        <v>0</v>
      </c>
      <c r="L43" s="57"/>
      <c r="M43" s="57"/>
      <c r="N43" s="58"/>
      <c r="O43" s="48"/>
    </row>
    <row r="44" spans="1:15" ht="33.75" hidden="1" customHeight="1" x14ac:dyDescent="0.2">
      <c r="A44" s="53"/>
      <c r="B44" s="53"/>
      <c r="C44" s="53"/>
      <c r="D44" s="53"/>
      <c r="E44" s="53"/>
      <c r="F44" s="53"/>
      <c r="G44" s="73" t="s">
        <v>441</v>
      </c>
      <c r="H44" s="62" t="s">
        <v>442</v>
      </c>
      <c r="I44" s="63"/>
      <c r="J44" s="63"/>
      <c r="K44" s="63"/>
      <c r="L44" s="57"/>
      <c r="M44" s="57"/>
      <c r="N44" s="58"/>
      <c r="O44" s="48"/>
    </row>
    <row r="45" spans="1:15" ht="18.75" hidden="1" customHeight="1" x14ac:dyDescent="0.2">
      <c r="A45" s="53" t="s">
        <v>4</v>
      </c>
      <c r="B45" s="53" t="s">
        <v>390</v>
      </c>
      <c r="C45" s="53" t="s">
        <v>409</v>
      </c>
      <c r="D45" s="53" t="s">
        <v>443</v>
      </c>
      <c r="E45" s="53" t="s">
        <v>444</v>
      </c>
      <c r="F45" s="53" t="s">
        <v>444</v>
      </c>
      <c r="G45" s="75" t="s">
        <v>445</v>
      </c>
      <c r="H45" s="55" t="s">
        <v>446</v>
      </c>
      <c r="I45" s="56">
        <f>I46+I49</f>
        <v>0</v>
      </c>
      <c r="J45" s="56">
        <f>J46+J49</f>
        <v>0</v>
      </c>
      <c r="K45" s="56">
        <f>K46+K49</f>
        <v>0</v>
      </c>
      <c r="L45" s="57"/>
      <c r="M45" s="57"/>
      <c r="N45" s="58"/>
      <c r="O45" s="48"/>
    </row>
    <row r="46" spans="1:15" ht="26.25" hidden="1" customHeight="1" x14ac:dyDescent="0.2">
      <c r="A46" s="53" t="s">
        <v>4</v>
      </c>
      <c r="B46" s="53" t="s">
        <v>390</v>
      </c>
      <c r="C46" s="53" t="s">
        <v>409</v>
      </c>
      <c r="D46" s="53" t="s">
        <v>443</v>
      </c>
      <c r="E46" s="53" t="s">
        <v>447</v>
      </c>
      <c r="F46" s="53" t="s">
        <v>447</v>
      </c>
      <c r="G46" s="73" t="s">
        <v>448</v>
      </c>
      <c r="H46" s="62" t="s">
        <v>449</v>
      </c>
      <c r="I46" s="63">
        <f>I47</f>
        <v>0</v>
      </c>
      <c r="J46" s="63">
        <f>J47</f>
        <v>0</v>
      </c>
      <c r="K46" s="63">
        <f>K47</f>
        <v>0</v>
      </c>
      <c r="L46" s="57"/>
      <c r="M46" s="57"/>
      <c r="N46" s="58"/>
      <c r="O46" s="48"/>
    </row>
    <row r="47" spans="1:15" ht="41.25" hidden="1" customHeight="1" x14ac:dyDescent="0.2">
      <c r="A47" s="53" t="s">
        <v>4</v>
      </c>
      <c r="B47" s="53" t="s">
        <v>390</v>
      </c>
      <c r="C47" s="53" t="s">
        <v>409</v>
      </c>
      <c r="D47" s="53" t="s">
        <v>443</v>
      </c>
      <c r="E47" s="53" t="s">
        <v>450</v>
      </c>
      <c r="F47" s="53" t="s">
        <v>450</v>
      </c>
      <c r="G47" s="73" t="s">
        <v>451</v>
      </c>
      <c r="H47" s="62" t="s">
        <v>452</v>
      </c>
      <c r="I47" s="63"/>
      <c r="J47" s="63"/>
      <c r="K47" s="63"/>
      <c r="L47" s="57"/>
      <c r="M47" s="57"/>
      <c r="N47" s="58"/>
      <c r="O47" s="48"/>
    </row>
    <row r="48" spans="1:15" ht="8.25" hidden="1" customHeight="1" x14ac:dyDescent="0.2">
      <c r="A48" s="53" t="s">
        <v>4</v>
      </c>
      <c r="B48" s="53" t="s">
        <v>390</v>
      </c>
      <c r="C48" s="53" t="s">
        <v>453</v>
      </c>
      <c r="D48" s="53" t="s">
        <v>454</v>
      </c>
      <c r="E48" s="53" t="s">
        <v>455</v>
      </c>
      <c r="F48" s="53" t="s">
        <v>455</v>
      </c>
      <c r="G48" s="73"/>
      <c r="H48" s="62"/>
      <c r="I48" s="63"/>
      <c r="J48" s="63"/>
      <c r="K48" s="56" t="e">
        <f>J48/I48*100</f>
        <v>#DIV/0!</v>
      </c>
      <c r="L48" s="57"/>
      <c r="M48" s="57"/>
      <c r="N48" s="58"/>
      <c r="O48" s="48"/>
    </row>
    <row r="49" spans="1:15" ht="30.75" hidden="1" customHeight="1" x14ac:dyDescent="0.2">
      <c r="A49" s="53"/>
      <c r="B49" s="53"/>
      <c r="C49" s="53"/>
      <c r="D49" s="53"/>
      <c r="E49" s="53"/>
      <c r="F49" s="53"/>
      <c r="G49" s="73" t="s">
        <v>456</v>
      </c>
      <c r="H49" s="62" t="s">
        <v>457</v>
      </c>
      <c r="I49" s="63">
        <f>I50</f>
        <v>0</v>
      </c>
      <c r="J49" s="63">
        <f>J50</f>
        <v>0</v>
      </c>
      <c r="K49" s="63">
        <f>K50</f>
        <v>0</v>
      </c>
      <c r="L49" s="57"/>
      <c r="M49" s="57"/>
      <c r="N49" s="58"/>
      <c r="O49" s="48"/>
    </row>
    <row r="50" spans="1:15" ht="27" hidden="1" customHeight="1" x14ac:dyDescent="0.2">
      <c r="A50" s="53"/>
      <c r="B50" s="53"/>
      <c r="C50" s="53"/>
      <c r="D50" s="53"/>
      <c r="E50" s="53"/>
      <c r="F50" s="53"/>
      <c r="G50" s="73" t="s">
        <v>458</v>
      </c>
      <c r="H50" s="62" t="s">
        <v>459</v>
      </c>
      <c r="I50" s="63"/>
      <c r="J50" s="63"/>
      <c r="K50" s="63"/>
      <c r="L50" s="57"/>
      <c r="M50" s="57"/>
      <c r="N50" s="58"/>
      <c r="O50" s="48"/>
    </row>
    <row r="51" spans="1:15" ht="38.25" hidden="1" customHeight="1" x14ac:dyDescent="0.2">
      <c r="A51" s="53" t="s">
        <v>4</v>
      </c>
      <c r="B51" s="53" t="s">
        <v>390</v>
      </c>
      <c r="C51" s="53" t="s">
        <v>453</v>
      </c>
      <c r="D51" s="53" t="s">
        <v>460</v>
      </c>
      <c r="E51" s="53" t="s">
        <v>461</v>
      </c>
      <c r="F51" s="53" t="s">
        <v>461</v>
      </c>
      <c r="G51" s="71" t="s">
        <v>462</v>
      </c>
      <c r="H51" s="72" t="s">
        <v>463</v>
      </c>
      <c r="I51" s="56">
        <f>I52+I58</f>
        <v>0</v>
      </c>
      <c r="J51" s="56">
        <f>J52+J58</f>
        <v>0</v>
      </c>
      <c r="K51" s="56">
        <f>K52+K58</f>
        <v>0</v>
      </c>
      <c r="L51" s="57"/>
      <c r="M51" s="57"/>
      <c r="N51" s="58"/>
      <c r="O51" s="48"/>
    </row>
    <row r="52" spans="1:15" ht="76.5" hidden="1" x14ac:dyDescent="0.2">
      <c r="A52" s="53"/>
      <c r="B52" s="53"/>
      <c r="C52" s="53"/>
      <c r="D52" s="53"/>
      <c r="E52" s="53"/>
      <c r="F52" s="53"/>
      <c r="G52" s="71" t="s">
        <v>464</v>
      </c>
      <c r="H52" s="72" t="s">
        <v>465</v>
      </c>
      <c r="I52" s="56">
        <f>I57+I53</f>
        <v>0</v>
      </c>
      <c r="J52" s="56">
        <f>J57+J53</f>
        <v>0</v>
      </c>
      <c r="K52" s="56">
        <f>K57+K53</f>
        <v>0</v>
      </c>
      <c r="L52" s="57"/>
      <c r="M52" s="57"/>
      <c r="N52" s="58"/>
      <c r="O52" s="48"/>
    </row>
    <row r="53" spans="1:15" ht="60" hidden="1" customHeight="1" x14ac:dyDescent="0.2">
      <c r="A53" s="53" t="s">
        <v>4</v>
      </c>
      <c r="B53" s="53" t="s">
        <v>390</v>
      </c>
      <c r="C53" s="53" t="s">
        <v>466</v>
      </c>
      <c r="D53" s="53" t="s">
        <v>467</v>
      </c>
      <c r="E53" s="53" t="s">
        <v>468</v>
      </c>
      <c r="F53" s="53" t="s">
        <v>468</v>
      </c>
      <c r="G53" s="73" t="s">
        <v>469</v>
      </c>
      <c r="H53" s="62" t="s">
        <v>470</v>
      </c>
      <c r="I53" s="63">
        <f>I54+I55</f>
        <v>0</v>
      </c>
      <c r="J53" s="63">
        <f>J54+J55</f>
        <v>0</v>
      </c>
      <c r="K53" s="63">
        <f>K54+K55</f>
        <v>0</v>
      </c>
      <c r="L53" s="57"/>
      <c r="M53" s="57"/>
      <c r="N53" s="58"/>
      <c r="O53" s="48"/>
    </row>
    <row r="54" spans="1:15" ht="72" hidden="1" customHeight="1" x14ac:dyDescent="0.2">
      <c r="A54" s="53" t="s">
        <v>4</v>
      </c>
      <c r="B54" s="53" t="s">
        <v>390</v>
      </c>
      <c r="C54" s="53" t="s">
        <v>466</v>
      </c>
      <c r="D54" s="53" t="s">
        <v>467</v>
      </c>
      <c r="E54" s="53" t="s">
        <v>471</v>
      </c>
      <c r="F54" s="53" t="s">
        <v>471</v>
      </c>
      <c r="G54" s="76" t="s">
        <v>472</v>
      </c>
      <c r="H54" s="77" t="s">
        <v>473</v>
      </c>
      <c r="I54" s="78"/>
      <c r="J54" s="78"/>
      <c r="K54" s="78"/>
      <c r="L54" s="57"/>
      <c r="M54" s="57"/>
      <c r="N54" s="58"/>
      <c r="O54" s="48"/>
    </row>
    <row r="55" spans="1:15" ht="74.25" hidden="1" customHeight="1" x14ac:dyDescent="0.2">
      <c r="A55" s="53"/>
      <c r="B55" s="53"/>
      <c r="C55" s="53"/>
      <c r="D55" s="53"/>
      <c r="E55" s="53"/>
      <c r="F55" s="53"/>
      <c r="G55" s="76" t="s">
        <v>474</v>
      </c>
      <c r="H55" s="77" t="s">
        <v>475</v>
      </c>
      <c r="I55" s="78"/>
      <c r="J55" s="78"/>
      <c r="K55" s="78"/>
      <c r="L55" s="57"/>
      <c r="M55" s="57"/>
      <c r="N55" s="58"/>
      <c r="O55" s="48"/>
    </row>
    <row r="56" spans="1:15" ht="69" hidden="1" customHeight="1" x14ac:dyDescent="0.2">
      <c r="A56" s="53"/>
      <c r="B56" s="53"/>
      <c r="C56" s="53"/>
      <c r="D56" s="53"/>
      <c r="E56" s="53"/>
      <c r="F56" s="53"/>
      <c r="G56" s="79" t="s">
        <v>476</v>
      </c>
      <c r="H56" s="62" t="s">
        <v>477</v>
      </c>
      <c r="I56" s="63">
        <f>I57</f>
        <v>0</v>
      </c>
      <c r="J56" s="63">
        <f>J57</f>
        <v>0</v>
      </c>
      <c r="K56" s="63">
        <f>K57</f>
        <v>0</v>
      </c>
      <c r="L56" s="57"/>
      <c r="M56" s="57"/>
      <c r="N56" s="58"/>
      <c r="O56" s="48"/>
    </row>
    <row r="57" spans="1:15" ht="55.5" hidden="1" customHeight="1" x14ac:dyDescent="0.2">
      <c r="A57" s="53"/>
      <c r="B57" s="53"/>
      <c r="C57" s="53"/>
      <c r="D57" s="53"/>
      <c r="E57" s="53"/>
      <c r="F57" s="53"/>
      <c r="G57" s="76" t="s">
        <v>478</v>
      </c>
      <c r="H57" s="77" t="s">
        <v>479</v>
      </c>
      <c r="I57" s="78"/>
      <c r="J57" s="78"/>
      <c r="K57" s="78"/>
      <c r="L57" s="57"/>
      <c r="M57" s="57"/>
      <c r="N57" s="58"/>
      <c r="O57" s="48"/>
    </row>
    <row r="58" spans="1:15" ht="33" hidden="1" customHeight="1" x14ac:dyDescent="0.2">
      <c r="A58" s="53"/>
      <c r="B58" s="53"/>
      <c r="C58" s="53"/>
      <c r="D58" s="53"/>
      <c r="E58" s="53"/>
      <c r="F58" s="53"/>
      <c r="G58" s="71" t="s">
        <v>480</v>
      </c>
      <c r="H58" s="72" t="s">
        <v>481</v>
      </c>
      <c r="I58" s="56">
        <f t="shared" ref="I58:K59" si="0">I59</f>
        <v>0</v>
      </c>
      <c r="J58" s="56">
        <f t="shared" si="0"/>
        <v>0</v>
      </c>
      <c r="K58" s="56">
        <f t="shared" si="0"/>
        <v>0</v>
      </c>
      <c r="L58" s="57"/>
      <c r="M58" s="57"/>
      <c r="N58" s="58"/>
      <c r="O58" s="48"/>
    </row>
    <row r="59" spans="1:15" ht="41.25" hidden="1" customHeight="1" x14ac:dyDescent="0.2">
      <c r="A59" s="53" t="s">
        <v>4</v>
      </c>
      <c r="B59" s="53" t="s">
        <v>390</v>
      </c>
      <c r="C59" s="53" t="s">
        <v>466</v>
      </c>
      <c r="D59" s="53" t="s">
        <v>467</v>
      </c>
      <c r="E59" s="53" t="s">
        <v>468</v>
      </c>
      <c r="F59" s="53" t="s">
        <v>468</v>
      </c>
      <c r="G59" s="73" t="s">
        <v>482</v>
      </c>
      <c r="H59" s="62" t="s">
        <v>483</v>
      </c>
      <c r="I59" s="63">
        <f t="shared" si="0"/>
        <v>0</v>
      </c>
      <c r="J59" s="63">
        <f t="shared" si="0"/>
        <v>0</v>
      </c>
      <c r="K59" s="63">
        <f t="shared" si="0"/>
        <v>0</v>
      </c>
      <c r="L59" s="57"/>
      <c r="M59" s="57"/>
      <c r="N59" s="58"/>
      <c r="O59" s="48"/>
    </row>
    <row r="60" spans="1:15" ht="38.25" hidden="1" x14ac:dyDescent="0.2">
      <c r="A60" s="53" t="s">
        <v>4</v>
      </c>
      <c r="B60" s="53" t="s">
        <v>390</v>
      </c>
      <c r="C60" s="53" t="s">
        <v>466</v>
      </c>
      <c r="D60" s="53" t="s">
        <v>467</v>
      </c>
      <c r="E60" s="53" t="s">
        <v>471</v>
      </c>
      <c r="F60" s="53" t="s">
        <v>471</v>
      </c>
      <c r="G60" s="76" t="s">
        <v>484</v>
      </c>
      <c r="H60" s="77" t="s">
        <v>485</v>
      </c>
      <c r="I60" s="78"/>
      <c r="J60" s="78"/>
      <c r="K60" s="78"/>
      <c r="L60" s="57"/>
      <c r="M60" s="57"/>
      <c r="N60" s="58"/>
      <c r="O60" s="48"/>
    </row>
    <row r="61" spans="1:15" ht="36" hidden="1" customHeight="1" x14ac:dyDescent="0.2">
      <c r="A61" s="53" t="s">
        <v>4</v>
      </c>
      <c r="B61" s="53" t="s">
        <v>390</v>
      </c>
      <c r="C61" s="53" t="s">
        <v>445</v>
      </c>
      <c r="D61" s="53" t="s">
        <v>456</v>
      </c>
      <c r="E61" s="53" t="s">
        <v>486</v>
      </c>
      <c r="F61" s="53" t="s">
        <v>487</v>
      </c>
      <c r="G61" s="74" t="s">
        <v>488</v>
      </c>
      <c r="H61" s="60" t="s">
        <v>489</v>
      </c>
      <c r="I61" s="70">
        <f>I62</f>
        <v>0</v>
      </c>
      <c r="J61" s="70">
        <f>J62+J67</f>
        <v>0</v>
      </c>
      <c r="K61" s="70">
        <f>K62+K67</f>
        <v>0</v>
      </c>
      <c r="L61" s="57"/>
      <c r="M61" s="57"/>
      <c r="N61" s="58"/>
      <c r="O61" s="48"/>
    </row>
    <row r="62" spans="1:15" ht="20.25" hidden="1" customHeight="1" x14ac:dyDescent="0.2">
      <c r="A62" s="53" t="s">
        <v>4</v>
      </c>
      <c r="B62" s="53" t="s">
        <v>390</v>
      </c>
      <c r="C62" s="53" t="s">
        <v>445</v>
      </c>
      <c r="D62" s="53" t="s">
        <v>456</v>
      </c>
      <c r="E62" s="53" t="s">
        <v>490</v>
      </c>
      <c r="F62" s="53" t="s">
        <v>490</v>
      </c>
      <c r="G62" s="79" t="s">
        <v>491</v>
      </c>
      <c r="H62" s="62" t="s">
        <v>492</v>
      </c>
      <c r="I62" s="80">
        <f>I63+I64+I65</f>
        <v>0</v>
      </c>
      <c r="J62" s="80">
        <f>J63+J64+J65</f>
        <v>0</v>
      </c>
      <c r="K62" s="80">
        <f>K63+K64+K65</f>
        <v>0</v>
      </c>
      <c r="L62" s="57"/>
      <c r="M62" s="57"/>
      <c r="N62" s="58"/>
      <c r="O62" s="48"/>
    </row>
    <row r="63" spans="1:15" ht="30" hidden="1" customHeight="1" x14ac:dyDescent="0.2">
      <c r="A63" s="53"/>
      <c r="B63" s="53"/>
      <c r="C63" s="53"/>
      <c r="D63" s="53"/>
      <c r="E63" s="53"/>
      <c r="F63" s="53"/>
      <c r="G63" s="81" t="s">
        <v>493</v>
      </c>
      <c r="H63" s="77" t="s">
        <v>494</v>
      </c>
      <c r="I63" s="82"/>
      <c r="J63" s="82"/>
      <c r="K63" s="82"/>
      <c r="L63" s="57"/>
      <c r="M63" s="57"/>
      <c r="N63" s="58"/>
      <c r="O63" s="48"/>
    </row>
    <row r="64" spans="1:15" ht="22.5" hidden="1" customHeight="1" x14ac:dyDescent="0.2">
      <c r="A64" s="53"/>
      <c r="B64" s="53"/>
      <c r="C64" s="53"/>
      <c r="D64" s="53"/>
      <c r="E64" s="53"/>
      <c r="F64" s="53"/>
      <c r="G64" s="81" t="s">
        <v>495</v>
      </c>
      <c r="H64" s="77" t="s">
        <v>496</v>
      </c>
      <c r="I64" s="82"/>
      <c r="J64" s="82"/>
      <c r="K64" s="82"/>
      <c r="L64" s="57"/>
      <c r="M64" s="57"/>
      <c r="N64" s="58"/>
      <c r="O64" s="48"/>
    </row>
    <row r="65" spans="1:15" ht="18.75" hidden="1" customHeight="1" x14ac:dyDescent="0.2">
      <c r="A65" s="53"/>
      <c r="B65" s="53"/>
      <c r="C65" s="53"/>
      <c r="D65" s="53"/>
      <c r="E65" s="53"/>
      <c r="F65" s="53"/>
      <c r="G65" s="61" t="s">
        <v>497</v>
      </c>
      <c r="H65" s="62" t="s">
        <v>498</v>
      </c>
      <c r="I65" s="80">
        <f>I66</f>
        <v>0</v>
      </c>
      <c r="J65" s="80">
        <f>J66</f>
        <v>0</v>
      </c>
      <c r="K65" s="80">
        <f>K66</f>
        <v>0</v>
      </c>
      <c r="L65" s="57"/>
      <c r="M65" s="57"/>
      <c r="N65" s="58"/>
      <c r="O65" s="48"/>
    </row>
    <row r="66" spans="1:15" ht="15.75" hidden="1" customHeight="1" x14ac:dyDescent="0.2">
      <c r="A66" s="53"/>
      <c r="B66" s="53"/>
      <c r="C66" s="53"/>
      <c r="D66" s="53"/>
      <c r="E66" s="53"/>
      <c r="F66" s="53"/>
      <c r="G66" s="81" t="s">
        <v>499</v>
      </c>
      <c r="H66" s="77" t="s">
        <v>500</v>
      </c>
      <c r="I66" s="82"/>
      <c r="J66" s="82"/>
      <c r="K66" s="82"/>
      <c r="L66" s="57"/>
      <c r="M66" s="57"/>
      <c r="N66" s="58"/>
      <c r="O66" s="48"/>
    </row>
    <row r="67" spans="1:15" ht="37.5" hidden="1" customHeight="1" x14ac:dyDescent="0.2">
      <c r="A67" s="53"/>
      <c r="B67" s="53"/>
      <c r="C67" s="53"/>
      <c r="D67" s="53"/>
      <c r="E67" s="53"/>
      <c r="F67" s="53"/>
      <c r="G67" s="61" t="s">
        <v>501</v>
      </c>
      <c r="H67" s="77" t="s">
        <v>502</v>
      </c>
      <c r="I67" s="82"/>
      <c r="J67" s="82"/>
      <c r="K67" s="56"/>
      <c r="L67" s="57"/>
      <c r="M67" s="57"/>
      <c r="N67" s="58"/>
      <c r="O67" s="48"/>
    </row>
    <row r="68" spans="1:15" ht="27.75" hidden="1" customHeight="1" x14ac:dyDescent="0.2">
      <c r="A68" s="53" t="s">
        <v>4</v>
      </c>
      <c r="B68" s="53" t="s">
        <v>390</v>
      </c>
      <c r="C68" s="53" t="s">
        <v>445</v>
      </c>
      <c r="D68" s="53" t="s">
        <v>456</v>
      </c>
      <c r="E68" s="53" t="s">
        <v>486</v>
      </c>
      <c r="F68" s="53" t="s">
        <v>487</v>
      </c>
      <c r="G68" s="83" t="s">
        <v>503</v>
      </c>
      <c r="H68" s="84" t="s">
        <v>504</v>
      </c>
      <c r="I68" s="70">
        <f t="shared" ref="I68:J70" si="1">I69</f>
        <v>0</v>
      </c>
      <c r="J68" s="70">
        <f>J69+J72</f>
        <v>0</v>
      </c>
      <c r="K68" s="56"/>
      <c r="L68" s="57"/>
      <c r="M68" s="57"/>
      <c r="N68" s="58"/>
      <c r="O68" s="48"/>
    </row>
    <row r="69" spans="1:15" ht="20.25" hidden="1" customHeight="1" x14ac:dyDescent="0.2">
      <c r="A69" s="53" t="s">
        <v>4</v>
      </c>
      <c r="B69" s="53" t="s">
        <v>390</v>
      </c>
      <c r="C69" s="53" t="s">
        <v>445</v>
      </c>
      <c r="D69" s="53" t="s">
        <v>456</v>
      </c>
      <c r="E69" s="53" t="s">
        <v>490</v>
      </c>
      <c r="F69" s="53" t="s">
        <v>490</v>
      </c>
      <c r="G69" s="85" t="s">
        <v>505</v>
      </c>
      <c r="H69" s="86" t="s">
        <v>506</v>
      </c>
      <c r="I69" s="80">
        <f t="shared" si="1"/>
        <v>0</v>
      </c>
      <c r="J69" s="80">
        <f t="shared" si="1"/>
        <v>0</v>
      </c>
      <c r="K69" s="56"/>
      <c r="L69" s="57"/>
      <c r="M69" s="57"/>
      <c r="N69" s="58"/>
      <c r="O69" s="48"/>
    </row>
    <row r="70" spans="1:15" ht="30" hidden="1" customHeight="1" x14ac:dyDescent="0.2">
      <c r="A70" s="53"/>
      <c r="B70" s="53"/>
      <c r="C70" s="53"/>
      <c r="D70" s="53"/>
      <c r="E70" s="53"/>
      <c r="F70" s="53"/>
      <c r="G70" s="85" t="s">
        <v>507</v>
      </c>
      <c r="H70" s="86" t="s">
        <v>508</v>
      </c>
      <c r="I70" s="82">
        <f t="shared" si="1"/>
        <v>0</v>
      </c>
      <c r="J70" s="80">
        <f t="shared" si="1"/>
        <v>0</v>
      </c>
      <c r="K70" s="56"/>
      <c r="L70" s="57"/>
      <c r="M70" s="57"/>
      <c r="N70" s="58"/>
      <c r="O70" s="48"/>
    </row>
    <row r="71" spans="1:15" ht="33" hidden="1" customHeight="1" x14ac:dyDescent="0.2">
      <c r="A71" s="53"/>
      <c r="B71" s="53"/>
      <c r="C71" s="53"/>
      <c r="D71" s="53"/>
      <c r="E71" s="53"/>
      <c r="F71" s="53"/>
      <c r="G71" s="87" t="s">
        <v>509</v>
      </c>
      <c r="H71" s="88" t="s">
        <v>510</v>
      </c>
      <c r="I71" s="82"/>
      <c r="J71" s="82"/>
      <c r="K71" s="56"/>
      <c r="L71" s="57"/>
      <c r="M71" s="57"/>
      <c r="N71" s="58"/>
      <c r="O71" s="48"/>
    </row>
    <row r="72" spans="1:15" ht="26.25" hidden="1" customHeight="1" x14ac:dyDescent="0.2">
      <c r="A72" s="53"/>
      <c r="B72" s="53"/>
      <c r="C72" s="53"/>
      <c r="D72" s="53"/>
      <c r="E72" s="53"/>
      <c r="F72" s="53"/>
      <c r="G72" s="85" t="s">
        <v>511</v>
      </c>
      <c r="H72" s="86" t="s">
        <v>512</v>
      </c>
      <c r="I72" s="82"/>
      <c r="J72" s="82">
        <f>J73</f>
        <v>0</v>
      </c>
      <c r="K72" s="56"/>
      <c r="L72" s="57"/>
      <c r="M72" s="57"/>
      <c r="N72" s="58"/>
      <c r="O72" s="48"/>
    </row>
    <row r="73" spans="1:15" ht="27.75" hidden="1" customHeight="1" x14ac:dyDescent="0.2">
      <c r="A73" s="53"/>
      <c r="B73" s="53"/>
      <c r="C73" s="53"/>
      <c r="D73" s="53"/>
      <c r="E73" s="53"/>
      <c r="F73" s="53"/>
      <c r="G73" s="85" t="s">
        <v>513</v>
      </c>
      <c r="H73" s="86" t="s">
        <v>514</v>
      </c>
      <c r="I73" s="82"/>
      <c r="J73" s="82"/>
      <c r="K73" s="56"/>
      <c r="L73" s="57"/>
      <c r="M73" s="57"/>
      <c r="N73" s="58"/>
      <c r="O73" s="48"/>
    </row>
    <row r="74" spans="1:15" ht="28.5" customHeight="1" x14ac:dyDescent="0.2">
      <c r="A74" s="53"/>
      <c r="B74" s="53"/>
      <c r="C74" s="53"/>
      <c r="D74" s="53"/>
      <c r="E74" s="53"/>
      <c r="F74" s="53"/>
      <c r="G74" s="83" t="s">
        <v>515</v>
      </c>
      <c r="H74" s="84" t="s">
        <v>516</v>
      </c>
      <c r="I74" s="70">
        <f>I76+I75</f>
        <v>262206</v>
      </c>
      <c r="J74" s="70">
        <f>J76+J75</f>
        <v>0</v>
      </c>
      <c r="K74" s="70">
        <f>K76+K75</f>
        <v>0</v>
      </c>
      <c r="L74" s="57"/>
      <c r="M74" s="57"/>
      <c r="N74" s="58"/>
      <c r="O74" s="48"/>
    </row>
    <row r="75" spans="1:15" ht="41.25" hidden="1" customHeight="1" x14ac:dyDescent="0.2">
      <c r="A75" s="53"/>
      <c r="B75" s="53"/>
      <c r="C75" s="53"/>
      <c r="D75" s="53"/>
      <c r="E75" s="53"/>
      <c r="F75" s="53"/>
      <c r="G75" s="89" t="s">
        <v>517</v>
      </c>
      <c r="H75" s="86" t="s">
        <v>518</v>
      </c>
      <c r="I75" s="80"/>
      <c r="J75" s="90"/>
      <c r="K75" s="56"/>
      <c r="L75" s="57"/>
      <c r="M75" s="57"/>
      <c r="N75" s="58"/>
      <c r="O75" s="48"/>
    </row>
    <row r="76" spans="1:15" ht="30.75" customHeight="1" x14ac:dyDescent="0.2">
      <c r="A76" s="53"/>
      <c r="B76" s="53"/>
      <c r="C76" s="53"/>
      <c r="D76" s="53"/>
      <c r="E76" s="53"/>
      <c r="F76" s="53"/>
      <c r="G76" s="89" t="s">
        <v>519</v>
      </c>
      <c r="H76" s="86" t="s">
        <v>520</v>
      </c>
      <c r="I76" s="80">
        <f>I77</f>
        <v>262206</v>
      </c>
      <c r="J76" s="80">
        <f>J77</f>
        <v>0</v>
      </c>
      <c r="K76" s="80">
        <f>K77</f>
        <v>0</v>
      </c>
      <c r="L76" s="57"/>
      <c r="M76" s="57"/>
      <c r="N76" s="58"/>
      <c r="O76" s="48"/>
    </row>
    <row r="77" spans="1:15" ht="30" customHeight="1" x14ac:dyDescent="0.2">
      <c r="A77" s="53"/>
      <c r="B77" s="53"/>
      <c r="C77" s="53"/>
      <c r="D77" s="53"/>
      <c r="E77" s="53"/>
      <c r="F77" s="53"/>
      <c r="G77" s="89" t="s">
        <v>521</v>
      </c>
      <c r="H77" s="86" t="s">
        <v>522</v>
      </c>
      <c r="I77" s="80">
        <f>I79+I78</f>
        <v>262206</v>
      </c>
      <c r="J77" s="80">
        <f>J79+J78</f>
        <v>0</v>
      </c>
      <c r="K77" s="80">
        <f>K79+K78</f>
        <v>0</v>
      </c>
      <c r="L77" s="57"/>
      <c r="M77" s="57"/>
      <c r="N77" s="58"/>
      <c r="O77" s="48"/>
    </row>
    <row r="78" spans="1:15" ht="57" customHeight="1" x14ac:dyDescent="0.2">
      <c r="A78" s="53"/>
      <c r="B78" s="53"/>
      <c r="C78" s="53"/>
      <c r="D78" s="53"/>
      <c r="E78" s="53"/>
      <c r="F78" s="53"/>
      <c r="G78" s="91" t="s">
        <v>523</v>
      </c>
      <c r="H78" s="88" t="s">
        <v>524</v>
      </c>
      <c r="I78" s="82">
        <v>262206</v>
      </c>
      <c r="J78" s="82"/>
      <c r="K78" s="82"/>
      <c r="L78" s="57"/>
      <c r="M78" s="57"/>
      <c r="N78" s="58"/>
      <c r="O78" s="48"/>
    </row>
    <row r="79" spans="1:15" ht="41.25" hidden="1" customHeight="1" x14ac:dyDescent="0.2">
      <c r="A79" s="53"/>
      <c r="B79" s="53"/>
      <c r="C79" s="53"/>
      <c r="D79" s="53"/>
      <c r="E79" s="53"/>
      <c r="F79" s="53"/>
      <c r="G79" s="91" t="s">
        <v>525</v>
      </c>
      <c r="H79" s="88" t="s">
        <v>526</v>
      </c>
      <c r="I79" s="82"/>
      <c r="J79" s="82"/>
      <c r="K79" s="82"/>
      <c r="L79" s="57"/>
      <c r="M79" s="57"/>
      <c r="N79" s="58"/>
      <c r="O79" s="48"/>
    </row>
    <row r="80" spans="1:15" ht="19.5" hidden="1" customHeight="1" x14ac:dyDescent="0.2">
      <c r="A80" s="53"/>
      <c r="B80" s="53"/>
      <c r="C80" s="53"/>
      <c r="D80" s="53"/>
      <c r="E80" s="53"/>
      <c r="F80" s="53"/>
      <c r="G80" s="92" t="s">
        <v>527</v>
      </c>
      <c r="H80" s="93" t="s">
        <v>528</v>
      </c>
      <c r="I80" s="70">
        <f>I81+I104+I107+I111+I102</f>
        <v>0</v>
      </c>
      <c r="J80" s="70">
        <f>J81+J104+J107+J111+J102</f>
        <v>0</v>
      </c>
      <c r="K80" s="70">
        <f>K81+K104+K107+K111+K102</f>
        <v>0</v>
      </c>
      <c r="L80" s="57"/>
      <c r="M80" s="57"/>
      <c r="N80" s="58"/>
      <c r="O80" s="48"/>
    </row>
    <row r="81" spans="1:15" ht="35.25" hidden="1" customHeight="1" x14ac:dyDescent="0.2">
      <c r="A81" s="53" t="s">
        <v>4</v>
      </c>
      <c r="B81" s="53" t="s">
        <v>390</v>
      </c>
      <c r="C81" s="53" t="s">
        <v>529</v>
      </c>
      <c r="D81" s="53" t="s">
        <v>530</v>
      </c>
      <c r="E81" s="53" t="s">
        <v>531</v>
      </c>
      <c r="F81" s="53" t="s">
        <v>532</v>
      </c>
      <c r="G81" s="73" t="s">
        <v>533</v>
      </c>
      <c r="H81" s="62" t="s">
        <v>534</v>
      </c>
      <c r="I81" s="70">
        <f>I82+I84+I86+I88+I90+I92+I94+I98+I100+I96+I102</f>
        <v>0</v>
      </c>
      <c r="J81" s="70">
        <f>J82+J84+J86+J88+J90+J92+J94+J98+J100+J96+J102</f>
        <v>0</v>
      </c>
      <c r="K81" s="70">
        <f>K82+K84+K86+K88+K90+K92+K94+K98+K100+K96+K102</f>
        <v>0</v>
      </c>
      <c r="L81" s="57"/>
      <c r="M81" s="57"/>
      <c r="N81" s="58"/>
      <c r="O81" s="48"/>
    </row>
    <row r="82" spans="1:15" ht="38.25" hidden="1" x14ac:dyDescent="0.2">
      <c r="A82" s="53" t="s">
        <v>4</v>
      </c>
      <c r="B82" s="53" t="s">
        <v>390</v>
      </c>
      <c r="C82" s="53" t="s">
        <v>529</v>
      </c>
      <c r="D82" s="53" t="s">
        <v>530</v>
      </c>
      <c r="E82" s="53" t="s">
        <v>531</v>
      </c>
      <c r="F82" s="53" t="s">
        <v>535</v>
      </c>
      <c r="G82" s="73" t="s">
        <v>536</v>
      </c>
      <c r="H82" s="62" t="s">
        <v>537</v>
      </c>
      <c r="I82" s="80">
        <f>I83</f>
        <v>0</v>
      </c>
      <c r="J82" s="80">
        <f>J83</f>
        <v>0</v>
      </c>
      <c r="K82" s="80">
        <f>K83</f>
        <v>0</v>
      </c>
      <c r="L82" s="57"/>
      <c r="M82" s="57"/>
      <c r="N82" s="58"/>
      <c r="O82" s="48"/>
    </row>
    <row r="83" spans="1:15" ht="63.75" hidden="1" x14ac:dyDescent="0.2">
      <c r="A83" s="53"/>
      <c r="B83" s="53"/>
      <c r="C83" s="53"/>
      <c r="D83" s="53"/>
      <c r="E83" s="53"/>
      <c r="F83" s="53"/>
      <c r="G83" s="76" t="s">
        <v>538</v>
      </c>
      <c r="H83" s="77" t="s">
        <v>539</v>
      </c>
      <c r="I83" s="82"/>
      <c r="J83" s="82"/>
      <c r="K83" s="82"/>
      <c r="L83" s="57"/>
      <c r="M83" s="57"/>
      <c r="N83" s="58"/>
      <c r="O83" s="48"/>
    </row>
    <row r="84" spans="1:15" ht="63.75" hidden="1" customHeight="1" x14ac:dyDescent="0.2">
      <c r="A84" s="53"/>
      <c r="B84" s="53"/>
      <c r="C84" s="53"/>
      <c r="D84" s="53"/>
      <c r="E84" s="53"/>
      <c r="F84" s="53"/>
      <c r="G84" s="73" t="s">
        <v>540</v>
      </c>
      <c r="H84" s="62" t="s">
        <v>541</v>
      </c>
      <c r="I84" s="80">
        <f>I85</f>
        <v>0</v>
      </c>
      <c r="J84" s="80">
        <f>J85</f>
        <v>0</v>
      </c>
      <c r="K84" s="80">
        <f>K85</f>
        <v>0</v>
      </c>
      <c r="L84" s="57"/>
      <c r="M84" s="57"/>
      <c r="N84" s="58"/>
      <c r="O84" s="48"/>
    </row>
    <row r="85" spans="1:15" s="96" customFormat="1" ht="76.5" hidden="1" x14ac:dyDescent="0.2">
      <c r="A85" s="94" t="s">
        <v>4</v>
      </c>
      <c r="B85" s="94" t="s">
        <v>390</v>
      </c>
      <c r="C85" s="94" t="s">
        <v>529</v>
      </c>
      <c r="D85" s="94" t="s">
        <v>530</v>
      </c>
      <c r="E85" s="94" t="s">
        <v>531</v>
      </c>
      <c r="F85" s="94" t="s">
        <v>535</v>
      </c>
      <c r="G85" s="76" t="s">
        <v>542</v>
      </c>
      <c r="H85" s="77" t="s">
        <v>543</v>
      </c>
      <c r="I85" s="95"/>
      <c r="J85" s="95"/>
      <c r="K85" s="95"/>
    </row>
    <row r="86" spans="1:15" s="96" customFormat="1" ht="38.25" hidden="1" x14ac:dyDescent="0.2">
      <c r="A86" s="94"/>
      <c r="B86" s="94"/>
      <c r="C86" s="94"/>
      <c r="D86" s="94"/>
      <c r="E86" s="94"/>
      <c r="F86" s="94"/>
      <c r="G86" s="73" t="s">
        <v>544</v>
      </c>
      <c r="H86" s="62" t="s">
        <v>545</v>
      </c>
      <c r="I86" s="97">
        <f>I87</f>
        <v>0</v>
      </c>
      <c r="J86" s="97">
        <f>J87</f>
        <v>0</v>
      </c>
      <c r="K86" s="97">
        <f>K87</f>
        <v>0</v>
      </c>
    </row>
    <row r="87" spans="1:15" ht="63.75" hidden="1" x14ac:dyDescent="0.2">
      <c r="A87" s="53"/>
      <c r="B87" s="53"/>
      <c r="C87" s="53"/>
      <c r="D87" s="53"/>
      <c r="E87" s="53"/>
      <c r="F87" s="53"/>
      <c r="G87" s="76" t="s">
        <v>546</v>
      </c>
      <c r="H87" s="77" t="s">
        <v>547</v>
      </c>
      <c r="I87" s="82"/>
      <c r="J87" s="82"/>
      <c r="K87" s="82"/>
      <c r="L87" s="57"/>
      <c r="M87" s="57"/>
      <c r="N87" s="58"/>
      <c r="O87" s="48"/>
    </row>
    <row r="88" spans="1:15" ht="57" hidden="1" customHeight="1" x14ac:dyDescent="0.2">
      <c r="A88" s="53"/>
      <c r="B88" s="53"/>
      <c r="C88" s="53"/>
      <c r="D88" s="53"/>
      <c r="E88" s="53"/>
      <c r="F88" s="53"/>
      <c r="G88" s="73" t="s">
        <v>548</v>
      </c>
      <c r="H88" s="62" t="s">
        <v>549</v>
      </c>
      <c r="I88" s="82">
        <f>I89</f>
        <v>0</v>
      </c>
      <c r="J88" s="82">
        <f>J89</f>
        <v>0</v>
      </c>
      <c r="K88" s="82">
        <f>K89</f>
        <v>0</v>
      </c>
      <c r="L88" s="57"/>
      <c r="M88" s="57"/>
      <c r="N88" s="58"/>
      <c r="O88" s="48"/>
    </row>
    <row r="89" spans="1:15" ht="69.75" hidden="1" customHeight="1" x14ac:dyDescent="0.2">
      <c r="A89" s="53"/>
      <c r="B89" s="53"/>
      <c r="C89" s="53"/>
      <c r="D89" s="53"/>
      <c r="E89" s="53"/>
      <c r="F89" s="53"/>
      <c r="G89" s="76" t="s">
        <v>550</v>
      </c>
      <c r="H89" s="77" t="s">
        <v>551</v>
      </c>
      <c r="I89" s="82"/>
      <c r="J89" s="82"/>
      <c r="K89" s="82"/>
      <c r="L89" s="57"/>
      <c r="M89" s="57"/>
      <c r="N89" s="58"/>
      <c r="O89" s="48"/>
    </row>
    <row r="90" spans="1:15" ht="58.5" hidden="1" customHeight="1" x14ac:dyDescent="0.2">
      <c r="A90" s="53"/>
      <c r="B90" s="53"/>
      <c r="C90" s="53"/>
      <c r="D90" s="53"/>
      <c r="E90" s="53"/>
      <c r="F90" s="53"/>
      <c r="G90" s="73" t="s">
        <v>552</v>
      </c>
      <c r="H90" s="62" t="s">
        <v>553</v>
      </c>
      <c r="I90" s="80">
        <f>I91</f>
        <v>0</v>
      </c>
      <c r="J90" s="80">
        <f>J91</f>
        <v>0</v>
      </c>
      <c r="K90" s="80">
        <f>K91</f>
        <v>0</v>
      </c>
      <c r="L90" s="57"/>
      <c r="M90" s="57"/>
      <c r="N90" s="58"/>
      <c r="O90" s="48"/>
    </row>
    <row r="91" spans="1:15" ht="83.25" hidden="1" customHeight="1" x14ac:dyDescent="0.2">
      <c r="A91" s="53"/>
      <c r="B91" s="53"/>
      <c r="C91" s="53"/>
      <c r="D91" s="53"/>
      <c r="E91" s="53"/>
      <c r="F91" s="53"/>
      <c r="G91" s="76" t="s">
        <v>554</v>
      </c>
      <c r="H91" s="77" t="s">
        <v>555</v>
      </c>
      <c r="I91" s="82"/>
      <c r="J91" s="82"/>
      <c r="K91" s="82"/>
      <c r="L91" s="57"/>
      <c r="M91" s="57"/>
      <c r="N91" s="58"/>
      <c r="O91" s="48"/>
    </row>
    <row r="92" spans="1:15" ht="56.25" hidden="1" customHeight="1" x14ac:dyDescent="0.2">
      <c r="A92" s="53"/>
      <c r="B92" s="53"/>
      <c r="C92" s="53"/>
      <c r="D92" s="53"/>
      <c r="E92" s="53"/>
      <c r="F92" s="53"/>
      <c r="G92" s="73" t="s">
        <v>556</v>
      </c>
      <c r="H92" s="62" t="s">
        <v>557</v>
      </c>
      <c r="I92" s="80">
        <f>I93</f>
        <v>0</v>
      </c>
      <c r="J92" s="80">
        <f>J93</f>
        <v>0</v>
      </c>
      <c r="K92" s="80">
        <f>K93</f>
        <v>0</v>
      </c>
      <c r="L92" s="57"/>
      <c r="M92" s="57"/>
      <c r="N92" s="58"/>
      <c r="O92" s="48"/>
    </row>
    <row r="93" spans="1:15" ht="66" hidden="1" customHeight="1" x14ac:dyDescent="0.2">
      <c r="A93" s="53"/>
      <c r="B93" s="53"/>
      <c r="C93" s="53"/>
      <c r="D93" s="53"/>
      <c r="E93" s="53"/>
      <c r="F93" s="53"/>
      <c r="G93" s="76" t="s">
        <v>558</v>
      </c>
      <c r="H93" s="77" t="s">
        <v>559</v>
      </c>
      <c r="I93" s="82"/>
      <c r="J93" s="82"/>
      <c r="K93" s="82"/>
      <c r="L93" s="57"/>
      <c r="M93" s="57"/>
      <c r="N93" s="58"/>
      <c r="O93" s="48"/>
    </row>
    <row r="94" spans="1:15" ht="54" hidden="1" customHeight="1" x14ac:dyDescent="0.2">
      <c r="A94" s="53"/>
      <c r="B94" s="53"/>
      <c r="C94" s="53"/>
      <c r="D94" s="53"/>
      <c r="E94" s="53"/>
      <c r="F94" s="53"/>
      <c r="G94" s="73" t="s">
        <v>560</v>
      </c>
      <c r="H94" s="62" t="s">
        <v>561</v>
      </c>
      <c r="I94" s="80">
        <f>I95</f>
        <v>0</v>
      </c>
      <c r="J94" s="80">
        <f>J95</f>
        <v>0</v>
      </c>
      <c r="K94" s="80">
        <f>K95</f>
        <v>0</v>
      </c>
      <c r="L94" s="57"/>
      <c r="M94" s="57"/>
      <c r="N94" s="58"/>
      <c r="O94" s="48"/>
    </row>
    <row r="95" spans="1:15" ht="66" hidden="1" customHeight="1" x14ac:dyDescent="0.2">
      <c r="A95" s="53"/>
      <c r="B95" s="53"/>
      <c r="C95" s="53"/>
      <c r="D95" s="53"/>
      <c r="E95" s="53"/>
      <c r="F95" s="53"/>
      <c r="G95" s="76" t="s">
        <v>562</v>
      </c>
      <c r="H95" s="77" t="s">
        <v>563</v>
      </c>
      <c r="I95" s="82"/>
      <c r="J95" s="82"/>
      <c r="K95" s="82"/>
      <c r="L95" s="57"/>
      <c r="M95" s="57"/>
      <c r="N95" s="58"/>
      <c r="O95" s="48"/>
    </row>
    <row r="96" spans="1:15" ht="78" hidden="1" customHeight="1" x14ac:dyDescent="0.2">
      <c r="A96" s="53"/>
      <c r="B96" s="53"/>
      <c r="C96" s="53"/>
      <c r="D96" s="53"/>
      <c r="E96" s="53"/>
      <c r="F96" s="53"/>
      <c r="G96" s="73" t="s">
        <v>564</v>
      </c>
      <c r="H96" s="62" t="s">
        <v>565</v>
      </c>
      <c r="I96" s="80">
        <f>I97</f>
        <v>0</v>
      </c>
      <c r="J96" s="80">
        <f>J97</f>
        <v>0</v>
      </c>
      <c r="K96" s="80">
        <f>K97</f>
        <v>0</v>
      </c>
      <c r="L96" s="57"/>
      <c r="M96" s="57"/>
      <c r="N96" s="58"/>
      <c r="O96" s="48"/>
    </row>
    <row r="97" spans="1:15" ht="94.5" hidden="1" customHeight="1" x14ac:dyDescent="0.2">
      <c r="A97" s="53"/>
      <c r="B97" s="53"/>
      <c r="C97" s="53"/>
      <c r="D97" s="53"/>
      <c r="E97" s="53"/>
      <c r="F97" s="53"/>
      <c r="G97" s="76" t="s">
        <v>566</v>
      </c>
      <c r="H97" s="77" t="s">
        <v>567</v>
      </c>
      <c r="I97" s="82"/>
      <c r="J97" s="82"/>
      <c r="K97" s="82"/>
      <c r="L97" s="57"/>
      <c r="M97" s="57"/>
      <c r="N97" s="58"/>
      <c r="O97" s="48"/>
    </row>
    <row r="98" spans="1:15" ht="49.5" hidden="1" customHeight="1" x14ac:dyDescent="0.2">
      <c r="A98" s="53"/>
      <c r="B98" s="53"/>
      <c r="C98" s="53"/>
      <c r="D98" s="53"/>
      <c r="E98" s="53"/>
      <c r="F98" s="53"/>
      <c r="G98" s="73" t="s">
        <v>568</v>
      </c>
      <c r="H98" s="62" t="s">
        <v>569</v>
      </c>
      <c r="I98" s="80">
        <f>I99</f>
        <v>0</v>
      </c>
      <c r="J98" s="80">
        <f>J99</f>
        <v>0</v>
      </c>
      <c r="K98" s="80">
        <f>K99</f>
        <v>0</v>
      </c>
      <c r="L98" s="57"/>
      <c r="M98" s="57"/>
      <c r="N98" s="58"/>
      <c r="O98" s="48"/>
    </row>
    <row r="99" spans="1:15" ht="69" hidden="1" customHeight="1" x14ac:dyDescent="0.2">
      <c r="A99" s="53"/>
      <c r="B99" s="53"/>
      <c r="C99" s="53"/>
      <c r="D99" s="53"/>
      <c r="E99" s="53"/>
      <c r="F99" s="53"/>
      <c r="G99" s="76" t="s">
        <v>570</v>
      </c>
      <c r="H99" s="77" t="s">
        <v>571</v>
      </c>
      <c r="I99" s="82"/>
      <c r="J99" s="82"/>
      <c r="K99" s="82"/>
      <c r="L99" s="57"/>
      <c r="M99" s="57"/>
      <c r="N99" s="58"/>
      <c r="O99" s="48"/>
    </row>
    <row r="100" spans="1:15" ht="51" hidden="1" customHeight="1" x14ac:dyDescent="0.2">
      <c r="A100" s="53"/>
      <c r="B100" s="53"/>
      <c r="C100" s="53"/>
      <c r="D100" s="53"/>
      <c r="E100" s="53"/>
      <c r="F100" s="53"/>
      <c r="G100" s="73" t="s">
        <v>572</v>
      </c>
      <c r="H100" s="62" t="s">
        <v>573</v>
      </c>
      <c r="I100" s="80">
        <f>I101</f>
        <v>0</v>
      </c>
      <c r="J100" s="80">
        <f>J101</f>
        <v>0</v>
      </c>
      <c r="K100" s="80">
        <f>K101</f>
        <v>0</v>
      </c>
      <c r="L100" s="57"/>
      <c r="M100" s="57"/>
      <c r="N100" s="58"/>
      <c r="O100" s="48"/>
    </row>
    <row r="101" spans="1:15" ht="63.75" hidden="1" x14ac:dyDescent="0.2">
      <c r="A101" s="53"/>
      <c r="B101" s="53"/>
      <c r="C101" s="53"/>
      <c r="D101" s="53"/>
      <c r="E101" s="53"/>
      <c r="F101" s="53"/>
      <c r="G101" s="76" t="s">
        <v>574</v>
      </c>
      <c r="H101" s="77" t="s">
        <v>575</v>
      </c>
      <c r="I101" s="82"/>
      <c r="J101" s="82"/>
      <c r="K101" s="82"/>
      <c r="L101" s="57"/>
      <c r="M101" s="57"/>
      <c r="N101" s="58"/>
      <c r="O101" s="48"/>
    </row>
    <row r="102" spans="1:15" ht="90" hidden="1" customHeight="1" x14ac:dyDescent="0.2">
      <c r="A102" s="53"/>
      <c r="B102" s="53"/>
      <c r="C102" s="53"/>
      <c r="D102" s="53"/>
      <c r="E102" s="53"/>
      <c r="F102" s="53"/>
      <c r="G102" s="73" t="s">
        <v>576</v>
      </c>
      <c r="H102" s="62" t="s">
        <v>577</v>
      </c>
      <c r="I102" s="80">
        <f>I103</f>
        <v>0</v>
      </c>
      <c r="J102" s="80">
        <f>J103</f>
        <v>0</v>
      </c>
      <c r="K102" s="80">
        <f>K103</f>
        <v>0</v>
      </c>
      <c r="L102" s="57"/>
      <c r="M102" s="57"/>
      <c r="N102" s="58"/>
      <c r="O102" s="48"/>
    </row>
    <row r="103" spans="1:15" ht="116.25" hidden="1" customHeight="1" x14ac:dyDescent="0.2">
      <c r="A103" s="53"/>
      <c r="B103" s="53"/>
      <c r="C103" s="53"/>
      <c r="D103" s="53"/>
      <c r="E103" s="53"/>
      <c r="F103" s="53"/>
      <c r="G103" s="76" t="s">
        <v>578</v>
      </c>
      <c r="H103" s="77" t="s">
        <v>579</v>
      </c>
      <c r="I103" s="82"/>
      <c r="J103" s="82"/>
      <c r="K103" s="78"/>
      <c r="L103" s="57"/>
      <c r="M103" s="57"/>
      <c r="N103" s="58"/>
      <c r="O103" s="48"/>
    </row>
    <row r="104" spans="1:15" ht="76.5" hidden="1" x14ac:dyDescent="0.2">
      <c r="A104" s="53"/>
      <c r="B104" s="53"/>
      <c r="C104" s="53"/>
      <c r="D104" s="53"/>
      <c r="E104" s="53"/>
      <c r="F104" s="53"/>
      <c r="G104" s="71" t="s">
        <v>580</v>
      </c>
      <c r="H104" s="72" t="s">
        <v>581</v>
      </c>
      <c r="I104" s="70">
        <f t="shared" ref="I104:K105" si="2">I105</f>
        <v>0</v>
      </c>
      <c r="J104" s="70">
        <f t="shared" si="2"/>
        <v>0</v>
      </c>
      <c r="K104" s="70">
        <f t="shared" si="2"/>
        <v>0</v>
      </c>
      <c r="L104" s="57"/>
      <c r="M104" s="57"/>
      <c r="N104" s="58"/>
      <c r="O104" s="48"/>
    </row>
    <row r="105" spans="1:15" ht="71.25" hidden="1" customHeight="1" x14ac:dyDescent="0.2">
      <c r="A105" s="53"/>
      <c r="B105" s="53"/>
      <c r="C105" s="53"/>
      <c r="D105" s="53"/>
      <c r="E105" s="53"/>
      <c r="F105" s="53"/>
      <c r="G105" s="73" t="s">
        <v>582</v>
      </c>
      <c r="H105" s="62" t="s">
        <v>583</v>
      </c>
      <c r="I105" s="80">
        <f t="shared" si="2"/>
        <v>0</v>
      </c>
      <c r="J105" s="80">
        <f t="shared" si="2"/>
        <v>0</v>
      </c>
      <c r="K105" s="80">
        <f t="shared" si="2"/>
        <v>0</v>
      </c>
      <c r="L105" s="57"/>
      <c r="M105" s="57"/>
      <c r="N105" s="58"/>
      <c r="O105" s="48"/>
    </row>
    <row r="106" spans="1:15" ht="51" hidden="1" x14ac:dyDescent="0.2">
      <c r="A106" s="53"/>
      <c r="B106" s="53"/>
      <c r="C106" s="53"/>
      <c r="D106" s="53"/>
      <c r="E106" s="53"/>
      <c r="F106" s="53"/>
      <c r="G106" s="76" t="s">
        <v>584</v>
      </c>
      <c r="H106" s="77" t="s">
        <v>585</v>
      </c>
      <c r="I106" s="82"/>
      <c r="J106" s="82"/>
      <c r="K106" s="82"/>
      <c r="L106" s="57"/>
      <c r="M106" s="57"/>
      <c r="N106" s="58"/>
      <c r="O106" s="48"/>
    </row>
    <row r="107" spans="1:15" ht="24" hidden="1" customHeight="1" x14ac:dyDescent="0.2">
      <c r="A107" s="53"/>
      <c r="B107" s="53"/>
      <c r="C107" s="53"/>
      <c r="D107" s="53"/>
      <c r="E107" s="53"/>
      <c r="F107" s="53"/>
      <c r="G107" s="71" t="s">
        <v>586</v>
      </c>
      <c r="H107" s="72" t="s">
        <v>587</v>
      </c>
      <c r="I107" s="82">
        <f>I108</f>
        <v>0</v>
      </c>
      <c r="J107" s="82">
        <f>J108</f>
        <v>0</v>
      </c>
      <c r="K107" s="56"/>
      <c r="L107" s="57"/>
      <c r="M107" s="57"/>
      <c r="N107" s="58"/>
      <c r="O107" s="48"/>
    </row>
    <row r="108" spans="1:15" ht="60" hidden="1" customHeight="1" x14ac:dyDescent="0.2">
      <c r="A108" s="53"/>
      <c r="B108" s="53"/>
      <c r="C108" s="53"/>
      <c r="D108" s="53"/>
      <c r="E108" s="53"/>
      <c r="F108" s="53"/>
      <c r="G108" s="73" t="s">
        <v>588</v>
      </c>
      <c r="H108" s="62" t="s">
        <v>589</v>
      </c>
      <c r="I108" s="82">
        <f>I109+I110</f>
        <v>0</v>
      </c>
      <c r="J108" s="80">
        <f>J109+J110</f>
        <v>0</v>
      </c>
      <c r="K108" s="56"/>
      <c r="L108" s="57"/>
      <c r="M108" s="57"/>
      <c r="N108" s="58"/>
      <c r="O108" s="48"/>
    </row>
    <row r="109" spans="1:15" ht="63.75" hidden="1" customHeight="1" x14ac:dyDescent="0.2">
      <c r="A109" s="53" t="s">
        <v>4</v>
      </c>
      <c r="B109" s="53" t="s">
        <v>390</v>
      </c>
      <c r="C109" s="53" t="s">
        <v>529</v>
      </c>
      <c r="D109" s="53" t="s">
        <v>590</v>
      </c>
      <c r="E109" s="53" t="s">
        <v>591</v>
      </c>
      <c r="F109" s="53" t="s">
        <v>591</v>
      </c>
      <c r="G109" s="76" t="s">
        <v>592</v>
      </c>
      <c r="H109" s="77" t="s">
        <v>593</v>
      </c>
      <c r="I109" s="80"/>
      <c r="J109" s="82"/>
      <c r="K109" s="56"/>
      <c r="L109" s="57"/>
      <c r="M109" s="57"/>
      <c r="N109" s="58"/>
      <c r="O109" s="48"/>
    </row>
    <row r="110" spans="1:15" ht="63.75" hidden="1" customHeight="1" x14ac:dyDescent="0.2">
      <c r="A110" s="53"/>
      <c r="B110" s="53"/>
      <c r="C110" s="53"/>
      <c r="D110" s="53"/>
      <c r="E110" s="53"/>
      <c r="F110" s="53"/>
      <c r="G110" s="76" t="s">
        <v>594</v>
      </c>
      <c r="H110" s="77" t="s">
        <v>595</v>
      </c>
      <c r="I110" s="80"/>
      <c r="J110" s="82"/>
      <c r="K110" s="56"/>
      <c r="L110" s="57"/>
      <c r="M110" s="57"/>
      <c r="N110" s="58"/>
      <c r="O110" s="48"/>
    </row>
    <row r="111" spans="1:15" hidden="1" x14ac:dyDescent="0.2">
      <c r="A111" s="53"/>
      <c r="B111" s="53"/>
      <c r="C111" s="53"/>
      <c r="D111" s="53"/>
      <c r="E111" s="53"/>
      <c r="F111" s="53"/>
      <c r="G111" s="98" t="s">
        <v>596</v>
      </c>
      <c r="H111" s="99" t="s">
        <v>597</v>
      </c>
      <c r="I111" s="70">
        <f>I112</f>
        <v>0</v>
      </c>
      <c r="J111" s="70">
        <f>J112</f>
        <v>0</v>
      </c>
      <c r="K111" s="70">
        <f>K112</f>
        <v>0</v>
      </c>
      <c r="L111" s="57"/>
      <c r="M111" s="57"/>
      <c r="N111" s="58"/>
      <c r="O111" s="48"/>
    </row>
    <row r="112" spans="1:15" ht="83.25" hidden="1" customHeight="1" x14ac:dyDescent="0.2">
      <c r="A112" s="53"/>
      <c r="B112" s="53"/>
      <c r="C112" s="53"/>
      <c r="D112" s="53"/>
      <c r="E112" s="53"/>
      <c r="F112" s="53"/>
      <c r="G112" s="76" t="s">
        <v>598</v>
      </c>
      <c r="H112" s="77" t="s">
        <v>599</v>
      </c>
      <c r="I112" s="82"/>
      <c r="J112" s="82"/>
      <c r="K112" s="82"/>
      <c r="L112" s="57"/>
      <c r="M112" s="57"/>
      <c r="N112" s="58"/>
      <c r="O112" s="48"/>
    </row>
    <row r="113" spans="1:15" ht="17.25" customHeight="1" x14ac:dyDescent="0.2">
      <c r="A113" s="53"/>
      <c r="B113" s="53"/>
      <c r="C113" s="53"/>
      <c r="D113" s="53"/>
      <c r="E113" s="53"/>
      <c r="F113" s="53"/>
      <c r="G113" s="100" t="s">
        <v>600</v>
      </c>
      <c r="H113" s="101" t="s">
        <v>601</v>
      </c>
      <c r="I113" s="102">
        <f>I114</f>
        <v>55874056.210000001</v>
      </c>
      <c r="J113" s="102">
        <f>J114</f>
        <v>21415851.07</v>
      </c>
      <c r="K113" s="102">
        <f>K114</f>
        <v>0</v>
      </c>
      <c r="L113" s="57"/>
      <c r="M113" s="57"/>
      <c r="N113" s="58"/>
      <c r="O113" s="48"/>
    </row>
    <row r="114" spans="1:15" ht="25.5" x14ac:dyDescent="0.2">
      <c r="A114" s="103"/>
      <c r="B114" s="103"/>
      <c r="C114" s="103"/>
      <c r="D114" s="103"/>
      <c r="E114" s="103"/>
      <c r="F114" s="103"/>
      <c r="G114" s="100" t="s">
        <v>602</v>
      </c>
      <c r="H114" s="101" t="s">
        <v>603</v>
      </c>
      <c r="I114" s="102">
        <f>I115+I137+I170+I120</f>
        <v>55874056.210000001</v>
      </c>
      <c r="J114" s="102">
        <f>J115+J137+J170+J120</f>
        <v>21415851.07</v>
      </c>
      <c r="K114" s="102">
        <f>K115+K137+K170+K120</f>
        <v>0</v>
      </c>
      <c r="L114" s="103"/>
      <c r="M114" s="103"/>
      <c r="N114" s="103"/>
      <c r="O114" s="103"/>
    </row>
    <row r="115" spans="1:15" ht="21" customHeight="1" x14ac:dyDescent="0.2">
      <c r="A115" s="103"/>
      <c r="B115" s="103"/>
      <c r="C115" s="103"/>
      <c r="D115" s="103"/>
      <c r="E115" s="103"/>
      <c r="F115" s="103"/>
      <c r="G115" s="104" t="s">
        <v>604</v>
      </c>
      <c r="H115" s="105" t="s">
        <v>605</v>
      </c>
      <c r="I115" s="102">
        <f>I116+I118</f>
        <v>8800000</v>
      </c>
      <c r="J115" s="102">
        <f>J116+J118</f>
        <v>0</v>
      </c>
      <c r="K115" s="102">
        <f>K116+K118</f>
        <v>0</v>
      </c>
      <c r="L115" s="106"/>
      <c r="M115" s="103"/>
      <c r="N115" s="103"/>
      <c r="O115" s="103"/>
    </row>
    <row r="116" spans="1:15" ht="22.5" hidden="1" customHeight="1" x14ac:dyDescent="0.2">
      <c r="G116" s="107" t="s">
        <v>606</v>
      </c>
      <c r="H116" s="108" t="s">
        <v>607</v>
      </c>
      <c r="I116" s="109">
        <f>I117</f>
        <v>0</v>
      </c>
      <c r="J116" s="109">
        <f>J117</f>
        <v>0</v>
      </c>
      <c r="K116" s="109">
        <f>K117</f>
        <v>0</v>
      </c>
    </row>
    <row r="117" spans="1:15" ht="25.5" hidden="1" x14ac:dyDescent="0.2">
      <c r="G117" s="107" t="s">
        <v>608</v>
      </c>
      <c r="H117" s="108" t="s">
        <v>609</v>
      </c>
      <c r="I117" s="109"/>
      <c r="J117" s="109"/>
      <c r="K117" s="109"/>
    </row>
    <row r="118" spans="1:15" ht="25.5" x14ac:dyDescent="0.2">
      <c r="G118" s="107" t="s">
        <v>610</v>
      </c>
      <c r="H118" s="108" t="s">
        <v>611</v>
      </c>
      <c r="I118" s="109">
        <v>8800000</v>
      </c>
      <c r="J118" s="109">
        <f>J119</f>
        <v>0</v>
      </c>
      <c r="K118" s="109">
        <f>K119</f>
        <v>0</v>
      </c>
    </row>
    <row r="119" spans="1:15" ht="25.5" x14ac:dyDescent="0.2">
      <c r="G119" s="107" t="s">
        <v>612</v>
      </c>
      <c r="H119" s="110" t="s">
        <v>613</v>
      </c>
      <c r="I119" s="111">
        <v>8800000</v>
      </c>
      <c r="J119" s="111"/>
      <c r="K119" s="111"/>
    </row>
    <row r="120" spans="1:15" ht="25.5" x14ac:dyDescent="0.2">
      <c r="G120" s="104" t="s">
        <v>614</v>
      </c>
      <c r="H120" s="105" t="s">
        <v>615</v>
      </c>
      <c r="I120" s="112">
        <f>SUM(I121:I130)</f>
        <v>47074056.210000001</v>
      </c>
      <c r="J120" s="112">
        <f>SUM(J121:J130)</f>
        <v>21415851.07</v>
      </c>
      <c r="K120" s="112">
        <f>SUM(K121:K130)</f>
        <v>0</v>
      </c>
    </row>
    <row r="121" spans="1:15" ht="45" hidden="1" customHeight="1" x14ac:dyDescent="0.2">
      <c r="G121" s="107" t="s">
        <v>616</v>
      </c>
      <c r="H121" s="108" t="s">
        <v>617</v>
      </c>
      <c r="I121" s="111"/>
      <c r="J121" s="111"/>
      <c r="K121" s="111"/>
    </row>
    <row r="122" spans="1:15" ht="75" customHeight="1" x14ac:dyDescent="0.2">
      <c r="G122" s="107" t="s">
        <v>618</v>
      </c>
      <c r="H122" s="108" t="s">
        <v>619</v>
      </c>
      <c r="I122" s="111">
        <v>9232992.3499999996</v>
      </c>
      <c r="J122" s="111"/>
      <c r="K122" s="111"/>
    </row>
    <row r="123" spans="1:15" ht="51.75" hidden="1" customHeight="1" x14ac:dyDescent="0.2">
      <c r="G123" s="113" t="s">
        <v>620</v>
      </c>
      <c r="H123" s="114" t="s">
        <v>621</v>
      </c>
      <c r="I123" s="111"/>
      <c r="J123" s="111"/>
      <c r="K123" s="111"/>
    </row>
    <row r="124" spans="1:15" ht="51" hidden="1" x14ac:dyDescent="0.2">
      <c r="G124" s="107" t="s">
        <v>622</v>
      </c>
      <c r="H124" s="108" t="s">
        <v>623</v>
      </c>
      <c r="I124" s="111"/>
      <c r="J124" s="111"/>
      <c r="K124" s="111"/>
    </row>
    <row r="125" spans="1:15" ht="63.75" hidden="1" x14ac:dyDescent="0.2">
      <c r="G125" s="107" t="s">
        <v>624</v>
      </c>
      <c r="H125" s="115" t="s">
        <v>625</v>
      </c>
      <c r="I125" s="111"/>
      <c r="J125" s="111"/>
      <c r="K125" s="111"/>
    </row>
    <row r="126" spans="1:15" ht="63.75" hidden="1" x14ac:dyDescent="0.2">
      <c r="G126" s="107" t="s">
        <v>626</v>
      </c>
      <c r="H126" s="108" t="s">
        <v>627</v>
      </c>
      <c r="I126" s="111"/>
      <c r="J126" s="111"/>
      <c r="K126" s="111"/>
    </row>
    <row r="127" spans="1:15" ht="69" customHeight="1" x14ac:dyDescent="0.2">
      <c r="G127" s="107" t="s">
        <v>626</v>
      </c>
      <c r="H127" s="108" t="s">
        <v>627</v>
      </c>
      <c r="I127" s="111">
        <v>106383</v>
      </c>
      <c r="J127" s="111"/>
      <c r="K127" s="111"/>
    </row>
    <row r="128" spans="1:15" ht="30.75" hidden="1" customHeight="1" x14ac:dyDescent="0.2">
      <c r="G128" s="107" t="s">
        <v>628</v>
      </c>
      <c r="H128" s="108" t="s">
        <v>629</v>
      </c>
      <c r="I128" s="111"/>
      <c r="J128" s="111"/>
      <c r="K128" s="111"/>
    </row>
    <row r="129" spans="7:14" ht="30.75" customHeight="1" x14ac:dyDescent="0.2">
      <c r="G129" s="107" t="s">
        <v>801</v>
      </c>
      <c r="H129" s="108" t="s">
        <v>802</v>
      </c>
      <c r="I129" s="111">
        <v>37734680.859999999</v>
      </c>
      <c r="J129" s="111">
        <v>21415851.07</v>
      </c>
      <c r="K129" s="111"/>
    </row>
    <row r="130" spans="7:14" ht="17.25" hidden="1" customHeight="1" x14ac:dyDescent="0.2">
      <c r="G130" s="107" t="s">
        <v>630</v>
      </c>
      <c r="H130" s="115" t="s">
        <v>631</v>
      </c>
      <c r="I130" s="109">
        <f>I131+I132+I133+I134+I135+I136</f>
        <v>0</v>
      </c>
      <c r="J130" s="109">
        <f>J131+J132+J133+J134+J135+J136</f>
        <v>0</v>
      </c>
      <c r="K130" s="109">
        <f>K131+K132+K133+K134+K135+K136</f>
        <v>0</v>
      </c>
    </row>
    <row r="131" spans="7:14" ht="51" hidden="1" x14ac:dyDescent="0.2">
      <c r="G131" s="107" t="s">
        <v>630</v>
      </c>
      <c r="H131" s="116" t="s">
        <v>632</v>
      </c>
      <c r="I131" s="111"/>
      <c r="J131" s="111"/>
      <c r="K131" s="111"/>
    </row>
    <row r="132" spans="7:14" ht="51" hidden="1" x14ac:dyDescent="0.2">
      <c r="G132" s="107" t="s">
        <v>630</v>
      </c>
      <c r="H132" s="116" t="s">
        <v>633</v>
      </c>
      <c r="I132" s="117"/>
      <c r="J132" s="117">
        <v>0</v>
      </c>
      <c r="K132" s="111">
        <v>0</v>
      </c>
    </row>
    <row r="133" spans="7:14" ht="63.75" hidden="1" x14ac:dyDescent="0.2">
      <c r="G133" s="107" t="s">
        <v>630</v>
      </c>
      <c r="H133" s="118" t="s">
        <v>634</v>
      </c>
      <c r="I133" s="119">
        <v>0</v>
      </c>
      <c r="J133" s="119">
        <v>0</v>
      </c>
      <c r="K133" s="120">
        <v>0</v>
      </c>
    </row>
    <row r="134" spans="7:14" ht="63.75" hidden="1" x14ac:dyDescent="0.2">
      <c r="G134" s="107" t="s">
        <v>630</v>
      </c>
      <c r="H134" s="116" t="s">
        <v>635</v>
      </c>
      <c r="I134" s="117"/>
      <c r="J134" s="117"/>
      <c r="K134" s="111"/>
    </row>
    <row r="135" spans="7:14" ht="51" hidden="1" x14ac:dyDescent="0.2">
      <c r="G135" s="107" t="s">
        <v>630</v>
      </c>
      <c r="H135" s="116" t="s">
        <v>636</v>
      </c>
      <c r="I135" s="117"/>
      <c r="J135" s="117"/>
      <c r="K135" s="111"/>
    </row>
    <row r="136" spans="7:14" ht="51" hidden="1" x14ac:dyDescent="0.2">
      <c r="G136" s="107" t="s">
        <v>630</v>
      </c>
      <c r="H136" s="108" t="s">
        <v>637</v>
      </c>
      <c r="I136" s="117"/>
      <c r="J136" s="117"/>
      <c r="K136" s="111"/>
    </row>
    <row r="137" spans="7:14" hidden="1" x14ac:dyDescent="0.2">
      <c r="G137" s="104" t="s">
        <v>638</v>
      </c>
      <c r="H137" s="105" t="s">
        <v>639</v>
      </c>
      <c r="I137" s="102">
        <f>+I140+I142+I154+I160+I138+I156+I164</f>
        <v>0</v>
      </c>
      <c r="J137" s="102">
        <f>+J140+J142+J154+J160+J138+J156+J164</f>
        <v>0</v>
      </c>
      <c r="K137" s="102">
        <f>+K140+K142+K154+K160+K138+K156+K164</f>
        <v>0</v>
      </c>
    </row>
    <row r="138" spans="7:14" ht="51" hidden="1" x14ac:dyDescent="0.2">
      <c r="G138" s="121" t="s">
        <v>640</v>
      </c>
      <c r="H138" s="122" t="s">
        <v>641</v>
      </c>
      <c r="I138" s="123">
        <f>I139</f>
        <v>0</v>
      </c>
      <c r="J138" s="123">
        <f>J139</f>
        <v>0</v>
      </c>
      <c r="K138" s="123">
        <f>K139</f>
        <v>0</v>
      </c>
      <c r="L138" s="124"/>
      <c r="M138" s="124"/>
      <c r="N138" s="124"/>
    </row>
    <row r="139" spans="7:14" ht="51" hidden="1" x14ac:dyDescent="0.2">
      <c r="G139" s="121" t="s">
        <v>640</v>
      </c>
      <c r="H139" s="122" t="s">
        <v>642</v>
      </c>
      <c r="I139" s="123"/>
      <c r="J139" s="123"/>
      <c r="K139" s="123"/>
    </row>
    <row r="140" spans="7:14" ht="25.5" hidden="1" x14ac:dyDescent="0.2">
      <c r="G140" s="107" t="s">
        <v>643</v>
      </c>
      <c r="H140" s="115" t="s">
        <v>644</v>
      </c>
      <c r="I140" s="111">
        <f>I141</f>
        <v>0</v>
      </c>
      <c r="J140" s="111">
        <f>J141</f>
        <v>0</v>
      </c>
      <c r="K140" s="111">
        <f>K141</f>
        <v>0</v>
      </c>
    </row>
    <row r="141" spans="7:14" ht="38.25" hidden="1" x14ac:dyDescent="0.2">
      <c r="G141" s="107" t="s">
        <v>645</v>
      </c>
      <c r="H141" s="115" t="s">
        <v>646</v>
      </c>
      <c r="I141" s="111">
        <v>0</v>
      </c>
      <c r="J141" s="111">
        <v>0</v>
      </c>
      <c r="K141" s="111">
        <v>0</v>
      </c>
    </row>
    <row r="142" spans="7:14" ht="25.5" hidden="1" x14ac:dyDescent="0.2">
      <c r="G142" s="104" t="s">
        <v>647</v>
      </c>
      <c r="H142" s="105" t="s">
        <v>648</v>
      </c>
      <c r="I142" s="102">
        <f>I143+I144+I145+I146+I147+I148+I149+I150+I152+I153+I151</f>
        <v>0</v>
      </c>
      <c r="J142" s="102">
        <f>J143+J144+J145+J146+J147+J148+J149+J150+J152+J153+J151</f>
        <v>0</v>
      </c>
      <c r="K142" s="102">
        <f>K143+K144+K145+K146+K147+K148+K149+K150+K152+K153+K151</f>
        <v>0</v>
      </c>
    </row>
    <row r="143" spans="7:14" ht="55.5" hidden="1" customHeight="1" x14ac:dyDescent="0.2">
      <c r="G143" s="107" t="s">
        <v>649</v>
      </c>
      <c r="H143" s="108" t="s">
        <v>650</v>
      </c>
      <c r="I143" s="111"/>
      <c r="J143" s="111"/>
      <c r="K143" s="111"/>
    </row>
    <row r="144" spans="7:14" ht="25.5" hidden="1" x14ac:dyDescent="0.2">
      <c r="G144" s="125" t="s">
        <v>651</v>
      </c>
      <c r="H144" s="108" t="s">
        <v>652</v>
      </c>
      <c r="I144" s="111"/>
      <c r="J144" s="111"/>
      <c r="K144" s="111"/>
    </row>
    <row r="145" spans="7:13" ht="69" hidden="1" customHeight="1" x14ac:dyDescent="0.2">
      <c r="G145" s="107" t="s">
        <v>649</v>
      </c>
      <c r="H145" s="108" t="s">
        <v>653</v>
      </c>
      <c r="I145" s="111"/>
      <c r="J145" s="111"/>
      <c r="K145" s="111"/>
    </row>
    <row r="146" spans="7:13" ht="94.5" hidden="1" customHeight="1" x14ac:dyDescent="0.2">
      <c r="G146" s="107" t="s">
        <v>649</v>
      </c>
      <c r="H146" s="108" t="s">
        <v>654</v>
      </c>
      <c r="I146" s="111"/>
      <c r="J146" s="111"/>
      <c r="K146" s="111"/>
    </row>
    <row r="147" spans="7:13" ht="43.5" hidden="1" customHeight="1" x14ac:dyDescent="0.2">
      <c r="G147" s="107" t="s">
        <v>655</v>
      </c>
      <c r="H147" s="108" t="s">
        <v>656</v>
      </c>
      <c r="I147" s="111"/>
      <c r="J147" s="111"/>
      <c r="K147" s="111"/>
    </row>
    <row r="148" spans="7:13" ht="53.25" hidden="1" customHeight="1" x14ac:dyDescent="0.2">
      <c r="G148" s="107" t="s">
        <v>649</v>
      </c>
      <c r="H148" s="108" t="s">
        <v>657</v>
      </c>
      <c r="I148" s="111"/>
      <c r="J148" s="111"/>
      <c r="K148" s="111"/>
    </row>
    <row r="149" spans="7:13" ht="38.25" hidden="1" x14ac:dyDescent="0.2">
      <c r="G149" s="107" t="s">
        <v>649</v>
      </c>
      <c r="H149" s="108" t="s">
        <v>658</v>
      </c>
      <c r="I149" s="111"/>
      <c r="J149" s="111"/>
      <c r="K149" s="111"/>
    </row>
    <row r="150" spans="7:13" ht="44.25" hidden="1" customHeight="1" x14ac:dyDescent="0.2">
      <c r="G150" s="107" t="s">
        <v>649</v>
      </c>
      <c r="H150" s="108" t="s">
        <v>659</v>
      </c>
      <c r="I150" s="109"/>
      <c r="J150" s="109"/>
      <c r="K150" s="109"/>
      <c r="L150" s="124"/>
      <c r="M150" s="124"/>
    </row>
    <row r="151" spans="7:13" ht="105.75" hidden="1" customHeight="1" x14ac:dyDescent="0.2">
      <c r="G151" s="107" t="s">
        <v>649</v>
      </c>
      <c r="H151" s="108" t="s">
        <v>660</v>
      </c>
      <c r="I151" s="111"/>
      <c r="J151" s="111"/>
      <c r="K151" s="111"/>
    </row>
    <row r="152" spans="7:13" ht="38.25" hidden="1" x14ac:dyDescent="0.2">
      <c r="G152" s="107" t="s">
        <v>649</v>
      </c>
      <c r="H152" s="108" t="s">
        <v>661</v>
      </c>
      <c r="I152" s="111"/>
      <c r="J152" s="111"/>
      <c r="K152" s="111"/>
    </row>
    <row r="153" spans="7:13" ht="63.75" hidden="1" x14ac:dyDescent="0.2">
      <c r="G153" s="107" t="s">
        <v>649</v>
      </c>
      <c r="H153" s="108" t="s">
        <v>662</v>
      </c>
      <c r="I153" s="111"/>
      <c r="J153" s="111"/>
      <c r="K153" s="111"/>
      <c r="L153" s="124"/>
    </row>
    <row r="154" spans="7:13" ht="54" hidden="1" customHeight="1" x14ac:dyDescent="0.2">
      <c r="G154" s="107" t="s">
        <v>663</v>
      </c>
      <c r="H154" s="115" t="s">
        <v>664</v>
      </c>
      <c r="I154" s="111">
        <f>I155</f>
        <v>0</v>
      </c>
      <c r="J154" s="111">
        <f>J155</f>
        <v>0</v>
      </c>
      <c r="K154" s="111">
        <f>K155</f>
        <v>0</v>
      </c>
    </row>
    <row r="155" spans="7:13" ht="58.5" hidden="1" customHeight="1" x14ac:dyDescent="0.2">
      <c r="G155" s="107" t="s">
        <v>665</v>
      </c>
      <c r="H155" s="115" t="s">
        <v>666</v>
      </c>
      <c r="I155" s="111"/>
      <c r="J155" s="111"/>
      <c r="K155" s="111"/>
    </row>
    <row r="156" spans="7:13" ht="60.75" hidden="1" customHeight="1" x14ac:dyDescent="0.2">
      <c r="G156" s="107" t="s">
        <v>667</v>
      </c>
      <c r="H156" s="115" t="s">
        <v>668</v>
      </c>
      <c r="I156" s="109">
        <f>I157</f>
        <v>0</v>
      </c>
      <c r="J156" s="109">
        <f>J157</f>
        <v>0</v>
      </c>
      <c r="K156" s="109">
        <f>K157</f>
        <v>0</v>
      </c>
    </row>
    <row r="157" spans="7:13" ht="58.5" hidden="1" customHeight="1" x14ac:dyDescent="0.2">
      <c r="G157" s="107" t="s">
        <v>669</v>
      </c>
      <c r="H157" s="115" t="s">
        <v>670</v>
      </c>
      <c r="I157" s="109"/>
      <c r="J157" s="109"/>
      <c r="K157" s="109"/>
    </row>
    <row r="158" spans="7:13" ht="38.25" hidden="1" x14ac:dyDescent="0.2">
      <c r="G158" s="107" t="s">
        <v>671</v>
      </c>
      <c r="H158" s="115" t="s">
        <v>672</v>
      </c>
      <c r="I158" s="109"/>
      <c r="J158" s="109"/>
      <c r="K158" s="109"/>
    </row>
    <row r="159" spans="7:13" ht="38.25" hidden="1" x14ac:dyDescent="0.2">
      <c r="G159" s="107" t="s">
        <v>673</v>
      </c>
      <c r="H159" s="115" t="s">
        <v>674</v>
      </c>
      <c r="I159" s="109"/>
      <c r="J159" s="109"/>
      <c r="K159" s="109"/>
    </row>
    <row r="160" spans="7:13" hidden="1" x14ac:dyDescent="0.2">
      <c r="G160" s="125" t="s">
        <v>675</v>
      </c>
      <c r="H160" s="101" t="s">
        <v>676</v>
      </c>
      <c r="I160" s="109"/>
      <c r="J160" s="109"/>
      <c r="K160" s="109"/>
    </row>
    <row r="161" spans="7:11" hidden="1" x14ac:dyDescent="0.2">
      <c r="G161" s="125" t="s">
        <v>677</v>
      </c>
      <c r="H161" s="108" t="s">
        <v>678</v>
      </c>
      <c r="I161" s="109"/>
      <c r="J161" s="109"/>
      <c r="K161" s="109"/>
    </row>
    <row r="162" spans="7:11" ht="38.25" hidden="1" x14ac:dyDescent="0.2">
      <c r="G162" s="125" t="s">
        <v>677</v>
      </c>
      <c r="H162" s="108" t="s">
        <v>679</v>
      </c>
      <c r="I162" s="111">
        <v>0</v>
      </c>
      <c r="J162" s="111">
        <v>0</v>
      </c>
      <c r="K162" s="111">
        <v>0</v>
      </c>
    </row>
    <row r="163" spans="7:11" ht="63.75" hidden="1" x14ac:dyDescent="0.2">
      <c r="G163" s="125" t="s">
        <v>680</v>
      </c>
      <c r="H163" s="108" t="s">
        <v>681</v>
      </c>
      <c r="I163" s="111">
        <v>0</v>
      </c>
      <c r="J163" s="111">
        <v>0</v>
      </c>
      <c r="K163" s="111">
        <v>0</v>
      </c>
    </row>
    <row r="164" spans="7:11" ht="30" hidden="1" customHeight="1" x14ac:dyDescent="0.2">
      <c r="G164" s="100" t="s">
        <v>600</v>
      </c>
      <c r="H164" s="101" t="s">
        <v>682</v>
      </c>
      <c r="I164" s="102">
        <f>I165</f>
        <v>0</v>
      </c>
      <c r="J164" s="102">
        <f>J165</f>
        <v>0</v>
      </c>
      <c r="K164" s="102">
        <f>K165</f>
        <v>0</v>
      </c>
    </row>
    <row r="165" spans="7:11" ht="22.5" hidden="1" customHeight="1" x14ac:dyDescent="0.2">
      <c r="G165" s="104" t="s">
        <v>638</v>
      </c>
      <c r="H165" s="105" t="s">
        <v>639</v>
      </c>
      <c r="I165" s="102">
        <f>I168+I166+I167+I158</f>
        <v>0</v>
      </c>
      <c r="J165" s="102">
        <f>J168+J166+J167+J158</f>
        <v>0</v>
      </c>
      <c r="K165" s="102">
        <f>K168+K166+K167+K158</f>
        <v>0</v>
      </c>
    </row>
    <row r="166" spans="7:11" ht="32.25" hidden="1" customHeight="1" x14ac:dyDescent="0.2">
      <c r="G166" s="107" t="s">
        <v>649</v>
      </c>
      <c r="H166" s="108" t="s">
        <v>683</v>
      </c>
      <c r="I166" s="111"/>
      <c r="J166" s="111"/>
      <c r="K166" s="111"/>
    </row>
    <row r="167" spans="7:11" ht="96.75" hidden="1" customHeight="1" x14ac:dyDescent="0.2">
      <c r="G167" s="107" t="s">
        <v>649</v>
      </c>
      <c r="H167" s="108" t="s">
        <v>654</v>
      </c>
      <c r="I167" s="111"/>
      <c r="J167" s="111"/>
      <c r="K167" s="111"/>
    </row>
    <row r="168" spans="7:11" ht="38.25" hidden="1" x14ac:dyDescent="0.2">
      <c r="G168" s="107" t="s">
        <v>684</v>
      </c>
      <c r="H168" s="115" t="s">
        <v>685</v>
      </c>
      <c r="I168" s="109">
        <f>I169</f>
        <v>0</v>
      </c>
      <c r="J168" s="109">
        <f>J169</f>
        <v>0</v>
      </c>
      <c r="K168" s="109">
        <f>K169</f>
        <v>0</v>
      </c>
    </row>
    <row r="169" spans="7:11" ht="51" hidden="1" x14ac:dyDescent="0.2">
      <c r="G169" s="107" t="s">
        <v>686</v>
      </c>
      <c r="H169" s="115" t="s">
        <v>687</v>
      </c>
      <c r="I169" s="109"/>
      <c r="J169" s="109"/>
      <c r="K169" s="109"/>
    </row>
    <row r="170" spans="7:11" ht="19.5" hidden="1" customHeight="1" x14ac:dyDescent="0.2">
      <c r="G170" s="100" t="s">
        <v>688</v>
      </c>
      <c r="H170" s="126" t="s">
        <v>5</v>
      </c>
      <c r="I170" s="112">
        <f>I171+I173</f>
        <v>0</v>
      </c>
      <c r="J170" s="112">
        <f>J171+J173</f>
        <v>0</v>
      </c>
      <c r="K170" s="112">
        <f>K171+K173</f>
        <v>0</v>
      </c>
    </row>
    <row r="171" spans="7:11" ht="51" hidden="1" x14ac:dyDescent="0.2">
      <c r="G171" s="107" t="s">
        <v>689</v>
      </c>
      <c r="H171" s="115" t="s">
        <v>690</v>
      </c>
      <c r="I171" s="111">
        <f>I172</f>
        <v>0</v>
      </c>
      <c r="J171" s="111">
        <f>J172</f>
        <v>0</v>
      </c>
      <c r="K171" s="111">
        <f>K172</f>
        <v>0</v>
      </c>
    </row>
    <row r="172" spans="7:11" ht="51" hidden="1" x14ac:dyDescent="0.2">
      <c r="G172" s="107" t="s">
        <v>691</v>
      </c>
      <c r="H172" s="115" t="s">
        <v>692</v>
      </c>
      <c r="I172" s="111"/>
      <c r="J172" s="111"/>
      <c r="K172" s="111"/>
    </row>
    <row r="173" spans="7:11" ht="63" hidden="1" customHeight="1" x14ac:dyDescent="0.2">
      <c r="G173" s="113" t="s">
        <v>693</v>
      </c>
      <c r="H173" s="127" t="s">
        <v>694</v>
      </c>
      <c r="I173" s="111"/>
      <c r="J173" s="111"/>
      <c r="K173" s="111"/>
    </row>
    <row r="174" spans="7:11" ht="18.75" customHeight="1" x14ac:dyDescent="0.2">
      <c r="G174" s="128"/>
      <c r="H174" s="129" t="s">
        <v>695</v>
      </c>
      <c r="I174" s="130">
        <f>I19+I113</f>
        <v>56136262.210000001</v>
      </c>
      <c r="J174" s="130">
        <f>J19+J113</f>
        <v>21415851.07</v>
      </c>
      <c r="K174" s="130">
        <f>K19+K113</f>
        <v>0</v>
      </c>
    </row>
    <row r="176" spans="7:11" x14ac:dyDescent="0.2">
      <c r="J176" s="124"/>
      <c r="K176" s="124"/>
    </row>
  </sheetData>
  <mergeCells count="18">
    <mergeCell ref="G14:K14"/>
    <mergeCell ref="G16:G18"/>
    <mergeCell ref="H16:H18"/>
    <mergeCell ref="I16:I18"/>
    <mergeCell ref="J16:J18"/>
    <mergeCell ref="K16:K18"/>
    <mergeCell ref="G12:K12"/>
    <mergeCell ref="J1:K1"/>
    <mergeCell ref="J2:K2"/>
    <mergeCell ref="J3:K3"/>
    <mergeCell ref="J4:K4"/>
    <mergeCell ref="I5:K5"/>
    <mergeCell ref="H6:K6"/>
    <mergeCell ref="H7:K7"/>
    <mergeCell ref="H8:K8"/>
    <mergeCell ref="H9:K9"/>
    <mergeCell ref="A10:K10"/>
    <mergeCell ref="G11:K11"/>
  </mergeCells>
  <pageMargins left="0.78740157480314965" right="0.19685039370078741" top="0.19685039370078741" bottom="7.874015748031496E-2" header="0.15748031496062992" footer="0.23622047244094491"/>
  <pageSetup paperSize="9" scale="7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A585B-E7E9-4DAC-BE98-6A6095075461}">
  <sheetPr>
    <pageSetUpPr fitToPage="1"/>
  </sheetPr>
  <dimension ref="A1:J408"/>
  <sheetViews>
    <sheetView showGridLines="0" zoomScale="70" zoomScaleNormal="70" zoomScaleSheetLayoutView="90" workbookViewId="0">
      <selection activeCell="G5" sqref="G5:I5"/>
    </sheetView>
  </sheetViews>
  <sheetFormatPr defaultRowHeight="15.75" outlineLevelRow="4" x14ac:dyDescent="0.25"/>
  <cols>
    <col min="1" max="1" width="40" style="132" customWidth="1"/>
    <col min="2" max="2" width="6.85546875" style="132" customWidth="1"/>
    <col min="3" max="4" width="5.5703125" style="133" customWidth="1"/>
    <col min="5" max="5" width="14" style="133" customWidth="1"/>
    <col min="6" max="6" width="7.7109375" style="132" customWidth="1"/>
    <col min="7" max="9" width="20.140625" style="132" customWidth="1"/>
    <col min="10" max="10" width="9.140625" style="132" customWidth="1"/>
    <col min="11" max="16384" width="9.140625" style="132"/>
  </cols>
  <sheetData>
    <row r="1" spans="1:10" x14ac:dyDescent="0.25">
      <c r="A1" s="151"/>
      <c r="B1" s="151"/>
      <c r="C1" s="151"/>
      <c r="D1" s="151"/>
      <c r="E1" s="152"/>
      <c r="F1" s="151"/>
      <c r="G1" s="46"/>
      <c r="H1" s="162" t="s">
        <v>379</v>
      </c>
      <c r="I1" s="162"/>
    </row>
    <row r="2" spans="1:10" x14ac:dyDescent="0.25">
      <c r="A2" s="151"/>
      <c r="B2" s="151"/>
      <c r="C2" s="151"/>
      <c r="D2" s="151"/>
      <c r="E2" s="152"/>
      <c r="F2" s="151"/>
      <c r="G2" s="46"/>
      <c r="H2" s="162" t="s">
        <v>7</v>
      </c>
      <c r="I2" s="162"/>
    </row>
    <row r="3" spans="1:10" x14ac:dyDescent="0.25">
      <c r="A3" s="151"/>
      <c r="B3" s="151"/>
      <c r="C3" s="151"/>
      <c r="D3" s="151"/>
      <c r="E3" s="152"/>
      <c r="F3" s="151"/>
      <c r="G3" s="46"/>
      <c r="H3" s="162" t="s">
        <v>0</v>
      </c>
      <c r="I3" s="162"/>
    </row>
    <row r="4" spans="1:10" x14ac:dyDescent="0.25">
      <c r="A4" s="151"/>
      <c r="B4" s="151"/>
      <c r="C4" s="151"/>
      <c r="D4" s="151"/>
      <c r="E4" s="152"/>
      <c r="F4" s="151"/>
      <c r="G4" s="46"/>
      <c r="H4" s="162" t="s">
        <v>818</v>
      </c>
      <c r="I4" s="162"/>
    </row>
    <row r="5" spans="1:10" ht="90" customHeight="1" x14ac:dyDescent="0.25">
      <c r="A5" s="151"/>
      <c r="B5" s="151"/>
      <c r="C5" s="151"/>
      <c r="D5" s="151"/>
      <c r="E5" s="152"/>
      <c r="F5" s="151"/>
      <c r="G5" s="163" t="s">
        <v>378</v>
      </c>
      <c r="H5" s="163"/>
      <c r="I5" s="163"/>
    </row>
    <row r="6" spans="1:10" x14ac:dyDescent="0.25">
      <c r="A6" s="150"/>
      <c r="B6" s="150"/>
      <c r="C6" s="149"/>
      <c r="D6" s="1"/>
      <c r="E6" s="148"/>
      <c r="F6" s="2"/>
      <c r="G6" s="176" t="s">
        <v>6</v>
      </c>
      <c r="H6" s="178"/>
      <c r="I6" s="178"/>
    </row>
    <row r="7" spans="1:10" x14ac:dyDescent="0.25">
      <c r="A7" s="150"/>
      <c r="B7" s="150"/>
      <c r="C7" s="149"/>
      <c r="D7" s="1"/>
      <c r="E7" s="148"/>
      <c r="F7" s="2"/>
      <c r="G7" s="176" t="s">
        <v>7</v>
      </c>
      <c r="H7" s="178"/>
      <c r="I7" s="178"/>
    </row>
    <row r="8" spans="1:10" x14ac:dyDescent="0.25">
      <c r="A8" s="150"/>
      <c r="B8" s="150"/>
      <c r="C8" s="149"/>
      <c r="D8" s="1"/>
      <c r="E8" s="148"/>
      <c r="F8" s="2"/>
      <c r="G8" s="176" t="s">
        <v>0</v>
      </c>
      <c r="H8" s="178"/>
      <c r="I8" s="178"/>
    </row>
    <row r="9" spans="1:10" x14ac:dyDescent="0.25">
      <c r="A9" s="150"/>
      <c r="B9" s="150"/>
      <c r="C9" s="149"/>
      <c r="D9" s="1"/>
      <c r="E9" s="148"/>
      <c r="F9" s="2"/>
      <c r="G9" s="177" t="s">
        <v>1</v>
      </c>
      <c r="H9" s="177"/>
      <c r="I9" s="177"/>
    </row>
    <row r="10" spans="1:10" x14ac:dyDescent="0.25">
      <c r="A10" s="150"/>
      <c r="B10" s="150"/>
      <c r="C10" s="149"/>
      <c r="D10" s="1"/>
      <c r="E10" s="148"/>
      <c r="F10" s="177" t="s">
        <v>8</v>
      </c>
      <c r="G10" s="177"/>
      <c r="H10" s="177"/>
      <c r="I10" s="177"/>
    </row>
    <row r="11" spans="1:10" x14ac:dyDescent="0.25">
      <c r="A11" s="150"/>
      <c r="B11" s="150"/>
      <c r="C11" s="149"/>
      <c r="D11" s="1"/>
      <c r="E11" s="148"/>
      <c r="F11" s="177" t="s">
        <v>2</v>
      </c>
      <c r="G11" s="177"/>
      <c r="H11" s="177"/>
      <c r="I11" s="177"/>
    </row>
    <row r="12" spans="1:10" x14ac:dyDescent="0.25">
      <c r="A12" s="150"/>
      <c r="B12" s="150"/>
      <c r="C12" s="149"/>
      <c r="D12" s="1"/>
      <c r="E12" s="148"/>
      <c r="F12" s="176" t="s">
        <v>3</v>
      </c>
      <c r="G12" s="176"/>
      <c r="H12" s="176"/>
      <c r="I12" s="176"/>
    </row>
    <row r="14" spans="1:10" ht="33" customHeight="1" x14ac:dyDescent="0.25">
      <c r="A14" s="179" t="s">
        <v>808</v>
      </c>
      <c r="B14" s="179"/>
      <c r="C14" s="179"/>
      <c r="D14" s="179"/>
      <c r="E14" s="179"/>
      <c r="F14" s="179"/>
      <c r="G14" s="179"/>
      <c r="H14" s="179"/>
      <c r="I14" s="179"/>
    </row>
    <row r="15" spans="1:10" x14ac:dyDescent="0.25">
      <c r="A15" s="175" t="s">
        <v>10</v>
      </c>
      <c r="B15" s="175"/>
      <c r="C15" s="175"/>
      <c r="D15" s="175"/>
      <c r="E15" s="175"/>
      <c r="F15" s="175"/>
      <c r="G15" s="175"/>
      <c r="H15" s="175"/>
      <c r="I15" s="175"/>
      <c r="J15" s="134"/>
    </row>
    <row r="16" spans="1:10" ht="31.5" customHeight="1" x14ac:dyDescent="0.25">
      <c r="A16" s="146" t="s">
        <v>798</v>
      </c>
      <c r="B16" s="146" t="s">
        <v>12</v>
      </c>
      <c r="C16" s="147" t="s">
        <v>13</v>
      </c>
      <c r="D16" s="147" t="s">
        <v>14</v>
      </c>
      <c r="E16" s="147" t="s">
        <v>797</v>
      </c>
      <c r="F16" s="146" t="s">
        <v>16</v>
      </c>
      <c r="G16" s="4" t="s">
        <v>17</v>
      </c>
      <c r="H16" s="4" t="s">
        <v>18</v>
      </c>
      <c r="I16" s="4" t="s">
        <v>19</v>
      </c>
      <c r="J16" s="134"/>
    </row>
    <row r="17" spans="1:10" x14ac:dyDescent="0.25">
      <c r="A17" s="146">
        <v>1</v>
      </c>
      <c r="B17" s="146">
        <v>2</v>
      </c>
      <c r="C17" s="147" t="s">
        <v>21</v>
      </c>
      <c r="D17" s="147" t="s">
        <v>22</v>
      </c>
      <c r="E17" s="147">
        <v>5</v>
      </c>
      <c r="F17" s="146">
        <v>6</v>
      </c>
      <c r="G17" s="146">
        <v>7</v>
      </c>
      <c r="H17" s="146">
        <v>8</v>
      </c>
      <c r="I17" s="146">
        <v>9</v>
      </c>
      <c r="J17" s="134"/>
    </row>
    <row r="18" spans="1:10" ht="37.5" customHeight="1" x14ac:dyDescent="0.25">
      <c r="A18" s="5" t="s">
        <v>28</v>
      </c>
      <c r="B18" s="153" t="s">
        <v>29</v>
      </c>
      <c r="C18" s="154"/>
      <c r="D18" s="154"/>
      <c r="E18" s="154"/>
      <c r="F18" s="153"/>
      <c r="G18" s="155">
        <v>1667583</v>
      </c>
      <c r="H18" s="155">
        <v>1538033</v>
      </c>
      <c r="I18" s="155">
        <v>1538033</v>
      </c>
      <c r="J18" s="134"/>
    </row>
    <row r="19" spans="1:10" outlineLevel="1" x14ac:dyDescent="0.25">
      <c r="A19" s="131" t="s">
        <v>30</v>
      </c>
      <c r="B19" s="142" t="s">
        <v>29</v>
      </c>
      <c r="C19" s="143" t="s">
        <v>31</v>
      </c>
      <c r="D19" s="143"/>
      <c r="E19" s="143"/>
      <c r="F19" s="142"/>
      <c r="G19" s="141">
        <v>1667583</v>
      </c>
      <c r="H19" s="141">
        <v>1538033</v>
      </c>
      <c r="I19" s="141">
        <v>1538033</v>
      </c>
      <c r="J19" s="134"/>
    </row>
    <row r="20" spans="1:10" ht="63" outlineLevel="2" x14ac:dyDescent="0.25">
      <c r="A20" s="144" t="s">
        <v>32</v>
      </c>
      <c r="B20" s="142" t="s">
        <v>29</v>
      </c>
      <c r="C20" s="143" t="s">
        <v>31</v>
      </c>
      <c r="D20" s="143" t="s">
        <v>33</v>
      </c>
      <c r="E20" s="143"/>
      <c r="F20" s="142"/>
      <c r="G20" s="141">
        <f>G21</f>
        <v>457817</v>
      </c>
      <c r="H20" s="141">
        <f t="shared" ref="H20:I20" si="0">H21</f>
        <v>457817</v>
      </c>
      <c r="I20" s="141">
        <f t="shared" si="0"/>
        <v>457817</v>
      </c>
      <c r="J20" s="134"/>
    </row>
    <row r="21" spans="1:10" ht="31.5" outlineLevel="3" x14ac:dyDescent="0.25">
      <c r="A21" s="144" t="s">
        <v>34</v>
      </c>
      <c r="B21" s="142" t="s">
        <v>29</v>
      </c>
      <c r="C21" s="143" t="s">
        <v>31</v>
      </c>
      <c r="D21" s="143" t="s">
        <v>33</v>
      </c>
      <c r="E21" s="143" t="s">
        <v>796</v>
      </c>
      <c r="F21" s="142"/>
      <c r="G21" s="141">
        <f>G22</f>
        <v>457817</v>
      </c>
      <c r="H21" s="141">
        <f t="shared" ref="H21:I21" si="1">H22</f>
        <v>457817</v>
      </c>
      <c r="I21" s="141">
        <f t="shared" si="1"/>
        <v>457817</v>
      </c>
      <c r="J21" s="134"/>
    </row>
    <row r="22" spans="1:10" ht="121.5" customHeight="1" outlineLevel="3" x14ac:dyDescent="0.25">
      <c r="A22" s="144" t="s">
        <v>35</v>
      </c>
      <c r="B22" s="142" t="s">
        <v>29</v>
      </c>
      <c r="C22" s="143" t="s">
        <v>31</v>
      </c>
      <c r="D22" s="143" t="s">
        <v>33</v>
      </c>
      <c r="E22" s="143" t="s">
        <v>796</v>
      </c>
      <c r="F22" s="142">
        <v>100</v>
      </c>
      <c r="G22" s="141">
        <f>G23</f>
        <v>457817</v>
      </c>
      <c r="H22" s="141">
        <f t="shared" ref="H22:I22" si="2">H23</f>
        <v>457817</v>
      </c>
      <c r="I22" s="141">
        <f t="shared" si="2"/>
        <v>457817</v>
      </c>
      <c r="J22" s="134"/>
    </row>
    <row r="23" spans="1:10" ht="47.25" outlineLevel="4" x14ac:dyDescent="0.25">
      <c r="A23" s="144" t="s">
        <v>37</v>
      </c>
      <c r="B23" s="142" t="s">
        <v>29</v>
      </c>
      <c r="C23" s="143" t="s">
        <v>31</v>
      </c>
      <c r="D23" s="143" t="s">
        <v>33</v>
      </c>
      <c r="E23" s="143" t="s">
        <v>796</v>
      </c>
      <c r="F23" s="142" t="s">
        <v>38</v>
      </c>
      <c r="G23" s="141">
        <v>457817</v>
      </c>
      <c r="H23" s="141">
        <v>457817</v>
      </c>
      <c r="I23" s="141">
        <v>457817</v>
      </c>
      <c r="J23" s="134"/>
    </row>
    <row r="24" spans="1:10" ht="78.75" outlineLevel="2" x14ac:dyDescent="0.25">
      <c r="A24" s="144" t="s">
        <v>39</v>
      </c>
      <c r="B24" s="142" t="s">
        <v>29</v>
      </c>
      <c r="C24" s="143" t="s">
        <v>31</v>
      </c>
      <c r="D24" s="143" t="s">
        <v>40</v>
      </c>
      <c r="E24" s="143"/>
      <c r="F24" s="142"/>
      <c r="G24" s="141">
        <f>G25+G30</f>
        <v>1209766</v>
      </c>
      <c r="H24" s="141">
        <f t="shared" ref="H24:I24" si="3">H25+H30</f>
        <v>1080216</v>
      </c>
      <c r="I24" s="141">
        <f t="shared" si="3"/>
        <v>1080216</v>
      </c>
      <c r="J24" s="134"/>
    </row>
    <row r="25" spans="1:10" ht="47.25" outlineLevel="3" x14ac:dyDescent="0.25">
      <c r="A25" s="144" t="s">
        <v>41</v>
      </c>
      <c r="B25" s="142" t="s">
        <v>29</v>
      </c>
      <c r="C25" s="143" t="s">
        <v>31</v>
      </c>
      <c r="D25" s="143" t="s">
        <v>40</v>
      </c>
      <c r="E25" s="143" t="s">
        <v>702</v>
      </c>
      <c r="F25" s="142"/>
      <c r="G25" s="141">
        <f>G26+G28</f>
        <v>1208766</v>
      </c>
      <c r="H25" s="141">
        <f t="shared" ref="H25:I25" si="4">H26+H28</f>
        <v>1079216</v>
      </c>
      <c r="I25" s="141">
        <f t="shared" si="4"/>
        <v>1079216</v>
      </c>
      <c r="J25" s="134"/>
    </row>
    <row r="26" spans="1:10" ht="118.5" customHeight="1" outlineLevel="3" x14ac:dyDescent="0.25">
      <c r="A26" s="144" t="s">
        <v>35</v>
      </c>
      <c r="B26" s="142" t="s">
        <v>29</v>
      </c>
      <c r="C26" s="143" t="s">
        <v>31</v>
      </c>
      <c r="D26" s="143" t="s">
        <v>40</v>
      </c>
      <c r="E26" s="143" t="s">
        <v>702</v>
      </c>
      <c r="F26" s="142">
        <v>100</v>
      </c>
      <c r="G26" s="141">
        <f>G27</f>
        <v>1079216</v>
      </c>
      <c r="H26" s="141">
        <f t="shared" ref="H26:I26" si="5">H27</f>
        <v>1079216</v>
      </c>
      <c r="I26" s="141">
        <f t="shared" si="5"/>
        <v>1079216</v>
      </c>
      <c r="J26" s="134"/>
    </row>
    <row r="27" spans="1:10" ht="47.25" outlineLevel="4" x14ac:dyDescent="0.25">
      <c r="A27" s="144" t="s">
        <v>37</v>
      </c>
      <c r="B27" s="142" t="s">
        <v>29</v>
      </c>
      <c r="C27" s="143" t="s">
        <v>31</v>
      </c>
      <c r="D27" s="143" t="s">
        <v>40</v>
      </c>
      <c r="E27" s="143" t="s">
        <v>702</v>
      </c>
      <c r="F27" s="142" t="s">
        <v>38</v>
      </c>
      <c r="G27" s="141">
        <v>1079216</v>
      </c>
      <c r="H27" s="141">
        <v>1079216</v>
      </c>
      <c r="I27" s="141">
        <v>1079216</v>
      </c>
      <c r="J27" s="134"/>
    </row>
    <row r="28" spans="1:10" ht="47.25" outlineLevel="4" x14ac:dyDescent="0.25">
      <c r="A28" s="10" t="s">
        <v>42</v>
      </c>
      <c r="B28" s="142" t="s">
        <v>29</v>
      </c>
      <c r="C28" s="143" t="s">
        <v>31</v>
      </c>
      <c r="D28" s="143" t="s">
        <v>40</v>
      </c>
      <c r="E28" s="143" t="s">
        <v>702</v>
      </c>
      <c r="F28" s="142">
        <v>200</v>
      </c>
      <c r="G28" s="141">
        <f>G29</f>
        <v>129550</v>
      </c>
      <c r="H28" s="141">
        <f t="shared" ref="H28:I28" si="6">H29</f>
        <v>0</v>
      </c>
      <c r="I28" s="141">
        <f t="shared" si="6"/>
        <v>0</v>
      </c>
      <c r="J28" s="134"/>
    </row>
    <row r="29" spans="1:10" ht="47.25" outlineLevel="4" x14ac:dyDescent="0.25">
      <c r="A29" s="144" t="s">
        <v>44</v>
      </c>
      <c r="B29" s="142" t="s">
        <v>29</v>
      </c>
      <c r="C29" s="143" t="s">
        <v>31</v>
      </c>
      <c r="D29" s="143" t="s">
        <v>40</v>
      </c>
      <c r="E29" s="143" t="s">
        <v>702</v>
      </c>
      <c r="F29" s="142" t="s">
        <v>45</v>
      </c>
      <c r="G29" s="141">
        <v>129550</v>
      </c>
      <c r="H29" s="141">
        <v>0</v>
      </c>
      <c r="I29" s="141">
        <v>0</v>
      </c>
      <c r="J29" s="134"/>
    </row>
    <row r="30" spans="1:10" ht="31.5" outlineLevel="3" x14ac:dyDescent="0.25">
      <c r="A30" s="144" t="s">
        <v>46</v>
      </c>
      <c r="B30" s="142" t="s">
        <v>29</v>
      </c>
      <c r="C30" s="143" t="s">
        <v>31</v>
      </c>
      <c r="D30" s="143" t="s">
        <v>40</v>
      </c>
      <c r="E30" s="143" t="s">
        <v>700</v>
      </c>
      <c r="F30" s="142"/>
      <c r="G30" s="141">
        <f>G31</f>
        <v>1000</v>
      </c>
      <c r="H30" s="141">
        <f t="shared" ref="H30:I30" si="7">H31</f>
        <v>1000</v>
      </c>
      <c r="I30" s="141">
        <f t="shared" si="7"/>
        <v>1000</v>
      </c>
      <c r="J30" s="134"/>
    </row>
    <row r="31" spans="1:10" outlineLevel="3" x14ac:dyDescent="0.25">
      <c r="A31" s="10" t="s">
        <v>47</v>
      </c>
      <c r="B31" s="142" t="s">
        <v>29</v>
      </c>
      <c r="C31" s="143" t="s">
        <v>31</v>
      </c>
      <c r="D31" s="143" t="s">
        <v>40</v>
      </c>
      <c r="E31" s="143" t="s">
        <v>700</v>
      </c>
      <c r="F31" s="142">
        <v>800</v>
      </c>
      <c r="G31" s="141">
        <f>G32</f>
        <v>1000</v>
      </c>
      <c r="H31" s="141">
        <f t="shared" ref="H31:I31" si="8">H32</f>
        <v>1000</v>
      </c>
      <c r="I31" s="141">
        <f t="shared" si="8"/>
        <v>1000</v>
      </c>
      <c r="J31" s="134"/>
    </row>
    <row r="32" spans="1:10" ht="31.5" outlineLevel="4" x14ac:dyDescent="0.25">
      <c r="A32" s="144" t="s">
        <v>49</v>
      </c>
      <c r="B32" s="142" t="s">
        <v>29</v>
      </c>
      <c r="C32" s="143" t="s">
        <v>31</v>
      </c>
      <c r="D32" s="143" t="s">
        <v>40</v>
      </c>
      <c r="E32" s="143" t="s">
        <v>700</v>
      </c>
      <c r="F32" s="142" t="s">
        <v>50</v>
      </c>
      <c r="G32" s="141">
        <v>1000</v>
      </c>
      <c r="H32" s="141">
        <v>1000</v>
      </c>
      <c r="I32" s="141">
        <v>1000</v>
      </c>
      <c r="J32" s="134"/>
    </row>
    <row r="33" spans="1:10" ht="31.5" x14ac:dyDescent="0.25">
      <c r="A33" s="5" t="s">
        <v>51</v>
      </c>
      <c r="B33" s="142" t="s">
        <v>52</v>
      </c>
      <c r="C33" s="143"/>
      <c r="D33" s="143"/>
      <c r="E33" s="143"/>
      <c r="F33" s="142"/>
      <c r="G33" s="141">
        <f>G34+G125</f>
        <v>482926478.63999999</v>
      </c>
      <c r="H33" s="141">
        <f t="shared" ref="H33:I33" si="9">H34+H125</f>
        <v>385466822.06999999</v>
      </c>
      <c r="I33" s="141">
        <f t="shared" si="9"/>
        <v>364820919</v>
      </c>
      <c r="J33" s="134"/>
    </row>
    <row r="34" spans="1:10" outlineLevel="1" x14ac:dyDescent="0.25">
      <c r="A34" s="131" t="s">
        <v>53</v>
      </c>
      <c r="B34" s="142" t="s">
        <v>52</v>
      </c>
      <c r="C34" s="143" t="s">
        <v>54</v>
      </c>
      <c r="D34" s="143"/>
      <c r="E34" s="143"/>
      <c r="F34" s="142"/>
      <c r="G34" s="141">
        <f>G35+G48+G76+G86+G90</f>
        <v>480504019.63999999</v>
      </c>
      <c r="H34" s="141">
        <v>383044363.06999999</v>
      </c>
      <c r="I34" s="141">
        <v>362398460</v>
      </c>
      <c r="J34" s="134"/>
    </row>
    <row r="35" spans="1:10" outlineLevel="2" x14ac:dyDescent="0.25">
      <c r="A35" s="144" t="s">
        <v>55</v>
      </c>
      <c r="B35" s="142" t="s">
        <v>52</v>
      </c>
      <c r="C35" s="143" t="s">
        <v>54</v>
      </c>
      <c r="D35" s="143" t="s">
        <v>31</v>
      </c>
      <c r="E35" s="143"/>
      <c r="F35" s="142"/>
      <c r="G35" s="141">
        <f>G36+G39+G42+G45</f>
        <v>107063272.63</v>
      </c>
      <c r="H35" s="141">
        <f t="shared" ref="H35:I35" si="10">H36+H39+H42+H45</f>
        <v>84893264</v>
      </c>
      <c r="I35" s="141">
        <f t="shared" si="10"/>
        <v>84893378</v>
      </c>
      <c r="J35" s="134"/>
    </row>
    <row r="36" spans="1:10" ht="390" customHeight="1" outlineLevel="3" x14ac:dyDescent="0.25">
      <c r="A36" s="144" t="s">
        <v>56</v>
      </c>
      <c r="B36" s="142" t="s">
        <v>52</v>
      </c>
      <c r="C36" s="143" t="s">
        <v>54</v>
      </c>
      <c r="D36" s="143" t="s">
        <v>31</v>
      </c>
      <c r="E36" s="143" t="s">
        <v>795</v>
      </c>
      <c r="F36" s="142"/>
      <c r="G36" s="141">
        <f>G37</f>
        <v>78203306</v>
      </c>
      <c r="H36" s="141">
        <f t="shared" ref="H36:I36" si="11">H37</f>
        <v>70497248</v>
      </c>
      <c r="I36" s="141">
        <f t="shared" si="11"/>
        <v>70497248</v>
      </c>
      <c r="J36" s="134"/>
    </row>
    <row r="37" spans="1:10" ht="63" customHeight="1" outlineLevel="3" x14ac:dyDescent="0.25">
      <c r="A37" s="10" t="s">
        <v>57</v>
      </c>
      <c r="B37" s="142" t="s">
        <v>52</v>
      </c>
      <c r="C37" s="143" t="s">
        <v>54</v>
      </c>
      <c r="D37" s="143" t="s">
        <v>31</v>
      </c>
      <c r="E37" s="143" t="s">
        <v>795</v>
      </c>
      <c r="F37" s="142">
        <v>600</v>
      </c>
      <c r="G37" s="141">
        <f>G38</f>
        <v>78203306</v>
      </c>
      <c r="H37" s="141">
        <f t="shared" ref="H37:I37" si="12">H38</f>
        <v>70497248</v>
      </c>
      <c r="I37" s="141">
        <f t="shared" si="12"/>
        <v>70497248</v>
      </c>
      <c r="J37" s="134"/>
    </row>
    <row r="38" spans="1:10" outlineLevel="4" x14ac:dyDescent="0.25">
      <c r="A38" s="144" t="s">
        <v>59</v>
      </c>
      <c r="B38" s="142" t="s">
        <v>52</v>
      </c>
      <c r="C38" s="143" t="s">
        <v>54</v>
      </c>
      <c r="D38" s="143" t="s">
        <v>31</v>
      </c>
      <c r="E38" s="143" t="s">
        <v>795</v>
      </c>
      <c r="F38" s="142" t="s">
        <v>60</v>
      </c>
      <c r="G38" s="141">
        <v>78203306</v>
      </c>
      <c r="H38" s="141">
        <v>70497248</v>
      </c>
      <c r="I38" s="141">
        <v>70497248</v>
      </c>
      <c r="J38" s="134"/>
    </row>
    <row r="39" spans="1:10" ht="94.5" outlineLevel="3" x14ac:dyDescent="0.25">
      <c r="A39" s="144" t="s">
        <v>794</v>
      </c>
      <c r="B39" s="142" t="s">
        <v>52</v>
      </c>
      <c r="C39" s="143" t="s">
        <v>54</v>
      </c>
      <c r="D39" s="143" t="s">
        <v>31</v>
      </c>
      <c r="E39" s="143" t="s">
        <v>793</v>
      </c>
      <c r="F39" s="142"/>
      <c r="G39" s="141">
        <f>G40</f>
        <v>20449205.91</v>
      </c>
      <c r="H39" s="141">
        <f t="shared" ref="H39:I39" si="13">H40</f>
        <v>14396016</v>
      </c>
      <c r="I39" s="141">
        <f t="shared" si="13"/>
        <v>14396130</v>
      </c>
      <c r="J39" s="134"/>
    </row>
    <row r="40" spans="1:10" ht="63" outlineLevel="3" x14ac:dyDescent="0.25">
      <c r="A40" s="10" t="s">
        <v>57</v>
      </c>
      <c r="B40" s="142" t="s">
        <v>52</v>
      </c>
      <c r="C40" s="143" t="s">
        <v>54</v>
      </c>
      <c r="D40" s="143" t="s">
        <v>31</v>
      </c>
      <c r="E40" s="143" t="s">
        <v>793</v>
      </c>
      <c r="F40" s="142">
        <v>600</v>
      </c>
      <c r="G40" s="141">
        <f>G41</f>
        <v>20449205.91</v>
      </c>
      <c r="H40" s="141">
        <f t="shared" ref="H40:I40" si="14">H41</f>
        <v>14396016</v>
      </c>
      <c r="I40" s="141">
        <f t="shared" si="14"/>
        <v>14396130</v>
      </c>
      <c r="J40" s="134"/>
    </row>
    <row r="41" spans="1:10" outlineLevel="4" x14ac:dyDescent="0.25">
      <c r="A41" s="144" t="s">
        <v>59</v>
      </c>
      <c r="B41" s="142" t="s">
        <v>52</v>
      </c>
      <c r="C41" s="143" t="s">
        <v>54</v>
      </c>
      <c r="D41" s="143" t="s">
        <v>31</v>
      </c>
      <c r="E41" s="143" t="s">
        <v>793</v>
      </c>
      <c r="F41" s="142" t="s">
        <v>60</v>
      </c>
      <c r="G41" s="141">
        <v>20449205.91</v>
      </c>
      <c r="H41" s="141">
        <v>14396016</v>
      </c>
      <c r="I41" s="141">
        <v>14396130</v>
      </c>
      <c r="J41" s="134"/>
    </row>
    <row r="42" spans="1:10" ht="47.25" outlineLevel="3" x14ac:dyDescent="0.25">
      <c r="A42" s="144" t="s">
        <v>62</v>
      </c>
      <c r="B42" s="142" t="s">
        <v>52</v>
      </c>
      <c r="C42" s="143" t="s">
        <v>54</v>
      </c>
      <c r="D42" s="143" t="s">
        <v>31</v>
      </c>
      <c r="E42" s="143" t="s">
        <v>787</v>
      </c>
      <c r="F42" s="142"/>
      <c r="G42" s="141">
        <f>G43</f>
        <v>6910000</v>
      </c>
      <c r="H42" s="141">
        <f t="shared" ref="H42:I42" si="15">H43</f>
        <v>0</v>
      </c>
      <c r="I42" s="141">
        <f t="shared" si="15"/>
        <v>0</v>
      </c>
      <c r="J42" s="134"/>
    </row>
    <row r="43" spans="1:10" ht="63" outlineLevel="3" x14ac:dyDescent="0.25">
      <c r="A43" s="10" t="s">
        <v>57</v>
      </c>
      <c r="B43" s="142" t="s">
        <v>52</v>
      </c>
      <c r="C43" s="143" t="s">
        <v>54</v>
      </c>
      <c r="D43" s="143" t="s">
        <v>31</v>
      </c>
      <c r="E43" s="143" t="s">
        <v>787</v>
      </c>
      <c r="F43" s="142">
        <v>600</v>
      </c>
      <c r="G43" s="141">
        <f>G44</f>
        <v>6910000</v>
      </c>
      <c r="H43" s="141">
        <f t="shared" ref="H43:I43" si="16">H44</f>
        <v>0</v>
      </c>
      <c r="I43" s="141">
        <f t="shared" si="16"/>
        <v>0</v>
      </c>
      <c r="J43" s="134"/>
    </row>
    <row r="44" spans="1:10" outlineLevel="4" x14ac:dyDescent="0.25">
      <c r="A44" s="144" t="s">
        <v>59</v>
      </c>
      <c r="B44" s="142" t="s">
        <v>52</v>
      </c>
      <c r="C44" s="143" t="s">
        <v>54</v>
      </c>
      <c r="D44" s="143" t="s">
        <v>31</v>
      </c>
      <c r="E44" s="143" t="s">
        <v>787</v>
      </c>
      <c r="F44" s="142" t="s">
        <v>60</v>
      </c>
      <c r="G44" s="141">
        <v>6910000</v>
      </c>
      <c r="H44" s="141">
        <v>0</v>
      </c>
      <c r="I44" s="141">
        <v>0</v>
      </c>
      <c r="J44" s="134"/>
    </row>
    <row r="45" spans="1:10" ht="47.25" outlineLevel="3" x14ac:dyDescent="0.25">
      <c r="A45" s="144" t="s">
        <v>63</v>
      </c>
      <c r="B45" s="142" t="s">
        <v>52</v>
      </c>
      <c r="C45" s="143" t="s">
        <v>54</v>
      </c>
      <c r="D45" s="143" t="s">
        <v>31</v>
      </c>
      <c r="E45" s="143" t="s">
        <v>786</v>
      </c>
      <c r="F45" s="142"/>
      <c r="G45" s="141">
        <f>G46</f>
        <v>1500760.72</v>
      </c>
      <c r="H45" s="141">
        <f t="shared" ref="H45:I45" si="17">H46</f>
        <v>0</v>
      </c>
      <c r="I45" s="141">
        <f t="shared" si="17"/>
        <v>0</v>
      </c>
      <c r="J45" s="134"/>
    </row>
    <row r="46" spans="1:10" ht="63" outlineLevel="3" x14ac:dyDescent="0.25">
      <c r="A46" s="10" t="s">
        <v>57</v>
      </c>
      <c r="B46" s="142" t="s">
        <v>52</v>
      </c>
      <c r="C46" s="143" t="s">
        <v>54</v>
      </c>
      <c r="D46" s="143" t="s">
        <v>31</v>
      </c>
      <c r="E46" s="143" t="s">
        <v>786</v>
      </c>
      <c r="F46" s="142">
        <v>600</v>
      </c>
      <c r="G46" s="141">
        <f>G47</f>
        <v>1500760.72</v>
      </c>
      <c r="H46" s="141">
        <f t="shared" ref="H46:I46" si="18">H47</f>
        <v>0</v>
      </c>
      <c r="I46" s="141">
        <f t="shared" si="18"/>
        <v>0</v>
      </c>
      <c r="J46" s="134"/>
    </row>
    <row r="47" spans="1:10" outlineLevel="4" x14ac:dyDescent="0.25">
      <c r="A47" s="144" t="s">
        <v>59</v>
      </c>
      <c r="B47" s="142" t="s">
        <v>52</v>
      </c>
      <c r="C47" s="143" t="s">
        <v>54</v>
      </c>
      <c r="D47" s="143" t="s">
        <v>31</v>
      </c>
      <c r="E47" s="143" t="s">
        <v>786</v>
      </c>
      <c r="F47" s="142" t="s">
        <v>60</v>
      </c>
      <c r="G47" s="141">
        <v>1500760.72</v>
      </c>
      <c r="H47" s="141">
        <v>0</v>
      </c>
      <c r="I47" s="141">
        <v>0</v>
      </c>
      <c r="J47" s="134"/>
    </row>
    <row r="48" spans="1:10" outlineLevel="2" x14ac:dyDescent="0.25">
      <c r="A48" s="144" t="s">
        <v>64</v>
      </c>
      <c r="B48" s="142" t="s">
        <v>52</v>
      </c>
      <c r="C48" s="143" t="s">
        <v>54</v>
      </c>
      <c r="D48" s="143" t="s">
        <v>33</v>
      </c>
      <c r="E48" s="143"/>
      <c r="F48" s="142"/>
      <c r="G48" s="141">
        <f>G49+G52+G55+G58+G61+G64+G67+G70+G73</f>
        <v>301254203.45999998</v>
      </c>
      <c r="H48" s="141">
        <f t="shared" ref="H48:I48" si="19">H49+H52+H55+H58+H61+H64+H67+H70+H73</f>
        <v>237615375.06999999</v>
      </c>
      <c r="I48" s="141">
        <f t="shared" si="19"/>
        <v>216969358</v>
      </c>
      <c r="J48" s="134"/>
    </row>
    <row r="49" spans="1:10" ht="47.25" outlineLevel="3" x14ac:dyDescent="0.25">
      <c r="A49" s="144" t="s">
        <v>380</v>
      </c>
      <c r="B49" s="142" t="s">
        <v>52</v>
      </c>
      <c r="C49" s="143" t="s">
        <v>54</v>
      </c>
      <c r="D49" s="143" t="s">
        <v>33</v>
      </c>
      <c r="E49" s="143" t="s">
        <v>792</v>
      </c>
      <c r="F49" s="142"/>
      <c r="G49" s="141">
        <f>G50</f>
        <v>40143277.509999998</v>
      </c>
      <c r="H49" s="141">
        <f t="shared" ref="H49:I49" si="20">H50</f>
        <v>22782820.289999999</v>
      </c>
      <c r="I49" s="141">
        <f t="shared" si="20"/>
        <v>0</v>
      </c>
      <c r="J49" s="134"/>
    </row>
    <row r="50" spans="1:10" ht="63" outlineLevel="3" x14ac:dyDescent="0.25">
      <c r="A50" s="10" t="s">
        <v>57</v>
      </c>
      <c r="B50" s="142" t="s">
        <v>52</v>
      </c>
      <c r="C50" s="143" t="s">
        <v>54</v>
      </c>
      <c r="D50" s="143" t="s">
        <v>33</v>
      </c>
      <c r="E50" s="143" t="s">
        <v>792</v>
      </c>
      <c r="F50" s="142">
        <v>600</v>
      </c>
      <c r="G50" s="141">
        <f>G51</f>
        <v>40143277.509999998</v>
      </c>
      <c r="H50" s="141">
        <f t="shared" ref="H50:I50" si="21">H51</f>
        <v>22782820.289999999</v>
      </c>
      <c r="I50" s="141">
        <f t="shared" si="21"/>
        <v>0</v>
      </c>
      <c r="J50" s="134"/>
    </row>
    <row r="51" spans="1:10" outlineLevel="4" x14ac:dyDescent="0.25">
      <c r="A51" s="144" t="s">
        <v>59</v>
      </c>
      <c r="B51" s="142" t="s">
        <v>52</v>
      </c>
      <c r="C51" s="143" t="s">
        <v>54</v>
      </c>
      <c r="D51" s="143" t="s">
        <v>33</v>
      </c>
      <c r="E51" s="143" t="s">
        <v>792</v>
      </c>
      <c r="F51" s="142" t="s">
        <v>60</v>
      </c>
      <c r="G51" s="141">
        <v>40143277.509999998</v>
      </c>
      <c r="H51" s="141">
        <f>21415851.07+1366969.22</f>
        <v>22782820.289999999</v>
      </c>
      <c r="I51" s="141">
        <v>0</v>
      </c>
      <c r="J51" s="134"/>
    </row>
    <row r="52" spans="1:10" ht="141.75" outlineLevel="3" x14ac:dyDescent="0.25">
      <c r="A52" s="144" t="s">
        <v>65</v>
      </c>
      <c r="B52" s="142" t="s">
        <v>52</v>
      </c>
      <c r="C52" s="143" t="s">
        <v>54</v>
      </c>
      <c r="D52" s="143" t="s">
        <v>33</v>
      </c>
      <c r="E52" s="143" t="s">
        <v>791</v>
      </c>
      <c r="F52" s="142"/>
      <c r="G52" s="141">
        <f>G53</f>
        <v>169593220</v>
      </c>
      <c r="H52" s="141">
        <f t="shared" ref="H52:I52" si="22">H53</f>
        <v>150643212</v>
      </c>
      <c r="I52" s="141">
        <f t="shared" si="22"/>
        <v>150643212</v>
      </c>
      <c r="J52" s="134"/>
    </row>
    <row r="53" spans="1:10" ht="63" outlineLevel="3" x14ac:dyDescent="0.25">
      <c r="A53" s="10" t="s">
        <v>57</v>
      </c>
      <c r="B53" s="142" t="s">
        <v>52</v>
      </c>
      <c r="C53" s="143" t="s">
        <v>54</v>
      </c>
      <c r="D53" s="143" t="s">
        <v>33</v>
      </c>
      <c r="E53" s="143" t="s">
        <v>791</v>
      </c>
      <c r="F53" s="142">
        <v>600</v>
      </c>
      <c r="G53" s="141">
        <f>G54</f>
        <v>169593220</v>
      </c>
      <c r="H53" s="141">
        <f t="shared" ref="H53:I53" si="23">H54</f>
        <v>150643212</v>
      </c>
      <c r="I53" s="141">
        <f t="shared" si="23"/>
        <v>150643212</v>
      </c>
      <c r="J53" s="134"/>
    </row>
    <row r="54" spans="1:10" outlineLevel="4" x14ac:dyDescent="0.25">
      <c r="A54" s="144" t="s">
        <v>59</v>
      </c>
      <c r="B54" s="142" t="s">
        <v>52</v>
      </c>
      <c r="C54" s="143" t="s">
        <v>54</v>
      </c>
      <c r="D54" s="143" t="s">
        <v>33</v>
      </c>
      <c r="E54" s="143" t="s">
        <v>791</v>
      </c>
      <c r="F54" s="142" t="s">
        <v>60</v>
      </c>
      <c r="G54" s="141">
        <v>169593220</v>
      </c>
      <c r="H54" s="141">
        <v>150643212</v>
      </c>
      <c r="I54" s="141">
        <v>150643212</v>
      </c>
      <c r="J54" s="134"/>
    </row>
    <row r="55" spans="1:10" ht="94.5" outlineLevel="3" x14ac:dyDescent="0.25">
      <c r="A55" s="144" t="s">
        <v>66</v>
      </c>
      <c r="B55" s="142" t="s">
        <v>52</v>
      </c>
      <c r="C55" s="143" t="s">
        <v>54</v>
      </c>
      <c r="D55" s="143" t="s">
        <v>33</v>
      </c>
      <c r="E55" s="143" t="s">
        <v>790</v>
      </c>
      <c r="F55" s="142"/>
      <c r="G55" s="141">
        <f>G56</f>
        <v>18826920</v>
      </c>
      <c r="H55" s="141">
        <f t="shared" ref="H55:I55" si="24">H56</f>
        <v>17225592.780000001</v>
      </c>
      <c r="I55" s="141">
        <f t="shared" si="24"/>
        <v>18592560</v>
      </c>
      <c r="J55" s="134"/>
    </row>
    <row r="56" spans="1:10" ht="63" outlineLevel="3" x14ac:dyDescent="0.25">
      <c r="A56" s="10" t="s">
        <v>57</v>
      </c>
      <c r="B56" s="142" t="s">
        <v>52</v>
      </c>
      <c r="C56" s="143" t="s">
        <v>54</v>
      </c>
      <c r="D56" s="143" t="s">
        <v>33</v>
      </c>
      <c r="E56" s="143" t="s">
        <v>790</v>
      </c>
      <c r="F56" s="142">
        <v>600</v>
      </c>
      <c r="G56" s="141">
        <f>G57</f>
        <v>18826920</v>
      </c>
      <c r="H56" s="141">
        <f t="shared" ref="H56:I56" si="25">H57</f>
        <v>17225592.780000001</v>
      </c>
      <c r="I56" s="141">
        <f t="shared" si="25"/>
        <v>18592560</v>
      </c>
      <c r="J56" s="134"/>
    </row>
    <row r="57" spans="1:10" outlineLevel="4" x14ac:dyDescent="0.25">
      <c r="A57" s="144" t="s">
        <v>59</v>
      </c>
      <c r="B57" s="142" t="s">
        <v>52</v>
      </c>
      <c r="C57" s="143" t="s">
        <v>54</v>
      </c>
      <c r="D57" s="143" t="s">
        <v>33</v>
      </c>
      <c r="E57" s="143" t="s">
        <v>790</v>
      </c>
      <c r="F57" s="142" t="s">
        <v>60</v>
      </c>
      <c r="G57" s="141">
        <v>18826920</v>
      </c>
      <c r="H57" s="141">
        <f>18592562-1366969.22</f>
        <v>17225592.780000001</v>
      </c>
      <c r="I57" s="141">
        <v>18592560</v>
      </c>
      <c r="J57" s="134"/>
    </row>
    <row r="58" spans="1:10" outlineLevel="3" x14ac:dyDescent="0.25">
      <c r="A58" s="144" t="s">
        <v>67</v>
      </c>
      <c r="B58" s="142" t="s">
        <v>52</v>
      </c>
      <c r="C58" s="143" t="s">
        <v>54</v>
      </c>
      <c r="D58" s="143" t="s">
        <v>33</v>
      </c>
      <c r="E58" s="143" t="s">
        <v>789</v>
      </c>
      <c r="F58" s="142"/>
      <c r="G58" s="141">
        <f>G59</f>
        <v>51116329.25</v>
      </c>
      <c r="H58" s="141">
        <f t="shared" ref="H58:I58" si="26">H59</f>
        <v>34473464</v>
      </c>
      <c r="I58" s="141">
        <f t="shared" si="26"/>
        <v>34459911</v>
      </c>
      <c r="J58" s="134"/>
    </row>
    <row r="59" spans="1:10" ht="63" outlineLevel="3" x14ac:dyDescent="0.25">
      <c r="A59" s="10" t="s">
        <v>57</v>
      </c>
      <c r="B59" s="142" t="s">
        <v>52</v>
      </c>
      <c r="C59" s="143" t="s">
        <v>54</v>
      </c>
      <c r="D59" s="143" t="s">
        <v>33</v>
      </c>
      <c r="E59" s="143" t="s">
        <v>789</v>
      </c>
      <c r="F59" s="142">
        <v>600</v>
      </c>
      <c r="G59" s="141">
        <f>G60</f>
        <v>51116329.25</v>
      </c>
      <c r="H59" s="141">
        <f t="shared" ref="H59:I59" si="27">H60</f>
        <v>34473464</v>
      </c>
      <c r="I59" s="141">
        <f t="shared" si="27"/>
        <v>34459911</v>
      </c>
      <c r="J59" s="134"/>
    </row>
    <row r="60" spans="1:10" outlineLevel="4" x14ac:dyDescent="0.25">
      <c r="A60" s="144" t="s">
        <v>59</v>
      </c>
      <c r="B60" s="142" t="s">
        <v>52</v>
      </c>
      <c r="C60" s="143" t="s">
        <v>54</v>
      </c>
      <c r="D60" s="143" t="s">
        <v>33</v>
      </c>
      <c r="E60" s="143" t="s">
        <v>789</v>
      </c>
      <c r="F60" s="142" t="s">
        <v>60</v>
      </c>
      <c r="G60" s="141">
        <v>51116329.25</v>
      </c>
      <c r="H60" s="141">
        <v>34473464</v>
      </c>
      <c r="I60" s="141">
        <v>34459911</v>
      </c>
      <c r="J60" s="134"/>
    </row>
    <row r="61" spans="1:10" ht="78.75" outlineLevel="3" x14ac:dyDescent="0.25">
      <c r="A61" s="144" t="s">
        <v>68</v>
      </c>
      <c r="B61" s="142" t="s">
        <v>52</v>
      </c>
      <c r="C61" s="143" t="s">
        <v>54</v>
      </c>
      <c r="D61" s="143" t="s">
        <v>33</v>
      </c>
      <c r="E61" s="143" t="s">
        <v>788</v>
      </c>
      <c r="F61" s="142"/>
      <c r="G61" s="141">
        <f>G62</f>
        <v>11143100</v>
      </c>
      <c r="H61" s="141">
        <f t="shared" ref="H61:I61" si="28">H62</f>
        <v>11235614</v>
      </c>
      <c r="I61" s="141">
        <f t="shared" si="28"/>
        <v>11761736</v>
      </c>
      <c r="J61" s="134"/>
    </row>
    <row r="62" spans="1:10" ht="63" outlineLevel="3" x14ac:dyDescent="0.25">
      <c r="A62" s="10" t="s">
        <v>57</v>
      </c>
      <c r="B62" s="142" t="s">
        <v>52</v>
      </c>
      <c r="C62" s="143" t="s">
        <v>54</v>
      </c>
      <c r="D62" s="143" t="s">
        <v>33</v>
      </c>
      <c r="E62" s="143" t="s">
        <v>788</v>
      </c>
      <c r="F62" s="142">
        <v>600</v>
      </c>
      <c r="G62" s="141">
        <f>G63</f>
        <v>11143100</v>
      </c>
      <c r="H62" s="141">
        <f t="shared" ref="H62:I62" si="29">H63</f>
        <v>11235614</v>
      </c>
      <c r="I62" s="141">
        <f t="shared" si="29"/>
        <v>11761736</v>
      </c>
      <c r="J62" s="134"/>
    </row>
    <row r="63" spans="1:10" outlineLevel="4" x14ac:dyDescent="0.25">
      <c r="A63" s="144" t="s">
        <v>59</v>
      </c>
      <c r="B63" s="142" t="s">
        <v>52</v>
      </c>
      <c r="C63" s="143" t="s">
        <v>54</v>
      </c>
      <c r="D63" s="143" t="s">
        <v>33</v>
      </c>
      <c r="E63" s="143" t="s">
        <v>788</v>
      </c>
      <c r="F63" s="142" t="s">
        <v>60</v>
      </c>
      <c r="G63" s="141">
        <v>11143100</v>
      </c>
      <c r="H63" s="141">
        <v>11235614</v>
      </c>
      <c r="I63" s="141">
        <v>11761736</v>
      </c>
      <c r="J63" s="134"/>
    </row>
    <row r="64" spans="1:10" ht="47.25" outlineLevel="3" x14ac:dyDescent="0.25">
      <c r="A64" s="144" t="s">
        <v>62</v>
      </c>
      <c r="B64" s="142" t="s">
        <v>52</v>
      </c>
      <c r="C64" s="143" t="s">
        <v>54</v>
      </c>
      <c r="D64" s="143" t="s">
        <v>33</v>
      </c>
      <c r="E64" s="143" t="s">
        <v>787</v>
      </c>
      <c r="F64" s="142"/>
      <c r="G64" s="141">
        <f>G65</f>
        <v>6803831.7000000002</v>
      </c>
      <c r="H64" s="141">
        <f t="shared" ref="H64:I64" si="30">H65</f>
        <v>0</v>
      </c>
      <c r="I64" s="141">
        <f t="shared" si="30"/>
        <v>0</v>
      </c>
      <c r="J64" s="134"/>
    </row>
    <row r="65" spans="1:10" ht="63" outlineLevel="3" x14ac:dyDescent="0.25">
      <c r="A65" s="10" t="s">
        <v>57</v>
      </c>
      <c r="B65" s="142" t="s">
        <v>52</v>
      </c>
      <c r="C65" s="143" t="s">
        <v>54</v>
      </c>
      <c r="D65" s="143" t="s">
        <v>33</v>
      </c>
      <c r="E65" s="143" t="s">
        <v>787</v>
      </c>
      <c r="F65" s="142">
        <v>600</v>
      </c>
      <c r="G65" s="141">
        <f>G66</f>
        <v>6803831.7000000002</v>
      </c>
      <c r="H65" s="141">
        <f t="shared" ref="H65:I65" si="31">H66</f>
        <v>0</v>
      </c>
      <c r="I65" s="141">
        <f t="shared" si="31"/>
        <v>0</v>
      </c>
      <c r="J65" s="134"/>
    </row>
    <row r="66" spans="1:10" outlineLevel="4" x14ac:dyDescent="0.25">
      <c r="A66" s="144" t="s">
        <v>59</v>
      </c>
      <c r="B66" s="142" t="s">
        <v>52</v>
      </c>
      <c r="C66" s="143" t="s">
        <v>54</v>
      </c>
      <c r="D66" s="143" t="s">
        <v>33</v>
      </c>
      <c r="E66" s="143" t="s">
        <v>787</v>
      </c>
      <c r="F66" s="142" t="s">
        <v>60</v>
      </c>
      <c r="G66" s="141">
        <v>6803831.7000000002</v>
      </c>
      <c r="H66" s="141">
        <v>0</v>
      </c>
      <c r="I66" s="141">
        <v>0</v>
      </c>
      <c r="J66" s="134"/>
    </row>
    <row r="67" spans="1:10" ht="47.25" outlineLevel="3" x14ac:dyDescent="0.25">
      <c r="A67" s="144" t="s">
        <v>63</v>
      </c>
      <c r="B67" s="142" t="s">
        <v>52</v>
      </c>
      <c r="C67" s="143" t="s">
        <v>54</v>
      </c>
      <c r="D67" s="143" t="s">
        <v>33</v>
      </c>
      <c r="E67" s="143" t="s">
        <v>786</v>
      </c>
      <c r="F67" s="142"/>
      <c r="G67" s="141">
        <f>G68</f>
        <v>2569000</v>
      </c>
      <c r="H67" s="141">
        <f t="shared" ref="H67:I67" si="32">H68</f>
        <v>0</v>
      </c>
      <c r="I67" s="141">
        <f t="shared" si="32"/>
        <v>0</v>
      </c>
      <c r="J67" s="134"/>
    </row>
    <row r="68" spans="1:10" ht="63" outlineLevel="3" x14ac:dyDescent="0.25">
      <c r="A68" s="10" t="s">
        <v>57</v>
      </c>
      <c r="B68" s="142" t="s">
        <v>52</v>
      </c>
      <c r="C68" s="143" t="s">
        <v>54</v>
      </c>
      <c r="D68" s="143" t="s">
        <v>33</v>
      </c>
      <c r="E68" s="143" t="s">
        <v>786</v>
      </c>
      <c r="F68" s="142">
        <v>600</v>
      </c>
      <c r="G68" s="141">
        <f>G69</f>
        <v>2569000</v>
      </c>
      <c r="H68" s="141">
        <f t="shared" ref="H68:I68" si="33">H69</f>
        <v>0</v>
      </c>
      <c r="I68" s="141">
        <f t="shared" si="33"/>
        <v>0</v>
      </c>
      <c r="J68" s="134"/>
    </row>
    <row r="69" spans="1:10" outlineLevel="4" x14ac:dyDescent="0.25">
      <c r="A69" s="144" t="s">
        <v>59</v>
      </c>
      <c r="B69" s="142" t="s">
        <v>52</v>
      </c>
      <c r="C69" s="143" t="s">
        <v>54</v>
      </c>
      <c r="D69" s="143" t="s">
        <v>33</v>
      </c>
      <c r="E69" s="143" t="s">
        <v>786</v>
      </c>
      <c r="F69" s="142" t="s">
        <v>60</v>
      </c>
      <c r="G69" s="141">
        <v>2569000</v>
      </c>
      <c r="H69" s="141">
        <v>0</v>
      </c>
      <c r="I69" s="141">
        <v>0</v>
      </c>
      <c r="J69" s="134"/>
    </row>
    <row r="70" spans="1:10" ht="78.75" outlineLevel="3" x14ac:dyDescent="0.25">
      <c r="A70" s="144" t="s">
        <v>69</v>
      </c>
      <c r="B70" s="142" t="s">
        <v>52</v>
      </c>
      <c r="C70" s="143" t="s">
        <v>54</v>
      </c>
      <c r="D70" s="143" t="s">
        <v>33</v>
      </c>
      <c r="E70" s="143" t="s">
        <v>785</v>
      </c>
      <c r="F70" s="142"/>
      <c r="G70" s="141">
        <f>G71</f>
        <v>393631</v>
      </c>
      <c r="H70" s="141">
        <f t="shared" ref="H70:I70" si="34">H71</f>
        <v>423555</v>
      </c>
      <c r="I70" s="141">
        <f t="shared" si="34"/>
        <v>663141</v>
      </c>
      <c r="J70" s="134"/>
    </row>
    <row r="71" spans="1:10" ht="63" outlineLevel="3" x14ac:dyDescent="0.25">
      <c r="A71" s="10" t="s">
        <v>57</v>
      </c>
      <c r="B71" s="142" t="s">
        <v>52</v>
      </c>
      <c r="C71" s="143" t="s">
        <v>54</v>
      </c>
      <c r="D71" s="143" t="s">
        <v>33</v>
      </c>
      <c r="E71" s="143" t="s">
        <v>785</v>
      </c>
      <c r="F71" s="142">
        <v>600</v>
      </c>
      <c r="G71" s="141">
        <f>G72</f>
        <v>393631</v>
      </c>
      <c r="H71" s="141">
        <f t="shared" ref="H71:I71" si="35">H72</f>
        <v>423555</v>
      </c>
      <c r="I71" s="141">
        <f t="shared" si="35"/>
        <v>663141</v>
      </c>
      <c r="J71" s="134"/>
    </row>
    <row r="72" spans="1:10" outlineLevel="4" x14ac:dyDescent="0.25">
      <c r="A72" s="144" t="s">
        <v>59</v>
      </c>
      <c r="B72" s="142" t="s">
        <v>52</v>
      </c>
      <c r="C72" s="143" t="s">
        <v>54</v>
      </c>
      <c r="D72" s="143" t="s">
        <v>33</v>
      </c>
      <c r="E72" s="143" t="s">
        <v>785</v>
      </c>
      <c r="F72" s="142" t="s">
        <v>60</v>
      </c>
      <c r="G72" s="141">
        <v>393631</v>
      </c>
      <c r="H72" s="141">
        <v>423555</v>
      </c>
      <c r="I72" s="141">
        <v>663141</v>
      </c>
      <c r="J72" s="134"/>
    </row>
    <row r="73" spans="1:10" ht="63" outlineLevel="3" x14ac:dyDescent="0.25">
      <c r="A73" s="144" t="s">
        <v>70</v>
      </c>
      <c r="B73" s="142" t="s">
        <v>52</v>
      </c>
      <c r="C73" s="143" t="s">
        <v>54</v>
      </c>
      <c r="D73" s="143" t="s">
        <v>33</v>
      </c>
      <c r="E73" s="143" t="s">
        <v>784</v>
      </c>
      <c r="F73" s="142"/>
      <c r="G73" s="141">
        <f>G74</f>
        <v>664894</v>
      </c>
      <c r="H73" s="141">
        <f t="shared" ref="H73:I73" si="36">H74</f>
        <v>831117</v>
      </c>
      <c r="I73" s="141">
        <f t="shared" si="36"/>
        <v>848798</v>
      </c>
      <c r="J73" s="134"/>
    </row>
    <row r="74" spans="1:10" ht="63" outlineLevel="3" x14ac:dyDescent="0.25">
      <c r="A74" s="10" t="s">
        <v>57</v>
      </c>
      <c r="B74" s="142" t="s">
        <v>52</v>
      </c>
      <c r="C74" s="143" t="s">
        <v>54</v>
      </c>
      <c r="D74" s="143" t="s">
        <v>33</v>
      </c>
      <c r="E74" s="143" t="s">
        <v>784</v>
      </c>
      <c r="F74" s="142">
        <v>600</v>
      </c>
      <c r="G74" s="141">
        <f>G75</f>
        <v>664894</v>
      </c>
      <c r="H74" s="141">
        <f t="shared" ref="H74:I74" si="37">H75</f>
        <v>831117</v>
      </c>
      <c r="I74" s="141">
        <f t="shared" si="37"/>
        <v>848798</v>
      </c>
      <c r="J74" s="134"/>
    </row>
    <row r="75" spans="1:10" outlineLevel="4" x14ac:dyDescent="0.25">
      <c r="A75" s="144" t="s">
        <v>59</v>
      </c>
      <c r="B75" s="142" t="s">
        <v>52</v>
      </c>
      <c r="C75" s="143" t="s">
        <v>54</v>
      </c>
      <c r="D75" s="143" t="s">
        <v>33</v>
      </c>
      <c r="E75" s="143" t="s">
        <v>784</v>
      </c>
      <c r="F75" s="142" t="s">
        <v>60</v>
      </c>
      <c r="G75" s="141">
        <v>664894</v>
      </c>
      <c r="H75" s="141">
        <v>831117</v>
      </c>
      <c r="I75" s="141">
        <v>848798</v>
      </c>
      <c r="J75" s="134"/>
    </row>
    <row r="76" spans="1:10" outlineLevel="2" x14ac:dyDescent="0.25">
      <c r="A76" s="144" t="s">
        <v>71</v>
      </c>
      <c r="B76" s="142" t="s">
        <v>52</v>
      </c>
      <c r="C76" s="143" t="s">
        <v>54</v>
      </c>
      <c r="D76" s="143" t="s">
        <v>40</v>
      </c>
      <c r="E76" s="143"/>
      <c r="F76" s="142"/>
      <c r="G76" s="141">
        <f>G77+G80+G83</f>
        <v>21871545</v>
      </c>
      <c r="H76" s="141">
        <f t="shared" ref="H76:I76" si="38">H77+H80+H83</f>
        <v>18350000</v>
      </c>
      <c r="I76" s="141">
        <f t="shared" si="38"/>
        <v>18350000</v>
      </c>
      <c r="J76" s="134"/>
    </row>
    <row r="77" spans="1:10" ht="31.5" outlineLevel="3" x14ac:dyDescent="0.25">
      <c r="A77" s="144" t="s">
        <v>72</v>
      </c>
      <c r="B77" s="142" t="s">
        <v>52</v>
      </c>
      <c r="C77" s="143" t="s">
        <v>54</v>
      </c>
      <c r="D77" s="143" t="s">
        <v>40</v>
      </c>
      <c r="E77" s="143" t="s">
        <v>783</v>
      </c>
      <c r="F77" s="142"/>
      <c r="G77" s="141">
        <f>G78</f>
        <v>17958754</v>
      </c>
      <c r="H77" s="141">
        <f t="shared" ref="H77:I78" si="39">H78</f>
        <v>18350000</v>
      </c>
      <c r="I77" s="141">
        <f t="shared" si="39"/>
        <v>18350000</v>
      </c>
      <c r="J77" s="134"/>
    </row>
    <row r="78" spans="1:10" ht="63" outlineLevel="3" x14ac:dyDescent="0.25">
      <c r="A78" s="10" t="s">
        <v>57</v>
      </c>
      <c r="B78" s="142" t="s">
        <v>52</v>
      </c>
      <c r="C78" s="143" t="s">
        <v>54</v>
      </c>
      <c r="D78" s="143" t="s">
        <v>40</v>
      </c>
      <c r="E78" s="143" t="s">
        <v>783</v>
      </c>
      <c r="F78" s="142">
        <v>600</v>
      </c>
      <c r="G78" s="141">
        <f>G79</f>
        <v>17958754</v>
      </c>
      <c r="H78" s="141">
        <f t="shared" si="39"/>
        <v>18350000</v>
      </c>
      <c r="I78" s="141">
        <f t="shared" si="39"/>
        <v>18350000</v>
      </c>
      <c r="J78" s="134"/>
    </row>
    <row r="79" spans="1:10" outlineLevel="4" x14ac:dyDescent="0.25">
      <c r="A79" s="144" t="s">
        <v>59</v>
      </c>
      <c r="B79" s="142" t="s">
        <v>52</v>
      </c>
      <c r="C79" s="143" t="s">
        <v>54</v>
      </c>
      <c r="D79" s="143" t="s">
        <v>40</v>
      </c>
      <c r="E79" s="143" t="s">
        <v>783</v>
      </c>
      <c r="F79" s="142" t="s">
        <v>60</v>
      </c>
      <c r="G79" s="141">
        <f>21863954-3641191.8-264008.2</f>
        <v>17958754</v>
      </c>
      <c r="H79" s="141">
        <v>18350000</v>
      </c>
      <c r="I79" s="141">
        <v>18350000</v>
      </c>
      <c r="J79" s="134"/>
    </row>
    <row r="80" spans="1:10" ht="64.5" customHeight="1" outlineLevel="4" x14ac:dyDescent="0.25">
      <c r="A80" s="144" t="s">
        <v>805</v>
      </c>
      <c r="B80" s="142" t="s">
        <v>52</v>
      </c>
      <c r="C80" s="143" t="s">
        <v>54</v>
      </c>
      <c r="D80" s="143" t="s">
        <v>40</v>
      </c>
      <c r="E80" s="143" t="s">
        <v>806</v>
      </c>
      <c r="F80" s="142"/>
      <c r="G80" s="141">
        <f>G81</f>
        <v>3905200</v>
      </c>
      <c r="H80" s="141">
        <f t="shared" ref="H80:I80" si="40">H81</f>
        <v>0</v>
      </c>
      <c r="I80" s="141">
        <f t="shared" si="40"/>
        <v>0</v>
      </c>
      <c r="J80" s="134"/>
    </row>
    <row r="81" spans="1:10" ht="63" outlineLevel="4" x14ac:dyDescent="0.25">
      <c r="A81" s="10" t="s">
        <v>57</v>
      </c>
      <c r="B81" s="142" t="s">
        <v>52</v>
      </c>
      <c r="C81" s="143" t="s">
        <v>54</v>
      </c>
      <c r="D81" s="143" t="s">
        <v>40</v>
      </c>
      <c r="E81" s="143" t="s">
        <v>806</v>
      </c>
      <c r="F81" s="142">
        <v>600</v>
      </c>
      <c r="G81" s="141">
        <f>G82</f>
        <v>3905200</v>
      </c>
      <c r="H81" s="141">
        <f t="shared" ref="H81:I81" si="41">H82</f>
        <v>0</v>
      </c>
      <c r="I81" s="141">
        <f t="shared" si="41"/>
        <v>0</v>
      </c>
      <c r="J81" s="134"/>
    </row>
    <row r="82" spans="1:10" outlineLevel="4" x14ac:dyDescent="0.25">
      <c r="A82" s="144" t="s">
        <v>59</v>
      </c>
      <c r="B82" s="142" t="s">
        <v>52</v>
      </c>
      <c r="C82" s="143" t="s">
        <v>54</v>
      </c>
      <c r="D82" s="143" t="s">
        <v>40</v>
      </c>
      <c r="E82" s="143" t="s">
        <v>806</v>
      </c>
      <c r="F82" s="142">
        <v>610</v>
      </c>
      <c r="G82" s="141">
        <f>3641191.8+264008.2</f>
        <v>3905200</v>
      </c>
      <c r="H82" s="141"/>
      <c r="I82" s="141"/>
      <c r="J82" s="134"/>
    </row>
    <row r="83" spans="1:10" ht="63" outlineLevel="3" x14ac:dyDescent="0.25">
      <c r="A83" s="144" t="s">
        <v>73</v>
      </c>
      <c r="B83" s="142" t="s">
        <v>52</v>
      </c>
      <c r="C83" s="143" t="s">
        <v>54</v>
      </c>
      <c r="D83" s="143" t="s">
        <v>40</v>
      </c>
      <c r="E83" s="143" t="s">
        <v>782</v>
      </c>
      <c r="F83" s="142"/>
      <c r="G83" s="141">
        <f>G84</f>
        <v>7591</v>
      </c>
      <c r="H83" s="141">
        <f t="shared" ref="H83:I83" si="42">H84</f>
        <v>0</v>
      </c>
      <c r="I83" s="141">
        <f t="shared" si="42"/>
        <v>0</v>
      </c>
      <c r="J83" s="134"/>
    </row>
    <row r="84" spans="1:10" ht="63" outlineLevel="3" x14ac:dyDescent="0.25">
      <c r="A84" s="10" t="s">
        <v>57</v>
      </c>
      <c r="B84" s="142" t="s">
        <v>52</v>
      </c>
      <c r="C84" s="143" t="s">
        <v>54</v>
      </c>
      <c r="D84" s="143" t="s">
        <v>40</v>
      </c>
      <c r="E84" s="143" t="s">
        <v>782</v>
      </c>
      <c r="F84" s="142">
        <v>600</v>
      </c>
      <c r="G84" s="141">
        <f>G85</f>
        <v>7591</v>
      </c>
      <c r="H84" s="141">
        <f t="shared" ref="H84:I84" si="43">H85</f>
        <v>0</v>
      </c>
      <c r="I84" s="141">
        <f t="shared" si="43"/>
        <v>0</v>
      </c>
      <c r="J84" s="134"/>
    </row>
    <row r="85" spans="1:10" outlineLevel="4" x14ac:dyDescent="0.25">
      <c r="A85" s="144" t="s">
        <v>59</v>
      </c>
      <c r="B85" s="142" t="s">
        <v>52</v>
      </c>
      <c r="C85" s="143" t="s">
        <v>54</v>
      </c>
      <c r="D85" s="143" t="s">
        <v>40</v>
      </c>
      <c r="E85" s="143" t="s">
        <v>782</v>
      </c>
      <c r="F85" s="142" t="s">
        <v>60</v>
      </c>
      <c r="G85" s="141">
        <v>7591</v>
      </c>
      <c r="H85" s="141">
        <v>0</v>
      </c>
      <c r="I85" s="141">
        <v>0</v>
      </c>
      <c r="J85" s="134"/>
    </row>
    <row r="86" spans="1:10" ht="23.25" customHeight="1" outlineLevel="2" x14ac:dyDescent="0.25">
      <c r="A86" s="144" t="s">
        <v>74</v>
      </c>
      <c r="B86" s="142" t="s">
        <v>52</v>
      </c>
      <c r="C86" s="143" t="s">
        <v>54</v>
      </c>
      <c r="D86" s="143" t="s">
        <v>54</v>
      </c>
      <c r="E86" s="143"/>
      <c r="F86" s="142"/>
      <c r="G86" s="141">
        <f>G87</f>
        <v>798000</v>
      </c>
      <c r="H86" s="141">
        <f t="shared" ref="H86:I86" si="44">H87</f>
        <v>798000</v>
      </c>
      <c r="I86" s="141">
        <f t="shared" si="44"/>
        <v>798000</v>
      </c>
      <c r="J86" s="134"/>
    </row>
    <row r="87" spans="1:10" ht="31.5" outlineLevel="3" x14ac:dyDescent="0.25">
      <c r="A87" s="144" t="s">
        <v>75</v>
      </c>
      <c r="B87" s="142" t="s">
        <v>52</v>
      </c>
      <c r="C87" s="143" t="s">
        <v>54</v>
      </c>
      <c r="D87" s="143" t="s">
        <v>54</v>
      </c>
      <c r="E87" s="143" t="s">
        <v>781</v>
      </c>
      <c r="F87" s="142"/>
      <c r="G87" s="141">
        <f>G88</f>
        <v>798000</v>
      </c>
      <c r="H87" s="141">
        <f t="shared" ref="H87:I87" si="45">H88</f>
        <v>798000</v>
      </c>
      <c r="I87" s="141">
        <f t="shared" si="45"/>
        <v>798000</v>
      </c>
      <c r="J87" s="134"/>
    </row>
    <row r="88" spans="1:10" ht="63" outlineLevel="3" x14ac:dyDescent="0.25">
      <c r="A88" s="10" t="s">
        <v>57</v>
      </c>
      <c r="B88" s="142" t="s">
        <v>52</v>
      </c>
      <c r="C88" s="143" t="s">
        <v>54</v>
      </c>
      <c r="D88" s="143" t="s">
        <v>54</v>
      </c>
      <c r="E88" s="143" t="s">
        <v>781</v>
      </c>
      <c r="F88" s="142">
        <v>600</v>
      </c>
      <c r="G88" s="141">
        <f>G89</f>
        <v>798000</v>
      </c>
      <c r="H88" s="141">
        <f t="shared" ref="H88:I88" si="46">H89</f>
        <v>798000</v>
      </c>
      <c r="I88" s="141">
        <f t="shared" si="46"/>
        <v>798000</v>
      </c>
      <c r="J88" s="134"/>
    </row>
    <row r="89" spans="1:10" outlineLevel="4" x14ac:dyDescent="0.25">
      <c r="A89" s="144" t="s">
        <v>59</v>
      </c>
      <c r="B89" s="142" t="s">
        <v>52</v>
      </c>
      <c r="C89" s="143" t="s">
        <v>54</v>
      </c>
      <c r="D89" s="143" t="s">
        <v>54</v>
      </c>
      <c r="E89" s="143" t="s">
        <v>781</v>
      </c>
      <c r="F89" s="142" t="s">
        <v>60</v>
      </c>
      <c r="G89" s="141">
        <v>798000</v>
      </c>
      <c r="H89" s="141">
        <v>798000</v>
      </c>
      <c r="I89" s="141">
        <v>798000</v>
      </c>
      <c r="J89" s="134"/>
    </row>
    <row r="90" spans="1:10" ht="31.5" outlineLevel="2" x14ac:dyDescent="0.25">
      <c r="A90" s="144" t="s">
        <v>76</v>
      </c>
      <c r="B90" s="142" t="s">
        <v>52</v>
      </c>
      <c r="C90" s="143" t="s">
        <v>54</v>
      </c>
      <c r="D90" s="143" t="s">
        <v>77</v>
      </c>
      <c r="E90" s="143"/>
      <c r="F90" s="142"/>
      <c r="G90" s="141">
        <f>G91+G94+G97+G100+G106+G110+G113+G116+G119+G122</f>
        <v>49516998.549999997</v>
      </c>
      <c r="H90" s="141">
        <f t="shared" ref="H90:I90" si="47">H91+H94+H97+H100+H106+H110+H113+H116+H119+H122</f>
        <v>41387724</v>
      </c>
      <c r="I90" s="141">
        <f t="shared" si="47"/>
        <v>41387724</v>
      </c>
      <c r="J90" s="134"/>
    </row>
    <row r="91" spans="1:10" ht="173.25" outlineLevel="3" x14ac:dyDescent="0.25">
      <c r="A91" s="144" t="s">
        <v>78</v>
      </c>
      <c r="B91" s="142" t="s">
        <v>52</v>
      </c>
      <c r="C91" s="143" t="s">
        <v>54</v>
      </c>
      <c r="D91" s="143" t="s">
        <v>77</v>
      </c>
      <c r="E91" s="143" t="s">
        <v>780</v>
      </c>
      <c r="F91" s="142"/>
      <c r="G91" s="141">
        <f>G92</f>
        <v>8470800</v>
      </c>
      <c r="H91" s="141">
        <f t="shared" ref="H91:I91" si="48">H92</f>
        <v>8470800</v>
      </c>
      <c r="I91" s="141">
        <f t="shared" si="48"/>
        <v>8470800</v>
      </c>
      <c r="J91" s="134"/>
    </row>
    <row r="92" spans="1:10" ht="63" outlineLevel="3" x14ac:dyDescent="0.25">
      <c r="A92" s="10" t="s">
        <v>57</v>
      </c>
      <c r="B92" s="142" t="s">
        <v>52</v>
      </c>
      <c r="C92" s="143" t="s">
        <v>54</v>
      </c>
      <c r="D92" s="143" t="s">
        <v>77</v>
      </c>
      <c r="E92" s="143" t="s">
        <v>780</v>
      </c>
      <c r="F92" s="142">
        <v>600</v>
      </c>
      <c r="G92" s="141">
        <f>G93</f>
        <v>8470800</v>
      </c>
      <c r="H92" s="141">
        <f t="shared" ref="H92:I92" si="49">H93</f>
        <v>8470800</v>
      </c>
      <c r="I92" s="141">
        <f t="shared" si="49"/>
        <v>8470800</v>
      </c>
      <c r="J92" s="134"/>
    </row>
    <row r="93" spans="1:10" ht="31.5" customHeight="1" outlineLevel="4" x14ac:dyDescent="0.25">
      <c r="A93" s="144" t="s">
        <v>59</v>
      </c>
      <c r="B93" s="142" t="s">
        <v>52</v>
      </c>
      <c r="C93" s="143" t="s">
        <v>54</v>
      </c>
      <c r="D93" s="143" t="s">
        <v>77</v>
      </c>
      <c r="E93" s="143" t="s">
        <v>780</v>
      </c>
      <c r="F93" s="142" t="s">
        <v>60</v>
      </c>
      <c r="G93" s="141">
        <v>8470800</v>
      </c>
      <c r="H93" s="141">
        <v>8470800</v>
      </c>
      <c r="I93" s="141">
        <v>8470800</v>
      </c>
      <c r="J93" s="134"/>
    </row>
    <row r="94" spans="1:10" ht="47.25" outlineLevel="3" x14ac:dyDescent="0.25">
      <c r="A94" s="144" t="s">
        <v>41</v>
      </c>
      <c r="B94" s="142" t="s">
        <v>52</v>
      </c>
      <c r="C94" s="143" t="s">
        <v>54</v>
      </c>
      <c r="D94" s="143" t="s">
        <v>77</v>
      </c>
      <c r="E94" s="143" t="s">
        <v>779</v>
      </c>
      <c r="F94" s="142"/>
      <c r="G94" s="141">
        <f>G95</f>
        <v>1474505</v>
      </c>
      <c r="H94" s="141">
        <f t="shared" ref="H94:I94" si="50">H95</f>
        <v>1474505</v>
      </c>
      <c r="I94" s="141">
        <f t="shared" si="50"/>
        <v>1474505</v>
      </c>
      <c r="J94" s="134"/>
    </row>
    <row r="95" spans="1:10" ht="110.25" outlineLevel="3" x14ac:dyDescent="0.25">
      <c r="A95" s="10" t="s">
        <v>35</v>
      </c>
      <c r="B95" s="142" t="s">
        <v>52</v>
      </c>
      <c r="C95" s="143" t="s">
        <v>54</v>
      </c>
      <c r="D95" s="143" t="s">
        <v>77</v>
      </c>
      <c r="E95" s="143" t="s">
        <v>779</v>
      </c>
      <c r="F95" s="142">
        <v>100</v>
      </c>
      <c r="G95" s="141">
        <f>G96</f>
        <v>1474505</v>
      </c>
      <c r="H95" s="141">
        <f t="shared" ref="H95:I95" si="51">H96</f>
        <v>1474505</v>
      </c>
      <c r="I95" s="141">
        <f t="shared" si="51"/>
        <v>1474505</v>
      </c>
      <c r="J95" s="134"/>
    </row>
    <row r="96" spans="1:10" ht="47.25" outlineLevel="4" x14ac:dyDescent="0.25">
      <c r="A96" s="144" t="s">
        <v>37</v>
      </c>
      <c r="B96" s="142" t="s">
        <v>52</v>
      </c>
      <c r="C96" s="143" t="s">
        <v>54</v>
      </c>
      <c r="D96" s="143" t="s">
        <v>77</v>
      </c>
      <c r="E96" s="143" t="s">
        <v>779</v>
      </c>
      <c r="F96" s="142" t="s">
        <v>38</v>
      </c>
      <c r="G96" s="141">
        <v>1474505</v>
      </c>
      <c r="H96" s="141">
        <v>1474505</v>
      </c>
      <c r="I96" s="141">
        <v>1474505</v>
      </c>
      <c r="J96" s="134"/>
    </row>
    <row r="97" spans="1:10" ht="31.5" outlineLevel="3" x14ac:dyDescent="0.25">
      <c r="A97" s="144" t="s">
        <v>79</v>
      </c>
      <c r="B97" s="142" t="s">
        <v>52</v>
      </c>
      <c r="C97" s="143" t="s">
        <v>54</v>
      </c>
      <c r="D97" s="143" t="s">
        <v>77</v>
      </c>
      <c r="E97" s="143" t="s">
        <v>778</v>
      </c>
      <c r="F97" s="142"/>
      <c r="G97" s="141">
        <f>G98</f>
        <v>1726266</v>
      </c>
      <c r="H97" s="141">
        <f t="shared" ref="H97:I97" si="52">H98</f>
        <v>1501800</v>
      </c>
      <c r="I97" s="141">
        <f t="shared" si="52"/>
        <v>1501800</v>
      </c>
      <c r="J97" s="134"/>
    </row>
    <row r="98" spans="1:10" ht="63" outlineLevel="3" x14ac:dyDescent="0.25">
      <c r="A98" s="10" t="s">
        <v>57</v>
      </c>
      <c r="B98" s="142" t="s">
        <v>52</v>
      </c>
      <c r="C98" s="143" t="s">
        <v>54</v>
      </c>
      <c r="D98" s="143" t="s">
        <v>77</v>
      </c>
      <c r="E98" s="143" t="s">
        <v>778</v>
      </c>
      <c r="F98" s="142">
        <v>600</v>
      </c>
      <c r="G98" s="141">
        <f>G99</f>
        <v>1726266</v>
      </c>
      <c r="H98" s="141">
        <f t="shared" ref="H98:I98" si="53">H99</f>
        <v>1501800</v>
      </c>
      <c r="I98" s="141">
        <f t="shared" si="53"/>
        <v>1501800</v>
      </c>
      <c r="J98" s="134"/>
    </row>
    <row r="99" spans="1:10" ht="20.25" customHeight="1" outlineLevel="4" x14ac:dyDescent="0.25">
      <c r="A99" s="144" t="s">
        <v>59</v>
      </c>
      <c r="B99" s="142" t="s">
        <v>52</v>
      </c>
      <c r="C99" s="143" t="s">
        <v>54</v>
      </c>
      <c r="D99" s="143" t="s">
        <v>77</v>
      </c>
      <c r="E99" s="143" t="s">
        <v>778</v>
      </c>
      <c r="F99" s="142" t="s">
        <v>60</v>
      </c>
      <c r="G99" s="141">
        <v>1726266</v>
      </c>
      <c r="H99" s="141">
        <v>1501800</v>
      </c>
      <c r="I99" s="141">
        <v>1501800</v>
      </c>
      <c r="J99" s="134"/>
    </row>
    <row r="100" spans="1:10" ht="63" outlineLevel="3" x14ac:dyDescent="0.25">
      <c r="A100" s="144" t="s">
        <v>80</v>
      </c>
      <c r="B100" s="142" t="s">
        <v>52</v>
      </c>
      <c r="C100" s="143" t="s">
        <v>54</v>
      </c>
      <c r="D100" s="143" t="s">
        <v>77</v>
      </c>
      <c r="E100" s="143" t="s">
        <v>777</v>
      </c>
      <c r="F100" s="142"/>
      <c r="G100" s="141">
        <f>G101+G104</f>
        <v>36750588.549999997</v>
      </c>
      <c r="H100" s="141">
        <f t="shared" ref="H100:I100" si="54">H101+H104</f>
        <v>29933619</v>
      </c>
      <c r="I100" s="141">
        <f t="shared" si="54"/>
        <v>29933619</v>
      </c>
      <c r="J100" s="134"/>
    </row>
    <row r="101" spans="1:10" ht="110.25" outlineLevel="3" x14ac:dyDescent="0.25">
      <c r="A101" s="10" t="s">
        <v>35</v>
      </c>
      <c r="B101" s="142" t="s">
        <v>52</v>
      </c>
      <c r="C101" s="143" t="s">
        <v>54</v>
      </c>
      <c r="D101" s="143" t="s">
        <v>77</v>
      </c>
      <c r="E101" s="143" t="s">
        <v>777</v>
      </c>
      <c r="F101" s="142">
        <v>100</v>
      </c>
      <c r="G101" s="141">
        <f>G102+G103</f>
        <v>34723678</v>
      </c>
      <c r="H101" s="141">
        <f t="shared" ref="H101:I101" si="55">H102+H103</f>
        <v>29933619</v>
      </c>
      <c r="I101" s="141">
        <f t="shared" si="55"/>
        <v>29933619</v>
      </c>
      <c r="J101" s="134"/>
    </row>
    <row r="102" spans="1:10" ht="31.5" outlineLevel="4" x14ac:dyDescent="0.25">
      <c r="A102" s="144" t="s">
        <v>81</v>
      </c>
      <c r="B102" s="142" t="s">
        <v>52</v>
      </c>
      <c r="C102" s="143" t="s">
        <v>54</v>
      </c>
      <c r="D102" s="143" t="s">
        <v>77</v>
      </c>
      <c r="E102" s="143" t="s">
        <v>777</v>
      </c>
      <c r="F102" s="142" t="s">
        <v>82</v>
      </c>
      <c r="G102" s="141">
        <v>23688059</v>
      </c>
      <c r="H102" s="141">
        <v>18900000</v>
      </c>
      <c r="I102" s="141">
        <v>18900000</v>
      </c>
      <c r="J102" s="134"/>
    </row>
    <row r="103" spans="1:10" ht="47.25" outlineLevel="4" x14ac:dyDescent="0.25">
      <c r="A103" s="144" t="s">
        <v>37</v>
      </c>
      <c r="B103" s="142" t="s">
        <v>52</v>
      </c>
      <c r="C103" s="143" t="s">
        <v>54</v>
      </c>
      <c r="D103" s="143" t="s">
        <v>77</v>
      </c>
      <c r="E103" s="143" t="s">
        <v>777</v>
      </c>
      <c r="F103" s="142" t="s">
        <v>38</v>
      </c>
      <c r="G103" s="141">
        <v>11035619</v>
      </c>
      <c r="H103" s="141">
        <v>11033619</v>
      </c>
      <c r="I103" s="141">
        <v>11033619</v>
      </c>
      <c r="J103" s="134"/>
    </row>
    <row r="104" spans="1:10" ht="47.25" outlineLevel="4" x14ac:dyDescent="0.25">
      <c r="A104" s="10" t="s">
        <v>42</v>
      </c>
      <c r="B104" s="142" t="s">
        <v>52</v>
      </c>
      <c r="C104" s="143" t="s">
        <v>54</v>
      </c>
      <c r="D104" s="143" t="s">
        <v>77</v>
      </c>
      <c r="E104" s="143" t="s">
        <v>777</v>
      </c>
      <c r="F104" s="142">
        <v>200</v>
      </c>
      <c r="G104" s="141">
        <f>G105</f>
        <v>2026910.55</v>
      </c>
      <c r="H104" s="141">
        <f t="shared" ref="H104:I104" si="56">H105</f>
        <v>0</v>
      </c>
      <c r="I104" s="141">
        <f t="shared" si="56"/>
        <v>0</v>
      </c>
      <c r="J104" s="134"/>
    </row>
    <row r="105" spans="1:10" ht="47.25" outlineLevel="4" x14ac:dyDescent="0.25">
      <c r="A105" s="144" t="s">
        <v>44</v>
      </c>
      <c r="B105" s="142" t="s">
        <v>52</v>
      </c>
      <c r="C105" s="143" t="s">
        <v>54</v>
      </c>
      <c r="D105" s="143" t="s">
        <v>77</v>
      </c>
      <c r="E105" s="143" t="s">
        <v>777</v>
      </c>
      <c r="F105" s="142" t="s">
        <v>45</v>
      </c>
      <c r="G105" s="141">
        <f>1574046+190970+261894.55</f>
        <v>2026910.55</v>
      </c>
      <c r="H105" s="141">
        <v>0</v>
      </c>
      <c r="I105" s="141">
        <v>0</v>
      </c>
      <c r="J105" s="134"/>
    </row>
    <row r="106" spans="1:10" ht="31.5" outlineLevel="3" x14ac:dyDescent="0.25">
      <c r="A106" s="144" t="s">
        <v>46</v>
      </c>
      <c r="B106" s="142" t="s">
        <v>52</v>
      </c>
      <c r="C106" s="143" t="s">
        <v>54</v>
      </c>
      <c r="D106" s="143" t="s">
        <v>77</v>
      </c>
      <c r="E106" s="143" t="s">
        <v>776</v>
      </c>
      <c r="F106" s="142"/>
      <c r="G106" s="141">
        <f>15500+G108</f>
        <v>515500</v>
      </c>
      <c r="H106" s="141">
        <v>7000</v>
      </c>
      <c r="I106" s="141">
        <v>7000</v>
      </c>
      <c r="J106" s="134"/>
    </row>
    <row r="107" spans="1:10" outlineLevel="3" x14ac:dyDescent="0.25">
      <c r="A107" s="10" t="s">
        <v>47</v>
      </c>
      <c r="B107" s="142" t="s">
        <v>52</v>
      </c>
      <c r="C107" s="143" t="s">
        <v>54</v>
      </c>
      <c r="D107" s="143" t="s">
        <v>77</v>
      </c>
      <c r="E107" s="143" t="s">
        <v>776</v>
      </c>
      <c r="F107" s="142">
        <v>800</v>
      </c>
      <c r="G107" s="141">
        <f>G108+G109</f>
        <v>515500</v>
      </c>
      <c r="H107" s="141">
        <f t="shared" ref="H107:I107" si="57">H108+H109</f>
        <v>7000</v>
      </c>
      <c r="I107" s="141">
        <f t="shared" si="57"/>
        <v>7000</v>
      </c>
      <c r="J107" s="134"/>
    </row>
    <row r="108" spans="1:10" ht="27" customHeight="1" outlineLevel="3" x14ac:dyDescent="0.25">
      <c r="A108" s="144" t="s">
        <v>807</v>
      </c>
      <c r="B108" s="142" t="s">
        <v>52</v>
      </c>
      <c r="C108" s="143" t="s">
        <v>54</v>
      </c>
      <c r="D108" s="143" t="s">
        <v>77</v>
      </c>
      <c r="E108" s="143" t="s">
        <v>776</v>
      </c>
      <c r="F108" s="142">
        <v>830</v>
      </c>
      <c r="G108" s="141">
        <v>500000</v>
      </c>
      <c r="H108" s="141"/>
      <c r="I108" s="141"/>
      <c r="J108" s="134"/>
    </row>
    <row r="109" spans="1:10" ht="31.5" outlineLevel="4" x14ac:dyDescent="0.25">
      <c r="A109" s="144" t="s">
        <v>49</v>
      </c>
      <c r="B109" s="142" t="s">
        <v>52</v>
      </c>
      <c r="C109" s="143" t="s">
        <v>54</v>
      </c>
      <c r="D109" s="143" t="s">
        <v>77</v>
      </c>
      <c r="E109" s="143" t="s">
        <v>776</v>
      </c>
      <c r="F109" s="142" t="s">
        <v>50</v>
      </c>
      <c r="G109" s="141">
        <v>15500</v>
      </c>
      <c r="H109" s="141">
        <v>7000</v>
      </c>
      <c r="I109" s="141">
        <v>7000</v>
      </c>
      <c r="J109" s="134"/>
    </row>
    <row r="110" spans="1:10" ht="31.5" outlineLevel="3" x14ac:dyDescent="0.25">
      <c r="A110" s="144" t="s">
        <v>83</v>
      </c>
      <c r="B110" s="142" t="s">
        <v>52</v>
      </c>
      <c r="C110" s="143" t="s">
        <v>54</v>
      </c>
      <c r="D110" s="143" t="s">
        <v>77</v>
      </c>
      <c r="E110" s="143" t="s">
        <v>775</v>
      </c>
      <c r="F110" s="142"/>
      <c r="G110" s="141">
        <f>G111</f>
        <v>235339</v>
      </c>
      <c r="H110" s="141">
        <v>0</v>
      </c>
      <c r="I110" s="141">
        <v>0</v>
      </c>
      <c r="J110" s="134"/>
    </row>
    <row r="111" spans="1:10" ht="63" outlineLevel="3" x14ac:dyDescent="0.25">
      <c r="A111" s="10" t="s">
        <v>57</v>
      </c>
      <c r="B111" s="142" t="s">
        <v>52</v>
      </c>
      <c r="C111" s="143" t="s">
        <v>54</v>
      </c>
      <c r="D111" s="143" t="s">
        <v>77</v>
      </c>
      <c r="E111" s="143" t="s">
        <v>775</v>
      </c>
      <c r="F111" s="142">
        <v>600</v>
      </c>
      <c r="G111" s="141">
        <f>G112</f>
        <v>235339</v>
      </c>
      <c r="H111" s="141"/>
      <c r="I111" s="141"/>
      <c r="J111" s="134"/>
    </row>
    <row r="112" spans="1:10" outlineLevel="4" x14ac:dyDescent="0.25">
      <c r="A112" s="144" t="s">
        <v>59</v>
      </c>
      <c r="B112" s="142" t="s">
        <v>52</v>
      </c>
      <c r="C112" s="143" t="s">
        <v>54</v>
      </c>
      <c r="D112" s="143" t="s">
        <v>77</v>
      </c>
      <c r="E112" s="143" t="s">
        <v>775</v>
      </c>
      <c r="F112" s="142" t="s">
        <v>60</v>
      </c>
      <c r="G112" s="141">
        <v>235339</v>
      </c>
      <c r="H112" s="141">
        <v>0</v>
      </c>
      <c r="I112" s="141">
        <v>0</v>
      </c>
      <c r="J112" s="134"/>
    </row>
    <row r="113" spans="1:10" ht="47.25" outlineLevel="3" x14ac:dyDescent="0.25">
      <c r="A113" s="144" t="s">
        <v>84</v>
      </c>
      <c r="B113" s="142" t="s">
        <v>52</v>
      </c>
      <c r="C113" s="143" t="s">
        <v>54</v>
      </c>
      <c r="D113" s="143" t="s">
        <v>77</v>
      </c>
      <c r="E113" s="143" t="s">
        <v>774</v>
      </c>
      <c r="F113" s="142"/>
      <c r="G113" s="141">
        <f>G114</f>
        <v>28000</v>
      </c>
      <c r="H113" s="141">
        <v>0</v>
      </c>
      <c r="I113" s="141">
        <v>0</v>
      </c>
      <c r="J113" s="134"/>
    </row>
    <row r="114" spans="1:10" ht="63" outlineLevel="3" x14ac:dyDescent="0.25">
      <c r="A114" s="10" t="s">
        <v>57</v>
      </c>
      <c r="B114" s="142" t="s">
        <v>52</v>
      </c>
      <c r="C114" s="143" t="s">
        <v>54</v>
      </c>
      <c r="D114" s="143" t="s">
        <v>77</v>
      </c>
      <c r="E114" s="143" t="s">
        <v>774</v>
      </c>
      <c r="F114" s="142">
        <v>600</v>
      </c>
      <c r="G114" s="141">
        <f>G115</f>
        <v>28000</v>
      </c>
      <c r="H114" s="141"/>
      <c r="I114" s="141"/>
      <c r="J114" s="134"/>
    </row>
    <row r="115" spans="1:10" outlineLevel="4" x14ac:dyDescent="0.25">
      <c r="A115" s="144" t="s">
        <v>59</v>
      </c>
      <c r="B115" s="142" t="s">
        <v>52</v>
      </c>
      <c r="C115" s="143" t="s">
        <v>54</v>
      </c>
      <c r="D115" s="143" t="s">
        <v>77</v>
      </c>
      <c r="E115" s="143" t="s">
        <v>774</v>
      </c>
      <c r="F115" s="142" t="s">
        <v>60</v>
      </c>
      <c r="G115" s="141">
        <v>28000</v>
      </c>
      <c r="H115" s="141">
        <v>0</v>
      </c>
      <c r="I115" s="141">
        <v>0</v>
      </c>
      <c r="J115" s="134"/>
    </row>
    <row r="116" spans="1:10" ht="31.5" outlineLevel="3" x14ac:dyDescent="0.25">
      <c r="A116" s="144" t="s">
        <v>85</v>
      </c>
      <c r="B116" s="142" t="s">
        <v>52</v>
      </c>
      <c r="C116" s="143" t="s">
        <v>54</v>
      </c>
      <c r="D116" s="143" t="s">
        <v>77</v>
      </c>
      <c r="E116" s="143" t="s">
        <v>773</v>
      </c>
      <c r="F116" s="142"/>
      <c r="G116" s="141">
        <f>G117</f>
        <v>50000</v>
      </c>
      <c r="H116" s="141">
        <v>0</v>
      </c>
      <c r="I116" s="141">
        <v>0</v>
      </c>
      <c r="J116" s="134"/>
    </row>
    <row r="117" spans="1:10" ht="63" outlineLevel="3" x14ac:dyDescent="0.25">
      <c r="A117" s="10" t="s">
        <v>57</v>
      </c>
      <c r="B117" s="142" t="s">
        <v>52</v>
      </c>
      <c r="C117" s="143" t="s">
        <v>54</v>
      </c>
      <c r="D117" s="143" t="s">
        <v>77</v>
      </c>
      <c r="E117" s="143" t="s">
        <v>773</v>
      </c>
      <c r="F117" s="142">
        <v>600</v>
      </c>
      <c r="G117" s="141">
        <f>G118</f>
        <v>50000</v>
      </c>
      <c r="H117" s="141"/>
      <c r="I117" s="141"/>
      <c r="J117" s="134"/>
    </row>
    <row r="118" spans="1:10" outlineLevel="4" x14ac:dyDescent="0.25">
      <c r="A118" s="144" t="s">
        <v>59</v>
      </c>
      <c r="B118" s="142" t="s">
        <v>52</v>
      </c>
      <c r="C118" s="143" t="s">
        <v>54</v>
      </c>
      <c r="D118" s="143" t="s">
        <v>77</v>
      </c>
      <c r="E118" s="143" t="s">
        <v>773</v>
      </c>
      <c r="F118" s="142" t="s">
        <v>60</v>
      </c>
      <c r="G118" s="141">
        <v>50000</v>
      </c>
      <c r="H118" s="141">
        <v>0</v>
      </c>
      <c r="I118" s="141">
        <v>0</v>
      </c>
      <c r="J118" s="134"/>
    </row>
    <row r="119" spans="1:10" ht="47.25" outlineLevel="3" x14ac:dyDescent="0.25">
      <c r="A119" s="144" t="s">
        <v>86</v>
      </c>
      <c r="B119" s="142" t="s">
        <v>52</v>
      </c>
      <c r="C119" s="143" t="s">
        <v>54</v>
      </c>
      <c r="D119" s="143" t="s">
        <v>77</v>
      </c>
      <c r="E119" s="143" t="s">
        <v>772</v>
      </c>
      <c r="F119" s="142"/>
      <c r="G119" s="141">
        <f>G120</f>
        <v>184000</v>
      </c>
      <c r="H119" s="141">
        <v>0</v>
      </c>
      <c r="I119" s="141">
        <v>0</v>
      </c>
      <c r="J119" s="134"/>
    </row>
    <row r="120" spans="1:10" ht="63" outlineLevel="3" x14ac:dyDescent="0.25">
      <c r="A120" s="10" t="s">
        <v>57</v>
      </c>
      <c r="B120" s="142" t="s">
        <v>52</v>
      </c>
      <c r="C120" s="143" t="s">
        <v>54</v>
      </c>
      <c r="D120" s="143" t="s">
        <v>77</v>
      </c>
      <c r="E120" s="143" t="s">
        <v>772</v>
      </c>
      <c r="F120" s="142">
        <v>600</v>
      </c>
      <c r="G120" s="141">
        <f>G121</f>
        <v>184000</v>
      </c>
      <c r="H120" s="141"/>
      <c r="I120" s="141"/>
      <c r="J120" s="134"/>
    </row>
    <row r="121" spans="1:10" outlineLevel="4" x14ac:dyDescent="0.25">
      <c r="A121" s="144" t="s">
        <v>59</v>
      </c>
      <c r="B121" s="142" t="s">
        <v>52</v>
      </c>
      <c r="C121" s="143" t="s">
        <v>54</v>
      </c>
      <c r="D121" s="143" t="s">
        <v>77</v>
      </c>
      <c r="E121" s="143" t="s">
        <v>772</v>
      </c>
      <c r="F121" s="142" t="s">
        <v>60</v>
      </c>
      <c r="G121" s="141">
        <v>184000</v>
      </c>
      <c r="H121" s="141">
        <v>0</v>
      </c>
      <c r="I121" s="141">
        <v>0</v>
      </c>
      <c r="J121" s="134"/>
    </row>
    <row r="122" spans="1:10" ht="47.25" outlineLevel="3" x14ac:dyDescent="0.25">
      <c r="A122" s="144" t="s">
        <v>87</v>
      </c>
      <c r="B122" s="142" t="s">
        <v>52</v>
      </c>
      <c r="C122" s="143" t="s">
        <v>54</v>
      </c>
      <c r="D122" s="143" t="s">
        <v>77</v>
      </c>
      <c r="E122" s="143" t="s">
        <v>771</v>
      </c>
      <c r="F122" s="142"/>
      <c r="G122" s="141">
        <f>G123</f>
        <v>82000</v>
      </c>
      <c r="H122" s="141">
        <v>0</v>
      </c>
      <c r="I122" s="141">
        <v>0</v>
      </c>
      <c r="J122" s="134"/>
    </row>
    <row r="123" spans="1:10" ht="63" outlineLevel="3" x14ac:dyDescent="0.25">
      <c r="A123" s="10" t="s">
        <v>57</v>
      </c>
      <c r="B123" s="142" t="s">
        <v>52</v>
      </c>
      <c r="C123" s="143" t="s">
        <v>54</v>
      </c>
      <c r="D123" s="143" t="s">
        <v>77</v>
      </c>
      <c r="E123" s="143" t="s">
        <v>771</v>
      </c>
      <c r="F123" s="142">
        <v>600</v>
      </c>
      <c r="G123" s="141">
        <f>G124</f>
        <v>82000</v>
      </c>
      <c r="H123" s="141"/>
      <c r="I123" s="141"/>
      <c r="J123" s="134"/>
    </row>
    <row r="124" spans="1:10" outlineLevel="4" x14ac:dyDescent="0.25">
      <c r="A124" s="144" t="s">
        <v>59</v>
      </c>
      <c r="B124" s="142" t="s">
        <v>52</v>
      </c>
      <c r="C124" s="143" t="s">
        <v>54</v>
      </c>
      <c r="D124" s="143" t="s">
        <v>77</v>
      </c>
      <c r="E124" s="143" t="s">
        <v>771</v>
      </c>
      <c r="F124" s="142" t="s">
        <v>60</v>
      </c>
      <c r="G124" s="141">
        <v>82000</v>
      </c>
      <c r="H124" s="141">
        <v>0</v>
      </c>
      <c r="I124" s="141">
        <v>0</v>
      </c>
      <c r="J124" s="134"/>
    </row>
    <row r="125" spans="1:10" outlineLevel="1" x14ac:dyDescent="0.25">
      <c r="A125" s="131" t="s">
        <v>88</v>
      </c>
      <c r="B125" s="142" t="s">
        <v>52</v>
      </c>
      <c r="C125" s="143" t="s">
        <v>89</v>
      </c>
      <c r="D125" s="143"/>
      <c r="E125" s="143"/>
      <c r="F125" s="142"/>
      <c r="G125" s="141">
        <f>G126</f>
        <v>2422459</v>
      </c>
      <c r="H125" s="141">
        <f t="shared" ref="H125:I125" si="58">H126</f>
        <v>2422459</v>
      </c>
      <c r="I125" s="141">
        <f t="shared" si="58"/>
        <v>2422459</v>
      </c>
      <c r="J125" s="134"/>
    </row>
    <row r="126" spans="1:10" outlineLevel="2" x14ac:dyDescent="0.25">
      <c r="A126" s="144" t="s">
        <v>90</v>
      </c>
      <c r="B126" s="142" t="s">
        <v>52</v>
      </c>
      <c r="C126" s="143" t="s">
        <v>89</v>
      </c>
      <c r="D126" s="143" t="s">
        <v>91</v>
      </c>
      <c r="E126" s="143"/>
      <c r="F126" s="142"/>
      <c r="G126" s="141">
        <f>G127</f>
        <v>2422459</v>
      </c>
      <c r="H126" s="141">
        <f t="shared" ref="H126:I126" si="59">H127</f>
        <v>2422459</v>
      </c>
      <c r="I126" s="141">
        <f t="shared" si="59"/>
        <v>2422459</v>
      </c>
      <c r="J126" s="134"/>
    </row>
    <row r="127" spans="1:10" ht="78.75" outlineLevel="3" x14ac:dyDescent="0.25">
      <c r="A127" s="144" t="s">
        <v>92</v>
      </c>
      <c r="B127" s="142" t="s">
        <v>52</v>
      </c>
      <c r="C127" s="143" t="s">
        <v>89</v>
      </c>
      <c r="D127" s="143" t="s">
        <v>91</v>
      </c>
      <c r="E127" s="143" t="s">
        <v>770</v>
      </c>
      <c r="F127" s="142"/>
      <c r="G127" s="141">
        <f>G128</f>
        <v>2422459</v>
      </c>
      <c r="H127" s="141">
        <f t="shared" ref="H127:I127" si="60">H128</f>
        <v>2422459</v>
      </c>
      <c r="I127" s="141">
        <f t="shared" si="60"/>
        <v>2422459</v>
      </c>
      <c r="J127" s="134"/>
    </row>
    <row r="128" spans="1:10" outlineLevel="3" x14ac:dyDescent="0.25">
      <c r="A128" s="144"/>
      <c r="B128" s="142" t="s">
        <v>52</v>
      </c>
      <c r="C128" s="143" t="s">
        <v>89</v>
      </c>
      <c r="D128" s="143" t="s">
        <v>91</v>
      </c>
      <c r="E128" s="143" t="s">
        <v>770</v>
      </c>
      <c r="F128" s="142">
        <v>300</v>
      </c>
      <c r="G128" s="141">
        <f>G129</f>
        <v>2422459</v>
      </c>
      <c r="H128" s="141">
        <f t="shared" ref="H128:I128" si="61">H129</f>
        <v>2422459</v>
      </c>
      <c r="I128" s="141">
        <f t="shared" si="61"/>
        <v>2422459</v>
      </c>
      <c r="J128" s="134"/>
    </row>
    <row r="129" spans="1:10" ht="47.25" outlineLevel="4" x14ac:dyDescent="0.25">
      <c r="A129" s="144" t="s">
        <v>95</v>
      </c>
      <c r="B129" s="142" t="s">
        <v>52</v>
      </c>
      <c r="C129" s="143" t="s">
        <v>89</v>
      </c>
      <c r="D129" s="143" t="s">
        <v>91</v>
      </c>
      <c r="E129" s="143" t="s">
        <v>770</v>
      </c>
      <c r="F129" s="142" t="s">
        <v>96</v>
      </c>
      <c r="G129" s="141">
        <v>2422459</v>
      </c>
      <c r="H129" s="141">
        <v>2422459</v>
      </c>
      <c r="I129" s="141">
        <v>2422459</v>
      </c>
      <c r="J129" s="134"/>
    </row>
    <row r="130" spans="1:10" ht="47.25" x14ac:dyDescent="0.25">
      <c r="A130" s="5" t="s">
        <v>97</v>
      </c>
      <c r="B130" s="142" t="s">
        <v>98</v>
      </c>
      <c r="C130" s="143"/>
      <c r="D130" s="143"/>
      <c r="E130" s="143"/>
      <c r="F130" s="142"/>
      <c r="G130" s="141">
        <f>G131+G141</f>
        <v>3446100</v>
      </c>
      <c r="H130" s="141">
        <f t="shared" ref="H130:I130" si="62">H131+H141</f>
        <v>2776080</v>
      </c>
      <c r="I130" s="141">
        <f t="shared" si="62"/>
        <v>2776080</v>
      </c>
      <c r="J130" s="134"/>
    </row>
    <row r="131" spans="1:10" outlineLevel="1" x14ac:dyDescent="0.25">
      <c r="A131" s="131" t="s">
        <v>30</v>
      </c>
      <c r="B131" s="142" t="s">
        <v>98</v>
      </c>
      <c r="C131" s="143" t="s">
        <v>31</v>
      </c>
      <c r="D131" s="143"/>
      <c r="E131" s="143"/>
      <c r="F131" s="142"/>
      <c r="G131" s="141">
        <v>2891700</v>
      </c>
      <c r="H131" s="141">
        <v>2776080</v>
      </c>
      <c r="I131" s="141">
        <v>2776080</v>
      </c>
      <c r="J131" s="134"/>
    </row>
    <row r="132" spans="1:10" outlineLevel="2" x14ac:dyDescent="0.25">
      <c r="A132" s="144" t="s">
        <v>99</v>
      </c>
      <c r="B132" s="142" t="s">
        <v>98</v>
      </c>
      <c r="C132" s="143" t="s">
        <v>31</v>
      </c>
      <c r="D132" s="143" t="s">
        <v>100</v>
      </c>
      <c r="E132" s="143"/>
      <c r="F132" s="142"/>
      <c r="G132" s="141">
        <v>2891700</v>
      </c>
      <c r="H132" s="141">
        <v>2776080</v>
      </c>
      <c r="I132" s="141">
        <v>2776080</v>
      </c>
      <c r="J132" s="134"/>
    </row>
    <row r="133" spans="1:10" ht="47.25" outlineLevel="3" x14ac:dyDescent="0.25">
      <c r="A133" s="144" t="s">
        <v>41</v>
      </c>
      <c r="B133" s="142" t="s">
        <v>98</v>
      </c>
      <c r="C133" s="143" t="s">
        <v>31</v>
      </c>
      <c r="D133" s="143" t="s">
        <v>100</v>
      </c>
      <c r="E133" s="143" t="s">
        <v>769</v>
      </c>
      <c r="F133" s="142"/>
      <c r="G133" s="141">
        <v>2887700</v>
      </c>
      <c r="H133" s="141">
        <v>2772080</v>
      </c>
      <c r="I133" s="141">
        <v>2772080</v>
      </c>
      <c r="J133" s="134"/>
    </row>
    <row r="134" spans="1:10" ht="110.25" outlineLevel="3" x14ac:dyDescent="0.25">
      <c r="A134" s="10" t="s">
        <v>35</v>
      </c>
      <c r="B134" s="142" t="s">
        <v>98</v>
      </c>
      <c r="C134" s="143" t="s">
        <v>31</v>
      </c>
      <c r="D134" s="143" t="s">
        <v>100</v>
      </c>
      <c r="E134" s="143" t="s">
        <v>769</v>
      </c>
      <c r="F134" s="142">
        <v>100</v>
      </c>
      <c r="G134" s="141">
        <f>G135</f>
        <v>2772080</v>
      </c>
      <c r="H134" s="141">
        <f t="shared" ref="H134:I134" si="63">H135</f>
        <v>2772080</v>
      </c>
      <c r="I134" s="141">
        <f t="shared" si="63"/>
        <v>2772080</v>
      </c>
      <c r="J134" s="134"/>
    </row>
    <row r="135" spans="1:10" ht="47.25" outlineLevel="4" x14ac:dyDescent="0.25">
      <c r="A135" s="144" t="s">
        <v>37</v>
      </c>
      <c r="B135" s="142" t="s">
        <v>98</v>
      </c>
      <c r="C135" s="143" t="s">
        <v>31</v>
      </c>
      <c r="D135" s="143" t="s">
        <v>100</v>
      </c>
      <c r="E135" s="143" t="s">
        <v>769</v>
      </c>
      <c r="F135" s="142" t="s">
        <v>38</v>
      </c>
      <c r="G135" s="141">
        <v>2772080</v>
      </c>
      <c r="H135" s="141">
        <v>2772080</v>
      </c>
      <c r="I135" s="141">
        <v>2772080</v>
      </c>
      <c r="J135" s="134"/>
    </row>
    <row r="136" spans="1:10" ht="47.25" outlineLevel="4" x14ac:dyDescent="0.25">
      <c r="A136" s="10" t="s">
        <v>42</v>
      </c>
      <c r="B136" s="142" t="s">
        <v>98</v>
      </c>
      <c r="C136" s="143" t="s">
        <v>31</v>
      </c>
      <c r="D136" s="143" t="s">
        <v>100</v>
      </c>
      <c r="E136" s="143" t="s">
        <v>769</v>
      </c>
      <c r="F136" s="142">
        <v>200</v>
      </c>
      <c r="G136" s="141">
        <f>G137</f>
        <v>115620</v>
      </c>
      <c r="H136" s="141">
        <f t="shared" ref="H136:I136" si="64">H137</f>
        <v>0</v>
      </c>
      <c r="I136" s="141">
        <f t="shared" si="64"/>
        <v>0</v>
      </c>
      <c r="J136" s="134"/>
    </row>
    <row r="137" spans="1:10" ht="47.25" outlineLevel="4" x14ac:dyDescent="0.25">
      <c r="A137" s="144" t="s">
        <v>44</v>
      </c>
      <c r="B137" s="142" t="s">
        <v>98</v>
      </c>
      <c r="C137" s="143" t="s">
        <v>31</v>
      </c>
      <c r="D137" s="143" t="s">
        <v>100</v>
      </c>
      <c r="E137" s="143" t="s">
        <v>769</v>
      </c>
      <c r="F137" s="142" t="s">
        <v>45</v>
      </c>
      <c r="G137" s="141">
        <v>115620</v>
      </c>
      <c r="H137" s="141">
        <v>0</v>
      </c>
      <c r="I137" s="141">
        <v>0</v>
      </c>
      <c r="J137" s="134"/>
    </row>
    <row r="138" spans="1:10" ht="31.5" outlineLevel="3" x14ac:dyDescent="0.25">
      <c r="A138" s="144" t="s">
        <v>46</v>
      </c>
      <c r="B138" s="142" t="s">
        <v>98</v>
      </c>
      <c r="C138" s="143" t="s">
        <v>31</v>
      </c>
      <c r="D138" s="143" t="s">
        <v>100</v>
      </c>
      <c r="E138" s="143" t="s">
        <v>768</v>
      </c>
      <c r="F138" s="142"/>
      <c r="G138" s="141">
        <v>4000</v>
      </c>
      <c r="H138" s="141">
        <v>4000</v>
      </c>
      <c r="I138" s="141">
        <v>4000</v>
      </c>
      <c r="J138" s="134"/>
    </row>
    <row r="139" spans="1:10" outlineLevel="3" x14ac:dyDescent="0.25">
      <c r="A139" s="10" t="s">
        <v>47</v>
      </c>
      <c r="B139" s="142" t="s">
        <v>98</v>
      </c>
      <c r="C139" s="143" t="s">
        <v>31</v>
      </c>
      <c r="D139" s="143" t="s">
        <v>100</v>
      </c>
      <c r="E139" s="143" t="s">
        <v>768</v>
      </c>
      <c r="F139" s="142">
        <v>800</v>
      </c>
      <c r="G139" s="141">
        <f>G140</f>
        <v>4000</v>
      </c>
      <c r="H139" s="141">
        <f t="shared" ref="H139:I139" si="65">H140</f>
        <v>4000</v>
      </c>
      <c r="I139" s="141">
        <f t="shared" si="65"/>
        <v>4000</v>
      </c>
      <c r="J139" s="134"/>
    </row>
    <row r="140" spans="1:10" ht="31.5" outlineLevel="4" x14ac:dyDescent="0.25">
      <c r="A140" s="144" t="s">
        <v>49</v>
      </c>
      <c r="B140" s="142" t="s">
        <v>98</v>
      </c>
      <c r="C140" s="143" t="s">
        <v>31</v>
      </c>
      <c r="D140" s="143" t="s">
        <v>100</v>
      </c>
      <c r="E140" s="143" t="s">
        <v>768</v>
      </c>
      <c r="F140" s="142" t="s">
        <v>50</v>
      </c>
      <c r="G140" s="141">
        <v>4000</v>
      </c>
      <c r="H140" s="141">
        <v>4000</v>
      </c>
      <c r="I140" s="141">
        <v>4000</v>
      </c>
      <c r="J140" s="134"/>
    </row>
    <row r="141" spans="1:10" outlineLevel="1" x14ac:dyDescent="0.25">
      <c r="A141" s="131" t="s">
        <v>101</v>
      </c>
      <c r="B141" s="142" t="s">
        <v>98</v>
      </c>
      <c r="C141" s="143" t="s">
        <v>91</v>
      </c>
      <c r="D141" s="143"/>
      <c r="E141" s="143"/>
      <c r="F141" s="142"/>
      <c r="G141" s="141">
        <f>G142</f>
        <v>554400</v>
      </c>
      <c r="H141" s="141">
        <f t="shared" ref="H141:I141" si="66">H142</f>
        <v>0</v>
      </c>
      <c r="I141" s="141">
        <f t="shared" si="66"/>
        <v>0</v>
      </c>
      <c r="J141" s="134"/>
    </row>
    <row r="142" spans="1:10" ht="31.5" outlineLevel="2" x14ac:dyDescent="0.25">
      <c r="A142" s="144" t="s">
        <v>102</v>
      </c>
      <c r="B142" s="142" t="s">
        <v>98</v>
      </c>
      <c r="C142" s="143" t="s">
        <v>91</v>
      </c>
      <c r="D142" s="143" t="s">
        <v>103</v>
      </c>
      <c r="E142" s="143"/>
      <c r="F142" s="142"/>
      <c r="G142" s="141">
        <f>G143+G146+G149</f>
        <v>554400</v>
      </c>
      <c r="H142" s="141">
        <v>0</v>
      </c>
      <c r="I142" s="141">
        <v>0</v>
      </c>
      <c r="J142" s="134"/>
    </row>
    <row r="143" spans="1:10" ht="47.25" outlineLevel="3" x14ac:dyDescent="0.25">
      <c r="A143" s="144" t="s">
        <v>104</v>
      </c>
      <c r="B143" s="142" t="s">
        <v>98</v>
      </c>
      <c r="C143" s="143" t="s">
        <v>91</v>
      </c>
      <c r="D143" s="143" t="s">
        <v>103</v>
      </c>
      <c r="E143" s="143" t="s">
        <v>767</v>
      </c>
      <c r="F143" s="142"/>
      <c r="G143" s="141">
        <f>G144</f>
        <v>168000</v>
      </c>
      <c r="H143" s="141">
        <f t="shared" ref="H143:I143" si="67">H144</f>
        <v>0</v>
      </c>
      <c r="I143" s="141">
        <f t="shared" si="67"/>
        <v>0</v>
      </c>
      <c r="J143" s="134"/>
    </row>
    <row r="144" spans="1:10" ht="47.25" outlineLevel="3" x14ac:dyDescent="0.25">
      <c r="A144" s="10" t="s">
        <v>42</v>
      </c>
      <c r="B144" s="142" t="s">
        <v>98</v>
      </c>
      <c r="C144" s="143" t="s">
        <v>91</v>
      </c>
      <c r="D144" s="143" t="s">
        <v>103</v>
      </c>
      <c r="E144" s="143" t="s">
        <v>767</v>
      </c>
      <c r="F144" s="142">
        <v>200</v>
      </c>
      <c r="G144" s="141">
        <f>G145</f>
        <v>168000</v>
      </c>
      <c r="H144" s="141">
        <f t="shared" ref="H144:I144" si="68">H145</f>
        <v>0</v>
      </c>
      <c r="I144" s="141">
        <f t="shared" si="68"/>
        <v>0</v>
      </c>
      <c r="J144" s="134"/>
    </row>
    <row r="145" spans="1:10" ht="47.25" outlineLevel="4" x14ac:dyDescent="0.25">
      <c r="A145" s="144" t="s">
        <v>44</v>
      </c>
      <c r="B145" s="142" t="s">
        <v>98</v>
      </c>
      <c r="C145" s="143" t="s">
        <v>91</v>
      </c>
      <c r="D145" s="143" t="s">
        <v>103</v>
      </c>
      <c r="E145" s="143" t="s">
        <v>767</v>
      </c>
      <c r="F145" s="142" t="s">
        <v>45</v>
      </c>
      <c r="G145" s="141">
        <v>168000</v>
      </c>
      <c r="H145" s="141">
        <v>0</v>
      </c>
      <c r="I145" s="141">
        <v>0</v>
      </c>
      <c r="J145" s="134"/>
    </row>
    <row r="146" spans="1:10" ht="31.5" outlineLevel="3" x14ac:dyDescent="0.25">
      <c r="A146" s="144" t="s">
        <v>105</v>
      </c>
      <c r="B146" s="142" t="s">
        <v>98</v>
      </c>
      <c r="C146" s="143" t="s">
        <v>91</v>
      </c>
      <c r="D146" s="143" t="s">
        <v>103</v>
      </c>
      <c r="E146" s="143" t="s">
        <v>766</v>
      </c>
      <c r="F146" s="142"/>
      <c r="G146" s="141">
        <f>G147</f>
        <v>96000</v>
      </c>
      <c r="H146" s="141">
        <f t="shared" ref="H146:I146" si="69">H147</f>
        <v>0</v>
      </c>
      <c r="I146" s="141">
        <f t="shared" si="69"/>
        <v>0</v>
      </c>
      <c r="J146" s="134"/>
    </row>
    <row r="147" spans="1:10" ht="47.25" outlineLevel="3" x14ac:dyDescent="0.25">
      <c r="A147" s="10" t="s">
        <v>42</v>
      </c>
      <c r="B147" s="142" t="s">
        <v>98</v>
      </c>
      <c r="C147" s="143" t="s">
        <v>91</v>
      </c>
      <c r="D147" s="143" t="s">
        <v>103</v>
      </c>
      <c r="E147" s="143" t="s">
        <v>766</v>
      </c>
      <c r="F147" s="142">
        <v>200</v>
      </c>
      <c r="G147" s="141">
        <f>G148</f>
        <v>96000</v>
      </c>
      <c r="H147" s="141">
        <f t="shared" ref="H147:I147" si="70">H148</f>
        <v>0</v>
      </c>
      <c r="I147" s="141">
        <f t="shared" si="70"/>
        <v>0</v>
      </c>
      <c r="J147" s="134"/>
    </row>
    <row r="148" spans="1:10" ht="47.25" outlineLevel="4" x14ac:dyDescent="0.25">
      <c r="A148" s="144" t="s">
        <v>44</v>
      </c>
      <c r="B148" s="142" t="s">
        <v>98</v>
      </c>
      <c r="C148" s="143" t="s">
        <v>91</v>
      </c>
      <c r="D148" s="143" t="s">
        <v>103</v>
      </c>
      <c r="E148" s="143" t="s">
        <v>766</v>
      </c>
      <c r="F148" s="142" t="s">
        <v>45</v>
      </c>
      <c r="G148" s="141">
        <v>96000</v>
      </c>
      <c r="H148" s="141">
        <v>0</v>
      </c>
      <c r="I148" s="141">
        <v>0</v>
      </c>
      <c r="J148" s="134"/>
    </row>
    <row r="149" spans="1:10" ht="78.75" outlineLevel="3" x14ac:dyDescent="0.25">
      <c r="A149" s="144" t="s">
        <v>106</v>
      </c>
      <c r="B149" s="142" t="s">
        <v>98</v>
      </c>
      <c r="C149" s="143" t="s">
        <v>91</v>
      </c>
      <c r="D149" s="143" t="s">
        <v>103</v>
      </c>
      <c r="E149" s="143" t="s">
        <v>765</v>
      </c>
      <c r="F149" s="142"/>
      <c r="G149" s="141">
        <f>G150</f>
        <v>290400</v>
      </c>
      <c r="H149" s="141">
        <f t="shared" ref="H149:I150" si="71">H150</f>
        <v>0</v>
      </c>
      <c r="I149" s="141">
        <f t="shared" si="71"/>
        <v>0</v>
      </c>
      <c r="J149" s="134"/>
    </row>
    <row r="150" spans="1:10" ht="47.25" outlineLevel="3" x14ac:dyDescent="0.25">
      <c r="A150" s="10" t="s">
        <v>42</v>
      </c>
      <c r="B150" s="142" t="s">
        <v>98</v>
      </c>
      <c r="C150" s="143" t="s">
        <v>91</v>
      </c>
      <c r="D150" s="143" t="s">
        <v>103</v>
      </c>
      <c r="E150" s="143" t="s">
        <v>765</v>
      </c>
      <c r="F150" s="142">
        <v>200</v>
      </c>
      <c r="G150" s="141">
        <f>G151</f>
        <v>290400</v>
      </c>
      <c r="H150" s="141">
        <f t="shared" si="71"/>
        <v>0</v>
      </c>
      <c r="I150" s="141">
        <f t="shared" si="71"/>
        <v>0</v>
      </c>
      <c r="J150" s="134"/>
    </row>
    <row r="151" spans="1:10" ht="47.25" outlineLevel="4" x14ac:dyDescent="0.25">
      <c r="A151" s="144" t="s">
        <v>44</v>
      </c>
      <c r="B151" s="142" t="s">
        <v>98</v>
      </c>
      <c r="C151" s="143" t="s">
        <v>91</v>
      </c>
      <c r="D151" s="143" t="s">
        <v>103</v>
      </c>
      <c r="E151" s="143" t="s">
        <v>765</v>
      </c>
      <c r="F151" s="142" t="s">
        <v>45</v>
      </c>
      <c r="G151" s="141">
        <f>42000+248400</f>
        <v>290400</v>
      </c>
      <c r="H151" s="141">
        <v>0</v>
      </c>
      <c r="I151" s="141">
        <v>0</v>
      </c>
      <c r="J151" s="134"/>
    </row>
    <row r="152" spans="1:10" ht="31.5" x14ac:dyDescent="0.25">
      <c r="A152" s="5" t="s">
        <v>107</v>
      </c>
      <c r="B152" s="142" t="s">
        <v>108</v>
      </c>
      <c r="C152" s="143"/>
      <c r="D152" s="143"/>
      <c r="E152" s="143"/>
      <c r="F152" s="142"/>
      <c r="G152" s="141">
        <f>G153+G171+G176</f>
        <v>10324757</v>
      </c>
      <c r="H152" s="141">
        <f t="shared" ref="H152:I152" si="72">H153+H171+H176</f>
        <v>11360395</v>
      </c>
      <c r="I152" s="141">
        <f t="shared" si="72"/>
        <v>16274970</v>
      </c>
      <c r="J152" s="134"/>
    </row>
    <row r="153" spans="1:10" outlineLevel="1" x14ac:dyDescent="0.25">
      <c r="A153" s="131" t="s">
        <v>30</v>
      </c>
      <c r="B153" s="142" t="s">
        <v>108</v>
      </c>
      <c r="C153" s="143" t="s">
        <v>31</v>
      </c>
      <c r="D153" s="143"/>
      <c r="E153" s="143"/>
      <c r="F153" s="142"/>
      <c r="G153" s="141">
        <f>G154+G163+G167</f>
        <v>6207297</v>
      </c>
      <c r="H153" s="141">
        <f t="shared" ref="H153:I153" si="73">H154+H163+H167</f>
        <v>10252395</v>
      </c>
      <c r="I153" s="141">
        <f t="shared" si="73"/>
        <v>15166970</v>
      </c>
      <c r="J153" s="134"/>
    </row>
    <row r="154" spans="1:10" ht="78.75" outlineLevel="2" x14ac:dyDescent="0.25">
      <c r="A154" s="144" t="s">
        <v>109</v>
      </c>
      <c r="B154" s="142" t="s">
        <v>108</v>
      </c>
      <c r="C154" s="143" t="s">
        <v>31</v>
      </c>
      <c r="D154" s="143" t="s">
        <v>110</v>
      </c>
      <c r="E154" s="143"/>
      <c r="F154" s="142"/>
      <c r="G154" s="141">
        <f>G155+G160</f>
        <v>6021757</v>
      </c>
      <c r="H154" s="141">
        <f t="shared" ref="H154:I154" si="74">H155+H160</f>
        <v>5511720</v>
      </c>
      <c r="I154" s="141">
        <f t="shared" si="74"/>
        <v>5511720</v>
      </c>
      <c r="J154" s="134"/>
    </row>
    <row r="155" spans="1:10" ht="47.25" outlineLevel="3" x14ac:dyDescent="0.25">
      <c r="A155" s="144" t="s">
        <v>41</v>
      </c>
      <c r="B155" s="142" t="s">
        <v>108</v>
      </c>
      <c r="C155" s="143" t="s">
        <v>31</v>
      </c>
      <c r="D155" s="143" t="s">
        <v>110</v>
      </c>
      <c r="E155" s="143" t="s">
        <v>764</v>
      </c>
      <c r="F155" s="142"/>
      <c r="G155" s="141">
        <f>G156+G158</f>
        <v>6018757</v>
      </c>
      <c r="H155" s="141">
        <v>5508720</v>
      </c>
      <c r="I155" s="141">
        <v>5508720</v>
      </c>
      <c r="J155" s="134"/>
    </row>
    <row r="156" spans="1:10" ht="110.25" outlineLevel="3" x14ac:dyDescent="0.25">
      <c r="A156" s="10" t="s">
        <v>35</v>
      </c>
      <c r="B156" s="142" t="s">
        <v>108</v>
      </c>
      <c r="C156" s="143" t="s">
        <v>31</v>
      </c>
      <c r="D156" s="143" t="s">
        <v>110</v>
      </c>
      <c r="E156" s="143" t="s">
        <v>764</v>
      </c>
      <c r="F156" s="142">
        <v>100</v>
      </c>
      <c r="G156" s="141">
        <f>G157</f>
        <v>5508720</v>
      </c>
      <c r="H156" s="141">
        <f t="shared" ref="H156:I156" si="75">H157</f>
        <v>5508720</v>
      </c>
      <c r="I156" s="141">
        <f t="shared" si="75"/>
        <v>5508720</v>
      </c>
      <c r="J156" s="134"/>
    </row>
    <row r="157" spans="1:10" ht="47.25" outlineLevel="4" x14ac:dyDescent="0.25">
      <c r="A157" s="144" t="s">
        <v>37</v>
      </c>
      <c r="B157" s="142" t="s">
        <v>108</v>
      </c>
      <c r="C157" s="143" t="s">
        <v>31</v>
      </c>
      <c r="D157" s="143" t="s">
        <v>110</v>
      </c>
      <c r="E157" s="143" t="s">
        <v>764</v>
      </c>
      <c r="F157" s="142" t="s">
        <v>38</v>
      </c>
      <c r="G157" s="141">
        <v>5508720</v>
      </c>
      <c r="H157" s="141">
        <v>5508720</v>
      </c>
      <c r="I157" s="141">
        <v>5508720</v>
      </c>
      <c r="J157" s="134"/>
    </row>
    <row r="158" spans="1:10" ht="47.25" outlineLevel="4" x14ac:dyDescent="0.25">
      <c r="A158" s="10" t="s">
        <v>42</v>
      </c>
      <c r="B158" s="142" t="s">
        <v>108</v>
      </c>
      <c r="C158" s="143" t="s">
        <v>31</v>
      </c>
      <c r="D158" s="143" t="s">
        <v>110</v>
      </c>
      <c r="E158" s="143" t="s">
        <v>764</v>
      </c>
      <c r="F158" s="142">
        <v>200</v>
      </c>
      <c r="G158" s="141">
        <f>G159</f>
        <v>510037</v>
      </c>
      <c r="H158" s="141">
        <f t="shared" ref="H158:I158" si="76">H159</f>
        <v>0</v>
      </c>
      <c r="I158" s="141">
        <f t="shared" si="76"/>
        <v>0</v>
      </c>
      <c r="J158" s="134"/>
    </row>
    <row r="159" spans="1:10" ht="47.25" outlineLevel="4" x14ac:dyDescent="0.25">
      <c r="A159" s="144" t="s">
        <v>44</v>
      </c>
      <c r="B159" s="142" t="s">
        <v>108</v>
      </c>
      <c r="C159" s="143" t="s">
        <v>31</v>
      </c>
      <c r="D159" s="143" t="s">
        <v>110</v>
      </c>
      <c r="E159" s="143" t="s">
        <v>764</v>
      </c>
      <c r="F159" s="142" t="s">
        <v>45</v>
      </c>
      <c r="G159" s="141">
        <v>510037</v>
      </c>
      <c r="H159" s="141">
        <v>0</v>
      </c>
      <c r="I159" s="141">
        <v>0</v>
      </c>
      <c r="J159" s="134"/>
    </row>
    <row r="160" spans="1:10" ht="31.5" outlineLevel="3" x14ac:dyDescent="0.25">
      <c r="A160" s="144" t="s">
        <v>46</v>
      </c>
      <c r="B160" s="142" t="s">
        <v>108</v>
      </c>
      <c r="C160" s="143" t="s">
        <v>31</v>
      </c>
      <c r="D160" s="143" t="s">
        <v>110</v>
      </c>
      <c r="E160" s="143" t="s">
        <v>763</v>
      </c>
      <c r="F160" s="142"/>
      <c r="G160" s="141">
        <f>G161</f>
        <v>3000</v>
      </c>
      <c r="H160" s="141">
        <f t="shared" ref="H160:I160" si="77">H161</f>
        <v>3000</v>
      </c>
      <c r="I160" s="141">
        <f t="shared" si="77"/>
        <v>3000</v>
      </c>
      <c r="J160" s="134"/>
    </row>
    <row r="161" spans="1:10" outlineLevel="3" x14ac:dyDescent="0.25">
      <c r="A161" s="10" t="s">
        <v>47</v>
      </c>
      <c r="B161" s="142" t="s">
        <v>108</v>
      </c>
      <c r="C161" s="143" t="s">
        <v>31</v>
      </c>
      <c r="D161" s="143" t="s">
        <v>110</v>
      </c>
      <c r="E161" s="143" t="s">
        <v>763</v>
      </c>
      <c r="F161" s="142">
        <v>800</v>
      </c>
      <c r="G161" s="141">
        <f>G162</f>
        <v>3000</v>
      </c>
      <c r="H161" s="141">
        <f t="shared" ref="H161:I161" si="78">H162</f>
        <v>3000</v>
      </c>
      <c r="I161" s="141">
        <f t="shared" si="78"/>
        <v>3000</v>
      </c>
      <c r="J161" s="134"/>
    </row>
    <row r="162" spans="1:10" ht="31.5" outlineLevel="4" x14ac:dyDescent="0.25">
      <c r="A162" s="144" t="s">
        <v>49</v>
      </c>
      <c r="B162" s="142" t="s">
        <v>108</v>
      </c>
      <c r="C162" s="143" t="s">
        <v>31</v>
      </c>
      <c r="D162" s="143" t="s">
        <v>110</v>
      </c>
      <c r="E162" s="143" t="s">
        <v>763</v>
      </c>
      <c r="F162" s="142" t="s">
        <v>50</v>
      </c>
      <c r="G162" s="141">
        <v>3000</v>
      </c>
      <c r="H162" s="141">
        <v>3000</v>
      </c>
      <c r="I162" s="141">
        <v>3000</v>
      </c>
      <c r="J162" s="134"/>
    </row>
    <row r="163" spans="1:10" outlineLevel="2" x14ac:dyDescent="0.25">
      <c r="A163" s="144" t="s">
        <v>111</v>
      </c>
      <c r="B163" s="142" t="s">
        <v>108</v>
      </c>
      <c r="C163" s="143" t="s">
        <v>31</v>
      </c>
      <c r="D163" s="143" t="s">
        <v>112</v>
      </c>
      <c r="E163" s="143"/>
      <c r="F163" s="142"/>
      <c r="G163" s="141">
        <f>G164</f>
        <v>185540</v>
      </c>
      <c r="H163" s="141">
        <f t="shared" ref="H163:I163" si="79">H164</f>
        <v>100000</v>
      </c>
      <c r="I163" s="141">
        <f t="shared" si="79"/>
        <v>100000</v>
      </c>
      <c r="J163" s="134"/>
    </row>
    <row r="164" spans="1:10" ht="24" customHeight="1" outlineLevel="3" x14ac:dyDescent="0.25">
      <c r="A164" s="144" t="s">
        <v>113</v>
      </c>
      <c r="B164" s="142" t="s">
        <v>108</v>
      </c>
      <c r="C164" s="143" t="s">
        <v>31</v>
      </c>
      <c r="D164" s="143" t="s">
        <v>112</v>
      </c>
      <c r="E164" s="143" t="s">
        <v>706</v>
      </c>
      <c r="F164" s="142"/>
      <c r="G164" s="141">
        <f>G165</f>
        <v>185540</v>
      </c>
      <c r="H164" s="141">
        <f t="shared" ref="H164:I164" si="80">H165</f>
        <v>100000</v>
      </c>
      <c r="I164" s="141">
        <f t="shared" si="80"/>
        <v>100000</v>
      </c>
      <c r="J164" s="134"/>
    </row>
    <row r="165" spans="1:10" outlineLevel="3" x14ac:dyDescent="0.25">
      <c r="A165" s="10" t="s">
        <v>47</v>
      </c>
      <c r="B165" s="142" t="s">
        <v>108</v>
      </c>
      <c r="C165" s="143" t="s">
        <v>31</v>
      </c>
      <c r="D165" s="143" t="s">
        <v>112</v>
      </c>
      <c r="E165" s="143" t="s">
        <v>706</v>
      </c>
      <c r="F165" s="142">
        <v>800</v>
      </c>
      <c r="G165" s="141">
        <f>G166</f>
        <v>185540</v>
      </c>
      <c r="H165" s="141">
        <f t="shared" ref="H165:I165" si="81">H166</f>
        <v>100000</v>
      </c>
      <c r="I165" s="141">
        <f t="shared" si="81"/>
        <v>100000</v>
      </c>
      <c r="J165" s="134"/>
    </row>
    <row r="166" spans="1:10" outlineLevel="4" x14ac:dyDescent="0.25">
      <c r="A166" s="144" t="s">
        <v>114</v>
      </c>
      <c r="B166" s="142" t="s">
        <v>108</v>
      </c>
      <c r="C166" s="143" t="s">
        <v>31</v>
      </c>
      <c r="D166" s="143" t="s">
        <v>112</v>
      </c>
      <c r="E166" s="143" t="s">
        <v>706</v>
      </c>
      <c r="F166" s="142" t="s">
        <v>115</v>
      </c>
      <c r="G166" s="141">
        <v>185540</v>
      </c>
      <c r="H166" s="141">
        <v>100000</v>
      </c>
      <c r="I166" s="141">
        <v>100000</v>
      </c>
      <c r="J166" s="134"/>
    </row>
    <row r="167" spans="1:10" outlineLevel="2" x14ac:dyDescent="0.25">
      <c r="A167" s="144" t="s">
        <v>99</v>
      </c>
      <c r="B167" s="142" t="s">
        <v>108</v>
      </c>
      <c r="C167" s="143" t="s">
        <v>31</v>
      </c>
      <c r="D167" s="143" t="s">
        <v>100</v>
      </c>
      <c r="E167" s="143"/>
      <c r="F167" s="142"/>
      <c r="G167" s="141">
        <f>G168</f>
        <v>0</v>
      </c>
      <c r="H167" s="141">
        <f t="shared" ref="H167:I169" si="82">H168</f>
        <v>4640675</v>
      </c>
      <c r="I167" s="141">
        <f t="shared" si="82"/>
        <v>9555250</v>
      </c>
      <c r="J167" s="134"/>
    </row>
    <row r="168" spans="1:10" outlineLevel="3" x14ac:dyDescent="0.25">
      <c r="A168" s="144" t="s">
        <v>116</v>
      </c>
      <c r="B168" s="142" t="s">
        <v>108</v>
      </c>
      <c r="C168" s="143" t="s">
        <v>31</v>
      </c>
      <c r="D168" s="143" t="s">
        <v>100</v>
      </c>
      <c r="E168" s="143" t="s">
        <v>762</v>
      </c>
      <c r="F168" s="142"/>
      <c r="G168" s="141">
        <f>G169</f>
        <v>0</v>
      </c>
      <c r="H168" s="141">
        <f t="shared" si="82"/>
        <v>4640675</v>
      </c>
      <c r="I168" s="141">
        <f t="shared" si="82"/>
        <v>9555250</v>
      </c>
      <c r="J168" s="134"/>
    </row>
    <row r="169" spans="1:10" outlineLevel="3" x14ac:dyDescent="0.25">
      <c r="A169" s="10" t="s">
        <v>47</v>
      </c>
      <c r="B169" s="142" t="s">
        <v>108</v>
      </c>
      <c r="C169" s="143" t="s">
        <v>31</v>
      </c>
      <c r="D169" s="143" t="s">
        <v>100</v>
      </c>
      <c r="E169" s="143" t="s">
        <v>762</v>
      </c>
      <c r="F169" s="142">
        <v>800</v>
      </c>
      <c r="G169" s="141">
        <f>G170</f>
        <v>0</v>
      </c>
      <c r="H169" s="141">
        <f t="shared" si="82"/>
        <v>4640675</v>
      </c>
      <c r="I169" s="141">
        <f t="shared" si="82"/>
        <v>9555250</v>
      </c>
      <c r="J169" s="134"/>
    </row>
    <row r="170" spans="1:10" outlineLevel="4" x14ac:dyDescent="0.25">
      <c r="A170" s="144" t="s">
        <v>114</v>
      </c>
      <c r="B170" s="142" t="s">
        <v>108</v>
      </c>
      <c r="C170" s="143" t="s">
        <v>31</v>
      </c>
      <c r="D170" s="143" t="s">
        <v>100</v>
      </c>
      <c r="E170" s="143" t="s">
        <v>762</v>
      </c>
      <c r="F170" s="142" t="s">
        <v>115</v>
      </c>
      <c r="G170" s="141">
        <v>0</v>
      </c>
      <c r="H170" s="141">
        <v>4640675</v>
      </c>
      <c r="I170" s="141">
        <v>9555250</v>
      </c>
      <c r="J170" s="134"/>
    </row>
    <row r="171" spans="1:10" ht="31.5" outlineLevel="1" x14ac:dyDescent="0.25">
      <c r="A171" s="144" t="s">
        <v>144</v>
      </c>
      <c r="B171" s="142" t="s">
        <v>108</v>
      </c>
      <c r="C171" s="143" t="s">
        <v>40</v>
      </c>
      <c r="D171" s="143"/>
      <c r="E171" s="143"/>
      <c r="F171" s="142"/>
      <c r="G171" s="141">
        <f>G172</f>
        <v>9460</v>
      </c>
      <c r="H171" s="141">
        <f t="shared" ref="H171:I171" si="83">H172</f>
        <v>0</v>
      </c>
      <c r="I171" s="141">
        <f t="shared" si="83"/>
        <v>0</v>
      </c>
      <c r="J171" s="134"/>
    </row>
    <row r="172" spans="1:10" ht="63" outlineLevel="2" x14ac:dyDescent="0.25">
      <c r="A172" s="144" t="s">
        <v>761</v>
      </c>
      <c r="B172" s="142" t="s">
        <v>108</v>
      </c>
      <c r="C172" s="143" t="s">
        <v>40</v>
      </c>
      <c r="D172" s="143" t="s">
        <v>89</v>
      </c>
      <c r="E172" s="143"/>
      <c r="F172" s="142"/>
      <c r="G172" s="141">
        <f>G173</f>
        <v>9460</v>
      </c>
      <c r="H172" s="141">
        <f t="shared" ref="H172:I172" si="84">H173</f>
        <v>0</v>
      </c>
      <c r="I172" s="141">
        <f t="shared" si="84"/>
        <v>0</v>
      </c>
      <c r="J172" s="134"/>
    </row>
    <row r="173" spans="1:10" ht="31.5" outlineLevel="3" x14ac:dyDescent="0.25">
      <c r="A173" s="144" t="s">
        <v>113</v>
      </c>
      <c r="B173" s="142" t="s">
        <v>108</v>
      </c>
      <c r="C173" s="143" t="s">
        <v>40</v>
      </c>
      <c r="D173" s="143" t="s">
        <v>89</v>
      </c>
      <c r="E173" s="143" t="s">
        <v>706</v>
      </c>
      <c r="F173" s="142"/>
      <c r="G173" s="141">
        <f>G174</f>
        <v>9460</v>
      </c>
      <c r="H173" s="141">
        <f t="shared" ref="H173:I173" si="85">H174</f>
        <v>0</v>
      </c>
      <c r="I173" s="141">
        <f t="shared" si="85"/>
        <v>0</v>
      </c>
      <c r="J173" s="134"/>
    </row>
    <row r="174" spans="1:10" outlineLevel="3" x14ac:dyDescent="0.25">
      <c r="A174" s="144" t="s">
        <v>121</v>
      </c>
      <c r="B174" s="142" t="s">
        <v>108</v>
      </c>
      <c r="C174" s="143" t="s">
        <v>40</v>
      </c>
      <c r="D174" s="143" t="s">
        <v>89</v>
      </c>
      <c r="E174" s="143" t="s">
        <v>706</v>
      </c>
      <c r="F174" s="142">
        <v>500</v>
      </c>
      <c r="G174" s="141">
        <f>G175</f>
        <v>9460</v>
      </c>
      <c r="H174" s="141">
        <f t="shared" ref="H174:I174" si="86">H175</f>
        <v>0</v>
      </c>
      <c r="I174" s="141">
        <f t="shared" si="86"/>
        <v>0</v>
      </c>
      <c r="J174" s="134"/>
    </row>
    <row r="175" spans="1:10" outlineLevel="4" x14ac:dyDescent="0.25">
      <c r="A175" s="144" t="s">
        <v>5</v>
      </c>
      <c r="B175" s="142" t="s">
        <v>108</v>
      </c>
      <c r="C175" s="143" t="s">
        <v>40</v>
      </c>
      <c r="D175" s="143" t="s">
        <v>89</v>
      </c>
      <c r="E175" s="143" t="s">
        <v>706</v>
      </c>
      <c r="F175" s="142" t="s">
        <v>159</v>
      </c>
      <c r="G175" s="141">
        <v>9460</v>
      </c>
      <c r="H175" s="141">
        <v>0</v>
      </c>
      <c r="I175" s="141">
        <v>0</v>
      </c>
      <c r="J175" s="134"/>
    </row>
    <row r="176" spans="1:10" ht="47.25" outlineLevel="1" x14ac:dyDescent="0.25">
      <c r="A176" s="144" t="s">
        <v>117</v>
      </c>
      <c r="B176" s="142" t="s">
        <v>108</v>
      </c>
      <c r="C176" s="143" t="s">
        <v>118</v>
      </c>
      <c r="D176" s="143"/>
      <c r="E176" s="143"/>
      <c r="F176" s="142"/>
      <c r="G176" s="141">
        <f>G177+G181</f>
        <v>4108000</v>
      </c>
      <c r="H176" s="141">
        <f t="shared" ref="H176:I176" si="87">H177+H181</f>
        <v>1108000</v>
      </c>
      <c r="I176" s="141">
        <f t="shared" si="87"/>
        <v>1108000</v>
      </c>
      <c r="J176" s="134"/>
    </row>
    <row r="177" spans="1:10" ht="63" outlineLevel="2" x14ac:dyDescent="0.25">
      <c r="A177" s="144" t="s">
        <v>119</v>
      </c>
      <c r="B177" s="142" t="s">
        <v>108</v>
      </c>
      <c r="C177" s="143" t="s">
        <v>118</v>
      </c>
      <c r="D177" s="143" t="s">
        <v>31</v>
      </c>
      <c r="E177" s="143"/>
      <c r="F177" s="142"/>
      <c r="G177" s="141">
        <f>G178</f>
        <v>1108000</v>
      </c>
      <c r="H177" s="141">
        <f t="shared" ref="H177:I177" si="88">H178</f>
        <v>1108000</v>
      </c>
      <c r="I177" s="141">
        <f t="shared" si="88"/>
        <v>1108000</v>
      </c>
      <c r="J177" s="134"/>
    </row>
    <row r="178" spans="1:10" ht="110.25" outlineLevel="3" x14ac:dyDescent="0.25">
      <c r="A178" s="144" t="s">
        <v>760</v>
      </c>
      <c r="B178" s="142" t="s">
        <v>108</v>
      </c>
      <c r="C178" s="143" t="s">
        <v>118</v>
      </c>
      <c r="D178" s="143" t="s">
        <v>31</v>
      </c>
      <c r="E178" s="143" t="s">
        <v>759</v>
      </c>
      <c r="F178" s="142"/>
      <c r="G178" s="141">
        <f>G179</f>
        <v>1108000</v>
      </c>
      <c r="H178" s="141">
        <f t="shared" ref="H178:I178" si="89">H179</f>
        <v>1108000</v>
      </c>
      <c r="I178" s="141">
        <f t="shared" si="89"/>
        <v>1108000</v>
      </c>
      <c r="J178" s="134"/>
    </row>
    <row r="179" spans="1:10" outlineLevel="3" x14ac:dyDescent="0.25">
      <c r="A179" s="144" t="s">
        <v>121</v>
      </c>
      <c r="B179" s="142" t="s">
        <v>108</v>
      </c>
      <c r="C179" s="143" t="s">
        <v>118</v>
      </c>
      <c r="D179" s="143" t="s">
        <v>31</v>
      </c>
      <c r="E179" s="143" t="s">
        <v>759</v>
      </c>
      <c r="F179" s="142">
        <v>500</v>
      </c>
      <c r="G179" s="141">
        <f>G180</f>
        <v>1108000</v>
      </c>
      <c r="H179" s="141">
        <f t="shared" ref="H179:I179" si="90">H180</f>
        <v>1108000</v>
      </c>
      <c r="I179" s="141">
        <f t="shared" si="90"/>
        <v>1108000</v>
      </c>
      <c r="J179" s="134"/>
    </row>
    <row r="180" spans="1:10" outlineLevel="4" x14ac:dyDescent="0.25">
      <c r="A180" s="144" t="s">
        <v>123</v>
      </c>
      <c r="B180" s="142" t="s">
        <v>108</v>
      </c>
      <c r="C180" s="143" t="s">
        <v>118</v>
      </c>
      <c r="D180" s="143" t="s">
        <v>31</v>
      </c>
      <c r="E180" s="143" t="s">
        <v>759</v>
      </c>
      <c r="F180" s="142" t="s">
        <v>124</v>
      </c>
      <c r="G180" s="141">
        <v>1108000</v>
      </c>
      <c r="H180" s="141">
        <v>1108000</v>
      </c>
      <c r="I180" s="141">
        <v>1108000</v>
      </c>
      <c r="J180" s="134"/>
    </row>
    <row r="181" spans="1:10" outlineLevel="2" x14ac:dyDescent="0.25">
      <c r="A181" s="144" t="s">
        <v>125</v>
      </c>
      <c r="B181" s="142" t="s">
        <v>108</v>
      </c>
      <c r="C181" s="143" t="s">
        <v>118</v>
      </c>
      <c r="D181" s="143" t="s">
        <v>33</v>
      </c>
      <c r="E181" s="143"/>
      <c r="F181" s="142"/>
      <c r="G181" s="141">
        <f>G182</f>
        <v>3000000</v>
      </c>
      <c r="H181" s="141">
        <f t="shared" ref="H181:I181" si="91">H182</f>
        <v>0</v>
      </c>
      <c r="I181" s="141">
        <f t="shared" si="91"/>
        <v>0</v>
      </c>
      <c r="J181" s="134"/>
    </row>
    <row r="182" spans="1:10" ht="47.25" outlineLevel="3" x14ac:dyDescent="0.25">
      <c r="A182" s="144" t="s">
        <v>126</v>
      </c>
      <c r="B182" s="142" t="s">
        <v>108</v>
      </c>
      <c r="C182" s="143" t="s">
        <v>118</v>
      </c>
      <c r="D182" s="143" t="s">
        <v>33</v>
      </c>
      <c r="E182" s="143" t="s">
        <v>758</v>
      </c>
      <c r="F182" s="142"/>
      <c r="G182" s="141">
        <f>G183</f>
        <v>3000000</v>
      </c>
      <c r="H182" s="141">
        <f t="shared" ref="H182:I182" si="92">H183</f>
        <v>0</v>
      </c>
      <c r="I182" s="141">
        <f t="shared" si="92"/>
        <v>0</v>
      </c>
      <c r="J182" s="134"/>
    </row>
    <row r="183" spans="1:10" outlineLevel="3" x14ac:dyDescent="0.25">
      <c r="A183" s="144" t="s">
        <v>121</v>
      </c>
      <c r="B183" s="142" t="s">
        <v>108</v>
      </c>
      <c r="C183" s="143" t="s">
        <v>118</v>
      </c>
      <c r="D183" s="143" t="s">
        <v>33</v>
      </c>
      <c r="E183" s="143" t="s">
        <v>758</v>
      </c>
      <c r="F183" s="142">
        <v>500</v>
      </c>
      <c r="G183" s="141">
        <f>G184</f>
        <v>3000000</v>
      </c>
      <c r="H183" s="141">
        <f t="shared" ref="H183:I183" si="93">H184</f>
        <v>0</v>
      </c>
      <c r="I183" s="141">
        <f t="shared" si="93"/>
        <v>0</v>
      </c>
      <c r="J183" s="134"/>
    </row>
    <row r="184" spans="1:10" outlineLevel="4" x14ac:dyDescent="0.25">
      <c r="A184" s="144" t="s">
        <v>123</v>
      </c>
      <c r="B184" s="142" t="s">
        <v>108</v>
      </c>
      <c r="C184" s="143" t="s">
        <v>118</v>
      </c>
      <c r="D184" s="143" t="s">
        <v>33</v>
      </c>
      <c r="E184" s="143" t="s">
        <v>758</v>
      </c>
      <c r="F184" s="142" t="s">
        <v>124</v>
      </c>
      <c r="G184" s="141">
        <v>3000000</v>
      </c>
      <c r="H184" s="141">
        <v>0</v>
      </c>
      <c r="I184" s="141">
        <v>0</v>
      </c>
      <c r="J184" s="134"/>
    </row>
    <row r="185" spans="1:10" ht="31.5" x14ac:dyDescent="0.25">
      <c r="A185" s="5" t="s">
        <v>127</v>
      </c>
      <c r="B185" s="142" t="s">
        <v>128</v>
      </c>
      <c r="C185" s="143"/>
      <c r="D185" s="143"/>
      <c r="E185" s="143"/>
      <c r="F185" s="142"/>
      <c r="G185" s="141">
        <f>G186+G223+G228+G245+G273+G289+G294+G338+G379</f>
        <v>167570832.47999999</v>
      </c>
      <c r="H185" s="141">
        <f t="shared" ref="H185:I185" si="94">H186+H223+H228+H245+H273+H289+H294+H338+H379</f>
        <v>129040558.59999999</v>
      </c>
      <c r="I185" s="141">
        <f t="shared" si="94"/>
        <v>116618507.59999999</v>
      </c>
      <c r="J185" s="134"/>
    </row>
    <row r="186" spans="1:10" ht="21.75" customHeight="1" outlineLevel="1" x14ac:dyDescent="0.25">
      <c r="A186" s="144" t="s">
        <v>30</v>
      </c>
      <c r="B186" s="142" t="s">
        <v>128</v>
      </c>
      <c r="C186" s="143" t="s">
        <v>31</v>
      </c>
      <c r="D186" s="143"/>
      <c r="E186" s="143"/>
      <c r="F186" s="142"/>
      <c r="G186" s="141">
        <f>G187+G212+G216</f>
        <v>33734702</v>
      </c>
      <c r="H186" s="141">
        <f t="shared" ref="H186:I186" si="95">H187+H212+H216</f>
        <v>26480683</v>
      </c>
      <c r="I186" s="141">
        <f t="shared" si="95"/>
        <v>26899707</v>
      </c>
      <c r="J186" s="134"/>
    </row>
    <row r="187" spans="1:10" ht="94.5" outlineLevel="2" x14ac:dyDescent="0.25">
      <c r="A187" s="144" t="s">
        <v>129</v>
      </c>
      <c r="B187" s="142" t="s">
        <v>128</v>
      </c>
      <c r="C187" s="143" t="s">
        <v>31</v>
      </c>
      <c r="D187" s="143" t="s">
        <v>91</v>
      </c>
      <c r="E187" s="143"/>
      <c r="F187" s="142"/>
      <c r="G187" s="141">
        <f>G188+G193+G198+G201+G204+G209</f>
        <v>29434123</v>
      </c>
      <c r="H187" s="141">
        <f t="shared" ref="H187:I187" si="96">H188+H193+H198+H201+H204+H209</f>
        <v>23400429</v>
      </c>
      <c r="I187" s="141">
        <f t="shared" si="96"/>
        <v>23817773</v>
      </c>
      <c r="J187" s="134"/>
    </row>
    <row r="188" spans="1:10" ht="254.25" customHeight="1" outlineLevel="3" x14ac:dyDescent="0.25">
      <c r="A188" s="144" t="s">
        <v>130</v>
      </c>
      <c r="B188" s="142" t="s">
        <v>128</v>
      </c>
      <c r="C188" s="143" t="s">
        <v>31</v>
      </c>
      <c r="D188" s="143" t="s">
        <v>91</v>
      </c>
      <c r="E188" s="143" t="s">
        <v>757</v>
      </c>
      <c r="F188" s="142"/>
      <c r="G188" s="141">
        <v>783270</v>
      </c>
      <c r="H188" s="141">
        <v>783270</v>
      </c>
      <c r="I188" s="141">
        <v>783270</v>
      </c>
      <c r="J188" s="134"/>
    </row>
    <row r="189" spans="1:10" ht="107.25" customHeight="1" outlineLevel="3" x14ac:dyDescent="0.25">
      <c r="A189" s="10" t="s">
        <v>35</v>
      </c>
      <c r="B189" s="142" t="s">
        <v>128</v>
      </c>
      <c r="C189" s="143" t="s">
        <v>31</v>
      </c>
      <c r="D189" s="143" t="s">
        <v>91</v>
      </c>
      <c r="E189" s="143" t="s">
        <v>757</v>
      </c>
      <c r="F189" s="142">
        <v>100</v>
      </c>
      <c r="G189" s="141">
        <f>G190</f>
        <v>522201</v>
      </c>
      <c r="H189" s="141">
        <f t="shared" ref="H189:I189" si="97">H190</f>
        <v>543067</v>
      </c>
      <c r="I189" s="141">
        <f t="shared" si="97"/>
        <v>564789</v>
      </c>
      <c r="J189" s="134"/>
    </row>
    <row r="190" spans="1:10" ht="47.25" outlineLevel="4" x14ac:dyDescent="0.25">
      <c r="A190" s="144" t="s">
        <v>37</v>
      </c>
      <c r="B190" s="142" t="s">
        <v>128</v>
      </c>
      <c r="C190" s="143" t="s">
        <v>31</v>
      </c>
      <c r="D190" s="143" t="s">
        <v>91</v>
      </c>
      <c r="E190" s="143" t="s">
        <v>757</v>
      </c>
      <c r="F190" s="142" t="s">
        <v>38</v>
      </c>
      <c r="G190" s="141">
        <v>522201</v>
      </c>
      <c r="H190" s="141">
        <v>543067</v>
      </c>
      <c r="I190" s="141">
        <v>564789</v>
      </c>
      <c r="J190" s="134"/>
    </row>
    <row r="191" spans="1:10" ht="45" customHeight="1" outlineLevel="4" x14ac:dyDescent="0.25">
      <c r="A191" s="10" t="s">
        <v>42</v>
      </c>
      <c r="B191" s="142" t="s">
        <v>128</v>
      </c>
      <c r="C191" s="143" t="s">
        <v>31</v>
      </c>
      <c r="D191" s="143" t="s">
        <v>91</v>
      </c>
      <c r="E191" s="143" t="s">
        <v>757</v>
      </c>
      <c r="F191" s="142">
        <v>200</v>
      </c>
      <c r="G191" s="141">
        <f>G192</f>
        <v>261069</v>
      </c>
      <c r="H191" s="141">
        <f t="shared" ref="H191:I191" si="98">H192</f>
        <v>240203</v>
      </c>
      <c r="I191" s="141">
        <f t="shared" si="98"/>
        <v>218481</v>
      </c>
      <c r="J191" s="134"/>
    </row>
    <row r="192" spans="1:10" ht="47.25" outlineLevel="4" x14ac:dyDescent="0.25">
      <c r="A192" s="144" t="s">
        <v>44</v>
      </c>
      <c r="B192" s="142" t="s">
        <v>128</v>
      </c>
      <c r="C192" s="143" t="s">
        <v>31</v>
      </c>
      <c r="D192" s="143" t="s">
        <v>91</v>
      </c>
      <c r="E192" s="143" t="s">
        <v>757</v>
      </c>
      <c r="F192" s="142" t="s">
        <v>45</v>
      </c>
      <c r="G192" s="141">
        <v>261069</v>
      </c>
      <c r="H192" s="141">
        <v>240203</v>
      </c>
      <c r="I192" s="141">
        <v>218481</v>
      </c>
      <c r="J192" s="134"/>
    </row>
    <row r="193" spans="1:10" ht="267.75" outlineLevel="3" x14ac:dyDescent="0.25">
      <c r="A193" s="144" t="s">
        <v>131</v>
      </c>
      <c r="B193" s="142" t="s">
        <v>128</v>
      </c>
      <c r="C193" s="143" t="s">
        <v>31</v>
      </c>
      <c r="D193" s="143" t="s">
        <v>91</v>
      </c>
      <c r="E193" s="143" t="s">
        <v>756</v>
      </c>
      <c r="F193" s="142"/>
      <c r="G193" s="141">
        <f>G194+G196</f>
        <v>522380</v>
      </c>
      <c r="H193" s="141">
        <f t="shared" ref="H193:I193" si="99">H194+H196</f>
        <v>522380</v>
      </c>
      <c r="I193" s="141">
        <f t="shared" si="99"/>
        <v>522380</v>
      </c>
      <c r="J193" s="134"/>
    </row>
    <row r="194" spans="1:10" ht="110.25" outlineLevel="3" x14ac:dyDescent="0.25">
      <c r="A194" s="10" t="s">
        <v>35</v>
      </c>
      <c r="B194" s="142" t="s">
        <v>128</v>
      </c>
      <c r="C194" s="143" t="s">
        <v>31</v>
      </c>
      <c r="D194" s="143" t="s">
        <v>91</v>
      </c>
      <c r="E194" s="143" t="s">
        <v>756</v>
      </c>
      <c r="F194" s="142">
        <v>100</v>
      </c>
      <c r="G194" s="141">
        <f>G195</f>
        <v>323047</v>
      </c>
      <c r="H194" s="141">
        <f t="shared" ref="H194:I194" si="100">H195</f>
        <v>335995</v>
      </c>
      <c r="I194" s="141">
        <f t="shared" si="100"/>
        <v>349436</v>
      </c>
      <c r="J194" s="134"/>
    </row>
    <row r="195" spans="1:10" ht="47.25" outlineLevel="4" x14ac:dyDescent="0.25">
      <c r="A195" s="144" t="s">
        <v>37</v>
      </c>
      <c r="B195" s="142" t="s">
        <v>128</v>
      </c>
      <c r="C195" s="143" t="s">
        <v>31</v>
      </c>
      <c r="D195" s="143" t="s">
        <v>91</v>
      </c>
      <c r="E195" s="143" t="s">
        <v>756</v>
      </c>
      <c r="F195" s="142" t="s">
        <v>38</v>
      </c>
      <c r="G195" s="141">
        <v>323047</v>
      </c>
      <c r="H195" s="141">
        <v>335995</v>
      </c>
      <c r="I195" s="141">
        <v>349436</v>
      </c>
      <c r="J195" s="134"/>
    </row>
    <row r="196" spans="1:10" ht="47.25" outlineLevel="4" x14ac:dyDescent="0.25">
      <c r="A196" s="10" t="s">
        <v>42</v>
      </c>
      <c r="B196" s="142" t="s">
        <v>128</v>
      </c>
      <c r="C196" s="143" t="s">
        <v>31</v>
      </c>
      <c r="D196" s="143" t="s">
        <v>91</v>
      </c>
      <c r="E196" s="143" t="s">
        <v>756</v>
      </c>
      <c r="F196" s="142">
        <v>200</v>
      </c>
      <c r="G196" s="141">
        <f>G197</f>
        <v>199333</v>
      </c>
      <c r="H196" s="141">
        <f t="shared" ref="H196:I196" si="101">H197</f>
        <v>186385</v>
      </c>
      <c r="I196" s="141">
        <f t="shared" si="101"/>
        <v>172944</v>
      </c>
      <c r="J196" s="134"/>
    </row>
    <row r="197" spans="1:10" ht="47.25" outlineLevel="4" x14ac:dyDescent="0.25">
      <c r="A197" s="144" t="s">
        <v>44</v>
      </c>
      <c r="B197" s="142" t="s">
        <v>128</v>
      </c>
      <c r="C197" s="143" t="s">
        <v>31</v>
      </c>
      <c r="D197" s="143" t="s">
        <v>91</v>
      </c>
      <c r="E197" s="143" t="s">
        <v>756</v>
      </c>
      <c r="F197" s="142" t="s">
        <v>45</v>
      </c>
      <c r="G197" s="141">
        <v>199333</v>
      </c>
      <c r="H197" s="141">
        <v>186385</v>
      </c>
      <c r="I197" s="141">
        <v>172944</v>
      </c>
      <c r="J197" s="134"/>
    </row>
    <row r="198" spans="1:10" ht="332.25" customHeight="1" outlineLevel="3" x14ac:dyDescent="0.25">
      <c r="A198" s="144" t="s">
        <v>132</v>
      </c>
      <c r="B198" s="142" t="s">
        <v>128</v>
      </c>
      <c r="C198" s="143" t="s">
        <v>31</v>
      </c>
      <c r="D198" s="143" t="s">
        <v>91</v>
      </c>
      <c r="E198" s="143" t="s">
        <v>755</v>
      </c>
      <c r="F198" s="142"/>
      <c r="G198" s="141">
        <f>G199</f>
        <v>200</v>
      </c>
      <c r="H198" s="141">
        <v>200</v>
      </c>
      <c r="I198" s="141">
        <v>200</v>
      </c>
      <c r="J198" s="134"/>
    </row>
    <row r="199" spans="1:10" outlineLevel="3" x14ac:dyDescent="0.25">
      <c r="A199" s="10" t="s">
        <v>121</v>
      </c>
      <c r="B199" s="142" t="s">
        <v>128</v>
      </c>
      <c r="C199" s="143" t="s">
        <v>31</v>
      </c>
      <c r="D199" s="143" t="s">
        <v>91</v>
      </c>
      <c r="E199" s="143" t="s">
        <v>755</v>
      </c>
      <c r="F199" s="142">
        <v>500</v>
      </c>
      <c r="G199" s="141">
        <f>G200</f>
        <v>200</v>
      </c>
      <c r="H199" s="141">
        <f t="shared" ref="H199:I199" si="102">H200</f>
        <v>200</v>
      </c>
      <c r="I199" s="141">
        <f t="shared" si="102"/>
        <v>200</v>
      </c>
      <c r="J199" s="134"/>
    </row>
    <row r="200" spans="1:10" outlineLevel="4" x14ac:dyDescent="0.25">
      <c r="A200" s="144" t="s">
        <v>133</v>
      </c>
      <c r="B200" s="142" t="s">
        <v>128</v>
      </c>
      <c r="C200" s="143" t="s">
        <v>31</v>
      </c>
      <c r="D200" s="143" t="s">
        <v>91</v>
      </c>
      <c r="E200" s="143" t="s">
        <v>755</v>
      </c>
      <c r="F200" s="142" t="s">
        <v>134</v>
      </c>
      <c r="G200" s="141">
        <v>200</v>
      </c>
      <c r="H200" s="141">
        <v>200</v>
      </c>
      <c r="I200" s="141">
        <v>200</v>
      </c>
      <c r="J200" s="134"/>
    </row>
    <row r="201" spans="1:10" ht="63" outlineLevel="3" x14ac:dyDescent="0.25">
      <c r="A201" s="144" t="s">
        <v>135</v>
      </c>
      <c r="B201" s="142" t="s">
        <v>128</v>
      </c>
      <c r="C201" s="143" t="s">
        <v>31</v>
      </c>
      <c r="D201" s="143" t="s">
        <v>91</v>
      </c>
      <c r="E201" s="143" t="s">
        <v>754</v>
      </c>
      <c r="F201" s="142"/>
      <c r="G201" s="141">
        <f>G202</f>
        <v>1506979</v>
      </c>
      <c r="H201" s="141">
        <f t="shared" ref="H201:I201" si="103">H202</f>
        <v>1506979</v>
      </c>
      <c r="I201" s="141">
        <f t="shared" si="103"/>
        <v>1506979</v>
      </c>
      <c r="J201" s="134"/>
    </row>
    <row r="202" spans="1:10" ht="110.25" outlineLevel="3" x14ac:dyDescent="0.25">
      <c r="A202" s="10" t="s">
        <v>35</v>
      </c>
      <c r="B202" s="142" t="s">
        <v>128</v>
      </c>
      <c r="C202" s="143" t="s">
        <v>31</v>
      </c>
      <c r="D202" s="143" t="s">
        <v>91</v>
      </c>
      <c r="E202" s="143" t="s">
        <v>754</v>
      </c>
      <c r="F202" s="142">
        <v>100</v>
      </c>
      <c r="G202" s="141">
        <f>G203</f>
        <v>1506979</v>
      </c>
      <c r="H202" s="141">
        <f t="shared" ref="H202:I202" si="104">H203</f>
        <v>1506979</v>
      </c>
      <c r="I202" s="141">
        <f t="shared" si="104"/>
        <v>1506979</v>
      </c>
      <c r="J202" s="134"/>
    </row>
    <row r="203" spans="1:10" ht="47.25" outlineLevel="4" x14ac:dyDescent="0.25">
      <c r="A203" s="144" t="s">
        <v>37</v>
      </c>
      <c r="B203" s="142" t="s">
        <v>128</v>
      </c>
      <c r="C203" s="143" t="s">
        <v>31</v>
      </c>
      <c r="D203" s="143" t="s">
        <v>91</v>
      </c>
      <c r="E203" s="143" t="s">
        <v>754</v>
      </c>
      <c r="F203" s="142" t="s">
        <v>38</v>
      </c>
      <c r="G203" s="141">
        <v>1506979</v>
      </c>
      <c r="H203" s="141">
        <v>1506979</v>
      </c>
      <c r="I203" s="141">
        <v>1506979</v>
      </c>
      <c r="J203" s="134"/>
    </row>
    <row r="204" spans="1:10" ht="47.25" outlineLevel="3" x14ac:dyDescent="0.25">
      <c r="A204" s="144" t="s">
        <v>41</v>
      </c>
      <c r="B204" s="142" t="s">
        <v>128</v>
      </c>
      <c r="C204" s="143" t="s">
        <v>31</v>
      </c>
      <c r="D204" s="143" t="s">
        <v>91</v>
      </c>
      <c r="E204" s="143" t="s">
        <v>753</v>
      </c>
      <c r="F204" s="142"/>
      <c r="G204" s="141">
        <f>G205+G207</f>
        <v>26444294</v>
      </c>
      <c r="H204" s="141">
        <f t="shared" ref="H204:I204" si="105">H205+H207</f>
        <v>20533400</v>
      </c>
      <c r="I204" s="141">
        <f t="shared" si="105"/>
        <v>20947944</v>
      </c>
      <c r="J204" s="134"/>
    </row>
    <row r="205" spans="1:10" ht="110.25" outlineLevel="3" x14ac:dyDescent="0.25">
      <c r="A205" s="10" t="s">
        <v>35</v>
      </c>
      <c r="B205" s="142" t="s">
        <v>128</v>
      </c>
      <c r="C205" s="143" t="s">
        <v>31</v>
      </c>
      <c r="D205" s="143" t="s">
        <v>91</v>
      </c>
      <c r="E205" s="143" t="s">
        <v>753</v>
      </c>
      <c r="F205" s="142">
        <v>100</v>
      </c>
      <c r="G205" s="141">
        <f>G206</f>
        <v>20066268</v>
      </c>
      <c r="H205" s="141">
        <f t="shared" ref="H205:I205" si="106">H206</f>
        <v>19991400</v>
      </c>
      <c r="I205" s="141">
        <f t="shared" si="106"/>
        <v>19923444</v>
      </c>
      <c r="J205" s="134"/>
    </row>
    <row r="206" spans="1:10" ht="47.25" outlineLevel="4" x14ac:dyDescent="0.25">
      <c r="A206" s="144" t="s">
        <v>37</v>
      </c>
      <c r="B206" s="142" t="s">
        <v>128</v>
      </c>
      <c r="C206" s="143" t="s">
        <v>31</v>
      </c>
      <c r="D206" s="143" t="s">
        <v>91</v>
      </c>
      <c r="E206" s="143" t="s">
        <v>753</v>
      </c>
      <c r="F206" s="142" t="s">
        <v>38</v>
      </c>
      <c r="G206" s="141">
        <v>20066268</v>
      </c>
      <c r="H206" s="141">
        <v>19991400</v>
      </c>
      <c r="I206" s="141">
        <v>19923444</v>
      </c>
      <c r="J206" s="134"/>
    </row>
    <row r="207" spans="1:10" ht="47.25" outlineLevel="4" x14ac:dyDescent="0.25">
      <c r="A207" s="10" t="s">
        <v>42</v>
      </c>
      <c r="B207" s="142" t="s">
        <v>128</v>
      </c>
      <c r="C207" s="143" t="s">
        <v>31</v>
      </c>
      <c r="D207" s="143" t="s">
        <v>91</v>
      </c>
      <c r="E207" s="143" t="s">
        <v>753</v>
      </c>
      <c r="F207" s="142">
        <v>200</v>
      </c>
      <c r="G207" s="141">
        <f>G208</f>
        <v>6378026</v>
      </c>
      <c r="H207" s="141">
        <f t="shared" ref="H207:I207" si="107">H208</f>
        <v>542000</v>
      </c>
      <c r="I207" s="141">
        <f t="shared" si="107"/>
        <v>1024500</v>
      </c>
      <c r="J207" s="134"/>
    </row>
    <row r="208" spans="1:10" ht="47.25" outlineLevel="4" x14ac:dyDescent="0.25">
      <c r="A208" s="144" t="s">
        <v>44</v>
      </c>
      <c r="B208" s="142" t="s">
        <v>128</v>
      </c>
      <c r="C208" s="143" t="s">
        <v>31</v>
      </c>
      <c r="D208" s="143" t="s">
        <v>91</v>
      </c>
      <c r="E208" s="143" t="s">
        <v>753</v>
      </c>
      <c r="F208" s="142" t="s">
        <v>45</v>
      </c>
      <c r="G208" s="141">
        <f>4681882+1696144</f>
        <v>6378026</v>
      </c>
      <c r="H208" s="141">
        <v>542000</v>
      </c>
      <c r="I208" s="141">
        <v>1024500</v>
      </c>
      <c r="J208" s="134"/>
    </row>
    <row r="209" spans="1:10" ht="31.5" outlineLevel="3" x14ac:dyDescent="0.25">
      <c r="A209" s="144" t="s">
        <v>46</v>
      </c>
      <c r="B209" s="142" t="s">
        <v>128</v>
      </c>
      <c r="C209" s="143" t="s">
        <v>31</v>
      </c>
      <c r="D209" s="143" t="s">
        <v>91</v>
      </c>
      <c r="E209" s="143" t="s">
        <v>747</v>
      </c>
      <c r="F209" s="142"/>
      <c r="G209" s="141">
        <f>G210</f>
        <v>177000</v>
      </c>
      <c r="H209" s="141">
        <f t="shared" ref="H209:I209" si="108">H210</f>
        <v>54200</v>
      </c>
      <c r="I209" s="141">
        <f t="shared" si="108"/>
        <v>57000</v>
      </c>
      <c r="J209" s="134"/>
    </row>
    <row r="210" spans="1:10" outlineLevel="3" x14ac:dyDescent="0.25">
      <c r="A210" s="10" t="s">
        <v>47</v>
      </c>
      <c r="B210" s="142" t="s">
        <v>128</v>
      </c>
      <c r="C210" s="143" t="s">
        <v>31</v>
      </c>
      <c r="D210" s="143" t="s">
        <v>91</v>
      </c>
      <c r="E210" s="143" t="s">
        <v>747</v>
      </c>
      <c r="F210" s="142">
        <v>800</v>
      </c>
      <c r="G210" s="141">
        <f>G211</f>
        <v>177000</v>
      </c>
      <c r="H210" s="141">
        <f t="shared" ref="H210:I210" si="109">H211</f>
        <v>54200</v>
      </c>
      <c r="I210" s="141">
        <f t="shared" si="109"/>
        <v>57000</v>
      </c>
      <c r="J210" s="134"/>
    </row>
    <row r="211" spans="1:10" ht="31.5" outlineLevel="4" x14ac:dyDescent="0.25">
      <c r="A211" s="144" t="s">
        <v>49</v>
      </c>
      <c r="B211" s="142" t="s">
        <v>128</v>
      </c>
      <c r="C211" s="143" t="s">
        <v>31</v>
      </c>
      <c r="D211" s="143" t="s">
        <v>91</v>
      </c>
      <c r="E211" s="143" t="s">
        <v>747</v>
      </c>
      <c r="F211" s="142" t="s">
        <v>50</v>
      </c>
      <c r="G211" s="141">
        <v>177000</v>
      </c>
      <c r="H211" s="141">
        <v>54200</v>
      </c>
      <c r="I211" s="141">
        <v>57000</v>
      </c>
      <c r="J211" s="134"/>
    </row>
    <row r="212" spans="1:10" outlineLevel="2" x14ac:dyDescent="0.25">
      <c r="A212" s="144" t="s">
        <v>136</v>
      </c>
      <c r="B212" s="142" t="s">
        <v>128</v>
      </c>
      <c r="C212" s="143" t="s">
        <v>31</v>
      </c>
      <c r="D212" s="143" t="s">
        <v>137</v>
      </c>
      <c r="E212" s="143"/>
      <c r="F212" s="142"/>
      <c r="G212" s="141">
        <f>G213</f>
        <v>166176</v>
      </c>
      <c r="H212" s="141">
        <f t="shared" ref="H212:I212" si="110">H213</f>
        <v>10054</v>
      </c>
      <c r="I212" s="141">
        <f t="shared" si="110"/>
        <v>8934</v>
      </c>
      <c r="J212" s="134"/>
    </row>
    <row r="213" spans="1:10" ht="94.5" outlineLevel="3" x14ac:dyDescent="0.25">
      <c r="A213" s="144" t="s">
        <v>138</v>
      </c>
      <c r="B213" s="142" t="s">
        <v>128</v>
      </c>
      <c r="C213" s="143" t="s">
        <v>31</v>
      </c>
      <c r="D213" s="143" t="s">
        <v>137</v>
      </c>
      <c r="E213" s="143" t="s">
        <v>752</v>
      </c>
      <c r="F213" s="142"/>
      <c r="G213" s="141">
        <f>G214</f>
        <v>166176</v>
      </c>
      <c r="H213" s="141">
        <f t="shared" ref="H213:I213" si="111">H214</f>
        <v>10054</v>
      </c>
      <c r="I213" s="141">
        <f t="shared" si="111"/>
        <v>8934</v>
      </c>
      <c r="J213" s="134"/>
    </row>
    <row r="214" spans="1:10" ht="47.25" outlineLevel="3" x14ac:dyDescent="0.25">
      <c r="A214" s="10" t="s">
        <v>42</v>
      </c>
      <c r="B214" s="142" t="s">
        <v>128</v>
      </c>
      <c r="C214" s="143" t="s">
        <v>31</v>
      </c>
      <c r="D214" s="143" t="s">
        <v>137</v>
      </c>
      <c r="E214" s="143" t="s">
        <v>752</v>
      </c>
      <c r="F214" s="142">
        <v>200</v>
      </c>
      <c r="G214" s="141">
        <f>G215</f>
        <v>166176</v>
      </c>
      <c r="H214" s="141">
        <f t="shared" ref="H214:I214" si="112">H215</f>
        <v>10054</v>
      </c>
      <c r="I214" s="141">
        <f t="shared" si="112"/>
        <v>8934</v>
      </c>
      <c r="J214" s="134"/>
    </row>
    <row r="215" spans="1:10" ht="47.25" outlineLevel="4" x14ac:dyDescent="0.25">
      <c r="A215" s="144" t="s">
        <v>44</v>
      </c>
      <c r="B215" s="142" t="s">
        <v>128</v>
      </c>
      <c r="C215" s="143" t="s">
        <v>31</v>
      </c>
      <c r="D215" s="143" t="s">
        <v>137</v>
      </c>
      <c r="E215" s="143" t="s">
        <v>752</v>
      </c>
      <c r="F215" s="142" t="s">
        <v>45</v>
      </c>
      <c r="G215" s="141">
        <v>166176</v>
      </c>
      <c r="H215" s="141">
        <v>10054</v>
      </c>
      <c r="I215" s="141">
        <v>8934</v>
      </c>
      <c r="J215" s="134"/>
    </row>
    <row r="216" spans="1:10" outlineLevel="2" x14ac:dyDescent="0.25">
      <c r="A216" s="144" t="s">
        <v>99</v>
      </c>
      <c r="B216" s="142" t="s">
        <v>128</v>
      </c>
      <c r="C216" s="143" t="s">
        <v>31</v>
      </c>
      <c r="D216" s="143" t="s">
        <v>100</v>
      </c>
      <c r="E216" s="143"/>
      <c r="F216" s="142"/>
      <c r="G216" s="141">
        <v>4134403</v>
      </c>
      <c r="H216" s="141">
        <v>3070200</v>
      </c>
      <c r="I216" s="141">
        <v>3073000</v>
      </c>
      <c r="J216" s="134"/>
    </row>
    <row r="217" spans="1:10" ht="47.25" outlineLevel="3" x14ac:dyDescent="0.25">
      <c r="A217" s="144" t="s">
        <v>139</v>
      </c>
      <c r="B217" s="142" t="s">
        <v>128</v>
      </c>
      <c r="C217" s="143" t="s">
        <v>31</v>
      </c>
      <c r="D217" s="143" t="s">
        <v>100</v>
      </c>
      <c r="E217" s="143" t="s">
        <v>751</v>
      </c>
      <c r="F217" s="142"/>
      <c r="G217" s="141">
        <f>G218</f>
        <v>4064403</v>
      </c>
      <c r="H217" s="141">
        <f t="shared" ref="H217:I217" si="113">H218</f>
        <v>3036000</v>
      </c>
      <c r="I217" s="141">
        <f t="shared" si="113"/>
        <v>3036000</v>
      </c>
      <c r="J217" s="134"/>
    </row>
    <row r="218" spans="1:10" ht="63" outlineLevel="3" x14ac:dyDescent="0.25">
      <c r="A218" s="10" t="s">
        <v>57</v>
      </c>
      <c r="B218" s="142" t="s">
        <v>128</v>
      </c>
      <c r="C218" s="143" t="s">
        <v>31</v>
      </c>
      <c r="D218" s="143" t="s">
        <v>100</v>
      </c>
      <c r="E218" s="143" t="s">
        <v>751</v>
      </c>
      <c r="F218" s="142">
        <v>600</v>
      </c>
      <c r="G218" s="141">
        <f>G219</f>
        <v>4064403</v>
      </c>
      <c r="H218" s="141">
        <f t="shared" ref="H218:I218" si="114">H219</f>
        <v>3036000</v>
      </c>
      <c r="I218" s="141">
        <f t="shared" si="114"/>
        <v>3036000</v>
      </c>
      <c r="J218" s="134"/>
    </row>
    <row r="219" spans="1:10" outlineLevel="4" x14ac:dyDescent="0.25">
      <c r="A219" s="144" t="s">
        <v>59</v>
      </c>
      <c r="B219" s="142" t="s">
        <v>128</v>
      </c>
      <c r="C219" s="143" t="s">
        <v>31</v>
      </c>
      <c r="D219" s="143" t="s">
        <v>100</v>
      </c>
      <c r="E219" s="143" t="s">
        <v>751</v>
      </c>
      <c r="F219" s="142" t="s">
        <v>60</v>
      </c>
      <c r="G219" s="141">
        <v>4064403</v>
      </c>
      <c r="H219" s="141">
        <v>3036000</v>
      </c>
      <c r="I219" s="141">
        <v>3036000</v>
      </c>
      <c r="J219" s="134"/>
    </row>
    <row r="220" spans="1:10" ht="31.5" outlineLevel="3" x14ac:dyDescent="0.25">
      <c r="A220" s="144" t="s">
        <v>140</v>
      </c>
      <c r="B220" s="142" t="s">
        <v>128</v>
      </c>
      <c r="C220" s="143" t="s">
        <v>31</v>
      </c>
      <c r="D220" s="143" t="s">
        <v>100</v>
      </c>
      <c r="E220" s="143" t="s">
        <v>750</v>
      </c>
      <c r="F220" s="142"/>
      <c r="G220" s="141">
        <f>G221</f>
        <v>70000</v>
      </c>
      <c r="H220" s="141">
        <f t="shared" ref="H220:I220" si="115">H221</f>
        <v>34200</v>
      </c>
      <c r="I220" s="141">
        <f t="shared" si="115"/>
        <v>37000</v>
      </c>
      <c r="J220" s="134"/>
    </row>
    <row r="221" spans="1:10" outlineLevel="3" x14ac:dyDescent="0.25">
      <c r="A221" s="10" t="s">
        <v>47</v>
      </c>
      <c r="B221" s="142" t="s">
        <v>128</v>
      </c>
      <c r="C221" s="143" t="s">
        <v>31</v>
      </c>
      <c r="D221" s="143" t="s">
        <v>100</v>
      </c>
      <c r="E221" s="143" t="s">
        <v>750</v>
      </c>
      <c r="F221" s="142">
        <v>800</v>
      </c>
      <c r="G221" s="141">
        <f>G222</f>
        <v>70000</v>
      </c>
      <c r="H221" s="141">
        <f t="shared" ref="H221:I221" si="116">H222</f>
        <v>34200</v>
      </c>
      <c r="I221" s="141">
        <f t="shared" si="116"/>
        <v>37000</v>
      </c>
      <c r="J221" s="134"/>
    </row>
    <row r="222" spans="1:10" ht="31.5" outlineLevel="4" x14ac:dyDescent="0.25">
      <c r="A222" s="144" t="s">
        <v>49</v>
      </c>
      <c r="B222" s="142" t="s">
        <v>128</v>
      </c>
      <c r="C222" s="143" t="s">
        <v>31</v>
      </c>
      <c r="D222" s="143" t="s">
        <v>100</v>
      </c>
      <c r="E222" s="143" t="s">
        <v>750</v>
      </c>
      <c r="F222" s="142" t="s">
        <v>50</v>
      </c>
      <c r="G222" s="141">
        <v>70000</v>
      </c>
      <c r="H222" s="141">
        <v>34200</v>
      </c>
      <c r="I222" s="141">
        <v>37000</v>
      </c>
      <c r="J222" s="134"/>
    </row>
    <row r="223" spans="1:10" outlineLevel="1" x14ac:dyDescent="0.25">
      <c r="A223" s="144" t="s">
        <v>141</v>
      </c>
      <c r="B223" s="142" t="s">
        <v>128</v>
      </c>
      <c r="C223" s="143" t="s">
        <v>33</v>
      </c>
      <c r="D223" s="143"/>
      <c r="E223" s="143"/>
      <c r="F223" s="142"/>
      <c r="G223" s="141">
        <f>G224</f>
        <v>1283806</v>
      </c>
      <c r="H223" s="141">
        <f t="shared" ref="H223:I223" si="117">H224</f>
        <v>1325366</v>
      </c>
      <c r="I223" s="141">
        <f t="shared" si="117"/>
        <v>1370395</v>
      </c>
      <c r="J223" s="134"/>
    </row>
    <row r="224" spans="1:10" ht="31.5" outlineLevel="2" x14ac:dyDescent="0.25">
      <c r="A224" s="144" t="s">
        <v>142</v>
      </c>
      <c r="B224" s="142" t="s">
        <v>128</v>
      </c>
      <c r="C224" s="143" t="s">
        <v>33</v>
      </c>
      <c r="D224" s="143" t="s">
        <v>40</v>
      </c>
      <c r="E224" s="143"/>
      <c r="F224" s="142"/>
      <c r="G224" s="141">
        <f>G225</f>
        <v>1283806</v>
      </c>
      <c r="H224" s="141">
        <f t="shared" ref="H224:I224" si="118">H225</f>
        <v>1325366</v>
      </c>
      <c r="I224" s="141">
        <f t="shared" si="118"/>
        <v>1370395</v>
      </c>
      <c r="J224" s="134"/>
    </row>
    <row r="225" spans="1:10" ht="78.75" outlineLevel="3" x14ac:dyDescent="0.25">
      <c r="A225" s="144" t="s">
        <v>143</v>
      </c>
      <c r="B225" s="142" t="s">
        <v>128</v>
      </c>
      <c r="C225" s="143" t="s">
        <v>33</v>
      </c>
      <c r="D225" s="143" t="s">
        <v>40</v>
      </c>
      <c r="E225" s="143" t="s">
        <v>749</v>
      </c>
      <c r="F225" s="142"/>
      <c r="G225" s="141">
        <f>G226</f>
        <v>1283806</v>
      </c>
      <c r="H225" s="141">
        <f t="shared" ref="H225:I225" si="119">H226</f>
        <v>1325366</v>
      </c>
      <c r="I225" s="141">
        <f t="shared" si="119"/>
        <v>1370395</v>
      </c>
      <c r="J225" s="134"/>
    </row>
    <row r="226" spans="1:10" outlineLevel="3" x14ac:dyDescent="0.25">
      <c r="A226" s="10" t="s">
        <v>121</v>
      </c>
      <c r="B226" s="142" t="s">
        <v>128</v>
      </c>
      <c r="C226" s="143" t="s">
        <v>33</v>
      </c>
      <c r="D226" s="143" t="s">
        <v>40</v>
      </c>
      <c r="E226" s="143" t="s">
        <v>749</v>
      </c>
      <c r="F226" s="142">
        <v>500</v>
      </c>
      <c r="G226" s="141">
        <f>G227</f>
        <v>1283806</v>
      </c>
      <c r="H226" s="141">
        <f t="shared" ref="H226:I226" si="120">H227</f>
        <v>1325366</v>
      </c>
      <c r="I226" s="141">
        <f t="shared" si="120"/>
        <v>1370395</v>
      </c>
      <c r="J226" s="134"/>
    </row>
    <row r="227" spans="1:10" outlineLevel="4" x14ac:dyDescent="0.25">
      <c r="A227" s="144" t="s">
        <v>133</v>
      </c>
      <c r="B227" s="142" t="s">
        <v>128</v>
      </c>
      <c r="C227" s="143" t="s">
        <v>33</v>
      </c>
      <c r="D227" s="143" t="s">
        <v>40</v>
      </c>
      <c r="E227" s="143" t="s">
        <v>749</v>
      </c>
      <c r="F227" s="142" t="s">
        <v>134</v>
      </c>
      <c r="G227" s="141">
        <v>1283806</v>
      </c>
      <c r="H227" s="141">
        <v>1325366</v>
      </c>
      <c r="I227" s="141">
        <v>1370395</v>
      </c>
      <c r="J227" s="134"/>
    </row>
    <row r="228" spans="1:10" ht="31.5" outlineLevel="1" x14ac:dyDescent="0.25">
      <c r="A228" s="144" t="s">
        <v>144</v>
      </c>
      <c r="B228" s="142" t="s">
        <v>128</v>
      </c>
      <c r="C228" s="143" t="s">
        <v>40</v>
      </c>
      <c r="D228" s="143"/>
      <c r="E228" s="143"/>
      <c r="F228" s="142"/>
      <c r="G228" s="141">
        <f>G229+G238</f>
        <v>3626306</v>
      </c>
      <c r="H228" s="141">
        <f t="shared" ref="H228:I228" si="121">H229+H238</f>
        <v>2489790</v>
      </c>
      <c r="I228" s="141">
        <f t="shared" si="121"/>
        <v>2489790</v>
      </c>
      <c r="J228" s="134"/>
    </row>
    <row r="229" spans="1:10" outlineLevel="2" x14ac:dyDescent="0.25">
      <c r="A229" s="144" t="s">
        <v>145</v>
      </c>
      <c r="B229" s="142" t="s">
        <v>128</v>
      </c>
      <c r="C229" s="143" t="s">
        <v>40</v>
      </c>
      <c r="D229" s="143" t="s">
        <v>77</v>
      </c>
      <c r="E229" s="143"/>
      <c r="F229" s="142"/>
      <c r="G229" s="141">
        <f>G230+G235</f>
        <v>3592306</v>
      </c>
      <c r="H229" s="141">
        <f t="shared" ref="H229:I229" si="122">H230+H235</f>
        <v>2455790</v>
      </c>
      <c r="I229" s="141">
        <f t="shared" si="122"/>
        <v>2455790</v>
      </c>
      <c r="J229" s="134"/>
    </row>
    <row r="230" spans="1:10" ht="31.5" outlineLevel="3" x14ac:dyDescent="0.25">
      <c r="A230" s="144" t="s">
        <v>146</v>
      </c>
      <c r="B230" s="142" t="s">
        <v>128</v>
      </c>
      <c r="C230" s="143" t="s">
        <v>40</v>
      </c>
      <c r="D230" s="143" t="s">
        <v>77</v>
      </c>
      <c r="E230" s="143" t="s">
        <v>748</v>
      </c>
      <c r="F230" s="142"/>
      <c r="G230" s="141">
        <f>G231+G233</f>
        <v>3591306</v>
      </c>
      <c r="H230" s="141">
        <f t="shared" ref="H230:I230" si="123">H231+H233</f>
        <v>2455790</v>
      </c>
      <c r="I230" s="141">
        <f t="shared" si="123"/>
        <v>2455790</v>
      </c>
      <c r="J230" s="134"/>
    </row>
    <row r="231" spans="1:10" ht="110.25" outlineLevel="3" x14ac:dyDescent="0.25">
      <c r="A231" s="10" t="s">
        <v>35</v>
      </c>
      <c r="B231" s="142" t="s">
        <v>128</v>
      </c>
      <c r="C231" s="143" t="s">
        <v>40</v>
      </c>
      <c r="D231" s="143" t="s">
        <v>77</v>
      </c>
      <c r="E231" s="143" t="s">
        <v>748</v>
      </c>
      <c r="F231" s="142">
        <v>100</v>
      </c>
      <c r="G231" s="141">
        <f>G232</f>
        <v>2449143</v>
      </c>
      <c r="H231" s="141">
        <f t="shared" ref="H231:I231" si="124">H232</f>
        <v>2455790</v>
      </c>
      <c r="I231" s="141">
        <f t="shared" si="124"/>
        <v>2455790</v>
      </c>
      <c r="J231" s="134"/>
    </row>
    <row r="232" spans="1:10" ht="31.5" outlineLevel="4" x14ac:dyDescent="0.25">
      <c r="A232" s="144" t="s">
        <v>81</v>
      </c>
      <c r="B232" s="142" t="s">
        <v>128</v>
      </c>
      <c r="C232" s="143" t="s">
        <v>40</v>
      </c>
      <c r="D232" s="143" t="s">
        <v>77</v>
      </c>
      <c r="E232" s="143" t="s">
        <v>748</v>
      </c>
      <c r="F232" s="142" t="s">
        <v>82</v>
      </c>
      <c r="G232" s="141">
        <v>2449143</v>
      </c>
      <c r="H232" s="141">
        <v>2455790</v>
      </c>
      <c r="I232" s="141">
        <v>2455790</v>
      </c>
      <c r="J232" s="134"/>
    </row>
    <row r="233" spans="1:10" ht="47.25" outlineLevel="4" x14ac:dyDescent="0.25">
      <c r="A233" s="10" t="s">
        <v>42</v>
      </c>
      <c r="B233" s="142" t="s">
        <v>128</v>
      </c>
      <c r="C233" s="143" t="s">
        <v>40</v>
      </c>
      <c r="D233" s="143" t="s">
        <v>77</v>
      </c>
      <c r="E233" s="143" t="s">
        <v>748</v>
      </c>
      <c r="F233" s="142">
        <v>200</v>
      </c>
      <c r="G233" s="141">
        <f>G234</f>
        <v>1142163</v>
      </c>
      <c r="H233" s="141">
        <f t="shared" ref="H233:I233" si="125">H234</f>
        <v>0</v>
      </c>
      <c r="I233" s="141">
        <f t="shared" si="125"/>
        <v>0</v>
      </c>
      <c r="J233" s="134"/>
    </row>
    <row r="234" spans="1:10" ht="47.25" outlineLevel="4" x14ac:dyDescent="0.25">
      <c r="A234" s="144" t="s">
        <v>44</v>
      </c>
      <c r="B234" s="142" t="s">
        <v>128</v>
      </c>
      <c r="C234" s="143" t="s">
        <v>40</v>
      </c>
      <c r="D234" s="143" t="s">
        <v>77</v>
      </c>
      <c r="E234" s="143" t="s">
        <v>748</v>
      </c>
      <c r="F234" s="142" t="s">
        <v>45</v>
      </c>
      <c r="G234" s="141">
        <f>842163+110000+80000+110000</f>
        <v>1142163</v>
      </c>
      <c r="H234" s="141">
        <v>0</v>
      </c>
      <c r="I234" s="141">
        <v>0</v>
      </c>
      <c r="J234" s="134"/>
    </row>
    <row r="235" spans="1:10" ht="31.5" outlineLevel="3" x14ac:dyDescent="0.25">
      <c r="A235" s="144" t="s">
        <v>46</v>
      </c>
      <c r="B235" s="142" t="s">
        <v>128</v>
      </c>
      <c r="C235" s="143" t="s">
        <v>40</v>
      </c>
      <c r="D235" s="143" t="s">
        <v>77</v>
      </c>
      <c r="E235" s="143" t="s">
        <v>747</v>
      </c>
      <c r="F235" s="142"/>
      <c r="G235" s="141">
        <f>G236</f>
        <v>1000</v>
      </c>
      <c r="H235" s="141">
        <v>0</v>
      </c>
      <c r="I235" s="141">
        <v>0</v>
      </c>
      <c r="J235" s="134"/>
    </row>
    <row r="236" spans="1:10" ht="26.25" customHeight="1" outlineLevel="3" x14ac:dyDescent="0.25">
      <c r="A236" s="10" t="s">
        <v>47</v>
      </c>
      <c r="B236" s="142" t="s">
        <v>128</v>
      </c>
      <c r="C236" s="143" t="s">
        <v>40</v>
      </c>
      <c r="D236" s="143" t="s">
        <v>77</v>
      </c>
      <c r="E236" s="143" t="s">
        <v>747</v>
      </c>
      <c r="F236" s="142">
        <v>800</v>
      </c>
      <c r="G236" s="141">
        <f>G237</f>
        <v>1000</v>
      </c>
      <c r="H236" s="141">
        <f t="shared" ref="H236:I236" si="126">H237</f>
        <v>0</v>
      </c>
      <c r="I236" s="141">
        <f t="shared" si="126"/>
        <v>0</v>
      </c>
      <c r="J236" s="134"/>
    </row>
    <row r="237" spans="1:10" ht="26.25" customHeight="1" outlineLevel="4" x14ac:dyDescent="0.25">
      <c r="A237" s="144" t="s">
        <v>49</v>
      </c>
      <c r="B237" s="142" t="s">
        <v>128</v>
      </c>
      <c r="C237" s="143" t="s">
        <v>40</v>
      </c>
      <c r="D237" s="143" t="s">
        <v>77</v>
      </c>
      <c r="E237" s="143" t="s">
        <v>747</v>
      </c>
      <c r="F237" s="142" t="s">
        <v>50</v>
      </c>
      <c r="G237" s="141">
        <v>1000</v>
      </c>
      <c r="H237" s="141">
        <v>0</v>
      </c>
      <c r="I237" s="141">
        <v>0</v>
      </c>
      <c r="J237" s="134"/>
    </row>
    <row r="238" spans="1:10" ht="47.25" outlineLevel="2" x14ac:dyDescent="0.25">
      <c r="A238" s="144" t="s">
        <v>147</v>
      </c>
      <c r="B238" s="142" t="s">
        <v>128</v>
      </c>
      <c r="C238" s="143" t="s">
        <v>40</v>
      </c>
      <c r="D238" s="143" t="s">
        <v>118</v>
      </c>
      <c r="E238" s="143"/>
      <c r="F238" s="142"/>
      <c r="G238" s="141">
        <f>G239+G242</f>
        <v>34000</v>
      </c>
      <c r="H238" s="141">
        <f t="shared" ref="H238:I238" si="127">H239+H242</f>
        <v>34000</v>
      </c>
      <c r="I238" s="141">
        <f t="shared" si="127"/>
        <v>34000</v>
      </c>
      <c r="J238" s="134"/>
    </row>
    <row r="239" spans="1:10" ht="47.25" outlineLevel="3" x14ac:dyDescent="0.25">
      <c r="A239" s="144" t="s">
        <v>148</v>
      </c>
      <c r="B239" s="142" t="s">
        <v>128</v>
      </c>
      <c r="C239" s="143" t="s">
        <v>40</v>
      </c>
      <c r="D239" s="143" t="s">
        <v>118</v>
      </c>
      <c r="E239" s="143" t="s">
        <v>746</v>
      </c>
      <c r="F239" s="142"/>
      <c r="G239" s="141">
        <f>G240</f>
        <v>27000</v>
      </c>
      <c r="H239" s="141">
        <f t="shared" ref="H239:I239" si="128">H240</f>
        <v>27000</v>
      </c>
      <c r="I239" s="141">
        <f t="shared" si="128"/>
        <v>27000</v>
      </c>
      <c r="J239" s="134"/>
    </row>
    <row r="240" spans="1:10" ht="47.25" outlineLevel="3" x14ac:dyDescent="0.25">
      <c r="A240" s="10" t="s">
        <v>42</v>
      </c>
      <c r="B240" s="142" t="s">
        <v>128</v>
      </c>
      <c r="C240" s="143" t="s">
        <v>40</v>
      </c>
      <c r="D240" s="143" t="s">
        <v>118</v>
      </c>
      <c r="E240" s="143" t="s">
        <v>746</v>
      </c>
      <c r="F240" s="142">
        <v>200</v>
      </c>
      <c r="G240" s="141">
        <f>G241</f>
        <v>27000</v>
      </c>
      <c r="H240" s="141">
        <f t="shared" ref="H240:I240" si="129">H241</f>
        <v>27000</v>
      </c>
      <c r="I240" s="141">
        <f t="shared" si="129"/>
        <v>27000</v>
      </c>
      <c r="J240" s="134"/>
    </row>
    <row r="241" spans="1:10" ht="47.25" outlineLevel="4" x14ac:dyDescent="0.25">
      <c r="A241" s="144" t="s">
        <v>44</v>
      </c>
      <c r="B241" s="142" t="s">
        <v>128</v>
      </c>
      <c r="C241" s="143" t="s">
        <v>40</v>
      </c>
      <c r="D241" s="143" t="s">
        <v>118</v>
      </c>
      <c r="E241" s="143" t="s">
        <v>746</v>
      </c>
      <c r="F241" s="142" t="s">
        <v>45</v>
      </c>
      <c r="G241" s="141">
        <v>27000</v>
      </c>
      <c r="H241" s="141">
        <v>27000</v>
      </c>
      <c r="I241" s="141">
        <v>27000</v>
      </c>
      <c r="J241" s="134"/>
    </row>
    <row r="242" spans="1:10" ht="94.5" outlineLevel="3" x14ac:dyDescent="0.25">
      <c r="A242" s="144" t="s">
        <v>149</v>
      </c>
      <c r="B242" s="142" t="s">
        <v>128</v>
      </c>
      <c r="C242" s="143" t="s">
        <v>40</v>
      </c>
      <c r="D242" s="143" t="s">
        <v>118</v>
      </c>
      <c r="E242" s="143" t="s">
        <v>745</v>
      </c>
      <c r="F242" s="142"/>
      <c r="G242" s="141">
        <f>G243</f>
        <v>7000</v>
      </c>
      <c r="H242" s="141">
        <f t="shared" ref="H242:I242" si="130">H243</f>
        <v>7000</v>
      </c>
      <c r="I242" s="141">
        <f t="shared" si="130"/>
        <v>7000</v>
      </c>
      <c r="J242" s="134"/>
    </row>
    <row r="243" spans="1:10" ht="47.25" outlineLevel="3" x14ac:dyDescent="0.25">
      <c r="A243" s="10" t="s">
        <v>42</v>
      </c>
      <c r="B243" s="142" t="s">
        <v>128</v>
      </c>
      <c r="C243" s="143" t="s">
        <v>40</v>
      </c>
      <c r="D243" s="143" t="s">
        <v>118</v>
      </c>
      <c r="E243" s="143" t="s">
        <v>745</v>
      </c>
      <c r="F243" s="142">
        <v>200</v>
      </c>
      <c r="G243" s="141">
        <f>G244</f>
        <v>7000</v>
      </c>
      <c r="H243" s="141">
        <f t="shared" ref="H243:I243" si="131">H244</f>
        <v>7000</v>
      </c>
      <c r="I243" s="141">
        <f t="shared" si="131"/>
        <v>7000</v>
      </c>
      <c r="J243" s="134"/>
    </row>
    <row r="244" spans="1:10" ht="47.25" outlineLevel="4" x14ac:dyDescent="0.25">
      <c r="A244" s="144" t="s">
        <v>44</v>
      </c>
      <c r="B244" s="142" t="s">
        <v>128</v>
      </c>
      <c r="C244" s="143" t="s">
        <v>40</v>
      </c>
      <c r="D244" s="143" t="s">
        <v>118</v>
      </c>
      <c r="E244" s="143" t="s">
        <v>745</v>
      </c>
      <c r="F244" s="142" t="s">
        <v>45</v>
      </c>
      <c r="G244" s="141">
        <v>7000</v>
      </c>
      <c r="H244" s="141">
        <v>7000</v>
      </c>
      <c r="I244" s="141">
        <v>7000</v>
      </c>
      <c r="J244" s="134"/>
    </row>
    <row r="245" spans="1:10" outlineLevel="1" x14ac:dyDescent="0.25">
      <c r="A245" s="144" t="s">
        <v>101</v>
      </c>
      <c r="B245" s="142" t="s">
        <v>128</v>
      </c>
      <c r="C245" s="143" t="s">
        <v>91</v>
      </c>
      <c r="D245" s="143"/>
      <c r="E245" s="143"/>
      <c r="F245" s="142"/>
      <c r="G245" s="141">
        <f>G246+G253+G257+G264</f>
        <v>39689273.479999997</v>
      </c>
      <c r="H245" s="141">
        <f t="shared" ref="H245:I245" si="132">H246+H253+H257+H264</f>
        <v>16301704.6</v>
      </c>
      <c r="I245" s="141">
        <f t="shared" si="132"/>
        <v>16218704.6</v>
      </c>
      <c r="J245" s="134"/>
    </row>
    <row r="246" spans="1:10" outlineLevel="2" x14ac:dyDescent="0.25">
      <c r="A246" s="144" t="s">
        <v>150</v>
      </c>
      <c r="B246" s="142" t="s">
        <v>128</v>
      </c>
      <c r="C246" s="143" t="s">
        <v>91</v>
      </c>
      <c r="D246" s="143" t="s">
        <v>137</v>
      </c>
      <c r="E246" s="143"/>
      <c r="F246" s="142"/>
      <c r="G246" s="141">
        <f>G247+G250</f>
        <v>752046.10000000009</v>
      </c>
      <c r="H246" s="141">
        <f t="shared" ref="H246:I246" si="133">H247+H250</f>
        <v>381314.6</v>
      </c>
      <c r="I246" s="141">
        <f t="shared" si="133"/>
        <v>381314.6</v>
      </c>
      <c r="J246" s="134"/>
    </row>
    <row r="247" spans="1:10" ht="226.5" customHeight="1" outlineLevel="3" x14ac:dyDescent="0.25">
      <c r="A247" s="144" t="s">
        <v>151</v>
      </c>
      <c r="B247" s="142" t="s">
        <v>128</v>
      </c>
      <c r="C247" s="143" t="s">
        <v>91</v>
      </c>
      <c r="D247" s="143" t="s">
        <v>137</v>
      </c>
      <c r="E247" s="143" t="s">
        <v>744</v>
      </c>
      <c r="F247" s="142"/>
      <c r="G247" s="141">
        <f>G248</f>
        <v>413998.9</v>
      </c>
      <c r="H247" s="141">
        <f t="shared" ref="H247:I247" si="134">H248</f>
        <v>381314.6</v>
      </c>
      <c r="I247" s="141">
        <f t="shared" si="134"/>
        <v>381314.6</v>
      </c>
      <c r="J247" s="134"/>
    </row>
    <row r="248" spans="1:10" ht="69" customHeight="1" outlineLevel="3" x14ac:dyDescent="0.25">
      <c r="A248" s="10" t="s">
        <v>42</v>
      </c>
      <c r="B248" s="142" t="s">
        <v>128</v>
      </c>
      <c r="C248" s="143" t="s">
        <v>91</v>
      </c>
      <c r="D248" s="143" t="s">
        <v>137</v>
      </c>
      <c r="E248" s="143" t="s">
        <v>744</v>
      </c>
      <c r="F248" s="142">
        <v>200</v>
      </c>
      <c r="G248" s="141">
        <f>G249</f>
        <v>413998.9</v>
      </c>
      <c r="H248" s="141">
        <f t="shared" ref="H248:I248" si="135">H249</f>
        <v>381314.6</v>
      </c>
      <c r="I248" s="141">
        <f t="shared" si="135"/>
        <v>381314.6</v>
      </c>
      <c r="J248" s="134"/>
    </row>
    <row r="249" spans="1:10" ht="47.25" outlineLevel="4" x14ac:dyDescent="0.25">
      <c r="A249" s="144" t="s">
        <v>44</v>
      </c>
      <c r="B249" s="142" t="s">
        <v>128</v>
      </c>
      <c r="C249" s="143" t="s">
        <v>91</v>
      </c>
      <c r="D249" s="143" t="s">
        <v>137</v>
      </c>
      <c r="E249" s="143" t="s">
        <v>744</v>
      </c>
      <c r="F249" s="142" t="s">
        <v>45</v>
      </c>
      <c r="G249" s="141">
        <v>413998.9</v>
      </c>
      <c r="H249" s="141">
        <v>381314.6</v>
      </c>
      <c r="I249" s="141">
        <v>381314.6</v>
      </c>
      <c r="J249" s="134"/>
    </row>
    <row r="250" spans="1:10" ht="195.75" customHeight="1" outlineLevel="4" x14ac:dyDescent="0.25">
      <c r="A250" s="144" t="s">
        <v>803</v>
      </c>
      <c r="B250" s="142" t="s">
        <v>128</v>
      </c>
      <c r="C250" s="143" t="s">
        <v>91</v>
      </c>
      <c r="D250" s="143" t="s">
        <v>137</v>
      </c>
      <c r="E250" s="143" t="s">
        <v>804</v>
      </c>
      <c r="F250" s="142"/>
      <c r="G250" s="141">
        <f>G251</f>
        <v>338047.2</v>
      </c>
      <c r="H250" s="141">
        <f t="shared" ref="H250:I250" si="136">H251</f>
        <v>0</v>
      </c>
      <c r="I250" s="141">
        <f t="shared" si="136"/>
        <v>0</v>
      </c>
      <c r="J250" s="134"/>
    </row>
    <row r="251" spans="1:10" ht="54.75" customHeight="1" outlineLevel="4" x14ac:dyDescent="0.25">
      <c r="A251" s="10" t="s">
        <v>42</v>
      </c>
      <c r="B251" s="142" t="s">
        <v>128</v>
      </c>
      <c r="C251" s="143" t="s">
        <v>91</v>
      </c>
      <c r="D251" s="143" t="s">
        <v>137</v>
      </c>
      <c r="E251" s="143" t="s">
        <v>804</v>
      </c>
      <c r="F251" s="142">
        <v>200</v>
      </c>
      <c r="G251" s="141">
        <f>G252</f>
        <v>338047.2</v>
      </c>
      <c r="H251" s="141">
        <f t="shared" ref="H251:I251" si="137">H252</f>
        <v>0</v>
      </c>
      <c r="I251" s="141">
        <f t="shared" si="137"/>
        <v>0</v>
      </c>
      <c r="J251" s="134"/>
    </row>
    <row r="252" spans="1:10" ht="47.25" outlineLevel="4" x14ac:dyDescent="0.25">
      <c r="A252" s="144" t="s">
        <v>44</v>
      </c>
      <c r="B252" s="142" t="s">
        <v>128</v>
      </c>
      <c r="C252" s="143" t="s">
        <v>91</v>
      </c>
      <c r="D252" s="143" t="s">
        <v>137</v>
      </c>
      <c r="E252" s="143" t="s">
        <v>804</v>
      </c>
      <c r="F252" s="142">
        <v>240</v>
      </c>
      <c r="G252" s="141">
        <v>338047.2</v>
      </c>
      <c r="H252" s="141"/>
      <c r="I252" s="141"/>
      <c r="J252" s="134"/>
    </row>
    <row r="253" spans="1:10" outlineLevel="2" x14ac:dyDescent="0.25">
      <c r="A253" s="144" t="s">
        <v>152</v>
      </c>
      <c r="B253" s="142" t="s">
        <v>128</v>
      </c>
      <c r="C253" s="143" t="s">
        <v>91</v>
      </c>
      <c r="D253" s="143" t="s">
        <v>153</v>
      </c>
      <c r="E253" s="143"/>
      <c r="F253" s="142"/>
      <c r="G253" s="141">
        <f>G254</f>
        <v>9423044</v>
      </c>
      <c r="H253" s="141">
        <f t="shared" ref="H253:I253" si="138">H254</f>
        <v>129300</v>
      </c>
      <c r="I253" s="141">
        <f t="shared" si="138"/>
        <v>129300</v>
      </c>
      <c r="J253" s="134"/>
    </row>
    <row r="254" spans="1:10" ht="126" outlineLevel="3" x14ac:dyDescent="0.25">
      <c r="A254" s="144" t="s">
        <v>154</v>
      </c>
      <c r="B254" s="142" t="s">
        <v>128</v>
      </c>
      <c r="C254" s="143" t="s">
        <v>91</v>
      </c>
      <c r="D254" s="143" t="s">
        <v>153</v>
      </c>
      <c r="E254" s="143" t="s">
        <v>743</v>
      </c>
      <c r="F254" s="142"/>
      <c r="G254" s="141">
        <f>G255</f>
        <v>9423044</v>
      </c>
      <c r="H254" s="141">
        <f t="shared" ref="H254:I254" si="139">H255</f>
        <v>129300</v>
      </c>
      <c r="I254" s="141">
        <f t="shared" si="139"/>
        <v>129300</v>
      </c>
      <c r="J254" s="134"/>
    </row>
    <row r="255" spans="1:10" outlineLevel="3" x14ac:dyDescent="0.25">
      <c r="A255" s="10" t="s">
        <v>47</v>
      </c>
      <c r="B255" s="142" t="s">
        <v>128</v>
      </c>
      <c r="C255" s="143" t="s">
        <v>91</v>
      </c>
      <c r="D255" s="143" t="s">
        <v>153</v>
      </c>
      <c r="E255" s="143" t="s">
        <v>743</v>
      </c>
      <c r="F255" s="142">
        <v>800</v>
      </c>
      <c r="G255" s="141">
        <f>G256</f>
        <v>9423044</v>
      </c>
      <c r="H255" s="141">
        <f t="shared" ref="H255:I255" si="140">H256</f>
        <v>129300</v>
      </c>
      <c r="I255" s="141">
        <f t="shared" si="140"/>
        <v>129300</v>
      </c>
      <c r="J255" s="134"/>
    </row>
    <row r="256" spans="1:10" ht="78.75" outlineLevel="4" x14ac:dyDescent="0.25">
      <c r="A256" s="144" t="s">
        <v>155</v>
      </c>
      <c r="B256" s="142" t="s">
        <v>128</v>
      </c>
      <c r="C256" s="143" t="s">
        <v>91</v>
      </c>
      <c r="D256" s="143" t="s">
        <v>153</v>
      </c>
      <c r="E256" s="143" t="s">
        <v>743</v>
      </c>
      <c r="F256" s="142" t="s">
        <v>156</v>
      </c>
      <c r="G256" s="141">
        <v>9423044</v>
      </c>
      <c r="H256" s="141">
        <v>129300</v>
      </c>
      <c r="I256" s="141">
        <v>129300</v>
      </c>
      <c r="J256" s="134"/>
    </row>
    <row r="257" spans="1:10" ht="31.5" outlineLevel="2" x14ac:dyDescent="0.25">
      <c r="A257" s="144" t="s">
        <v>157</v>
      </c>
      <c r="B257" s="142" t="s">
        <v>128</v>
      </c>
      <c r="C257" s="143" t="s">
        <v>91</v>
      </c>
      <c r="D257" s="143" t="s">
        <v>77</v>
      </c>
      <c r="E257" s="143"/>
      <c r="F257" s="142"/>
      <c r="G257" s="141">
        <f>G258+G261</f>
        <v>29133093.379999995</v>
      </c>
      <c r="H257" s="141">
        <f t="shared" ref="H257:I257" si="141">H258+H261</f>
        <v>15530000</v>
      </c>
      <c r="I257" s="141">
        <f t="shared" si="141"/>
        <v>15447000</v>
      </c>
      <c r="J257" s="134"/>
    </row>
    <row r="258" spans="1:10" ht="357" customHeight="1" outlineLevel="3" x14ac:dyDescent="0.25">
      <c r="A258" s="144" t="s">
        <v>158</v>
      </c>
      <c r="B258" s="142" t="s">
        <v>128</v>
      </c>
      <c r="C258" s="143" t="s">
        <v>91</v>
      </c>
      <c r="D258" s="143" t="s">
        <v>77</v>
      </c>
      <c r="E258" s="143" t="s">
        <v>742</v>
      </c>
      <c r="F258" s="142"/>
      <c r="G258" s="141">
        <f>G259</f>
        <v>17697590.869999997</v>
      </c>
      <c r="H258" s="141">
        <f t="shared" ref="H258:I258" si="142">H259</f>
        <v>15530000</v>
      </c>
      <c r="I258" s="141">
        <f t="shared" si="142"/>
        <v>15447000</v>
      </c>
      <c r="J258" s="134"/>
    </row>
    <row r="259" spans="1:10" ht="42.75" customHeight="1" outlineLevel="3" x14ac:dyDescent="0.25">
      <c r="A259" s="10" t="s">
        <v>121</v>
      </c>
      <c r="B259" s="142" t="s">
        <v>128</v>
      </c>
      <c r="C259" s="143" t="s">
        <v>91</v>
      </c>
      <c r="D259" s="143" t="s">
        <v>77</v>
      </c>
      <c r="E259" s="143" t="s">
        <v>742</v>
      </c>
      <c r="F259" s="142">
        <v>500</v>
      </c>
      <c r="G259" s="141">
        <f>G260</f>
        <v>17697590.869999997</v>
      </c>
      <c r="H259" s="141">
        <f t="shared" ref="H259:I259" si="143">H260</f>
        <v>15530000</v>
      </c>
      <c r="I259" s="141">
        <f t="shared" si="143"/>
        <v>15447000</v>
      </c>
      <c r="J259" s="134"/>
    </row>
    <row r="260" spans="1:10" outlineLevel="4" x14ac:dyDescent="0.25">
      <c r="A260" s="144" t="s">
        <v>5</v>
      </c>
      <c r="B260" s="142" t="s">
        <v>128</v>
      </c>
      <c r="C260" s="143" t="s">
        <v>91</v>
      </c>
      <c r="D260" s="143" t="s">
        <v>77</v>
      </c>
      <c r="E260" s="143" t="s">
        <v>742</v>
      </c>
      <c r="F260" s="142" t="s">
        <v>159</v>
      </c>
      <c r="G260" s="141">
        <f>18286930.81-589339.94</f>
        <v>17697590.869999997</v>
      </c>
      <c r="H260" s="141">
        <v>15530000</v>
      </c>
      <c r="I260" s="141">
        <v>15447000</v>
      </c>
      <c r="J260" s="134"/>
    </row>
    <row r="261" spans="1:10" ht="63" outlineLevel="3" x14ac:dyDescent="0.25">
      <c r="A261" s="144" t="s">
        <v>160</v>
      </c>
      <c r="B261" s="142" t="s">
        <v>128</v>
      </c>
      <c r="C261" s="143" t="s">
        <v>91</v>
      </c>
      <c r="D261" s="143" t="s">
        <v>77</v>
      </c>
      <c r="E261" s="143" t="s">
        <v>741</v>
      </c>
      <c r="F261" s="142"/>
      <c r="G261" s="141">
        <f>G262</f>
        <v>11435502.51</v>
      </c>
      <c r="H261" s="141">
        <f t="shared" ref="H261:I262" si="144">H262</f>
        <v>0</v>
      </c>
      <c r="I261" s="141">
        <f t="shared" si="144"/>
        <v>0</v>
      </c>
      <c r="J261" s="134"/>
    </row>
    <row r="262" spans="1:10" ht="25.5" customHeight="1" outlineLevel="3" x14ac:dyDescent="0.25">
      <c r="A262" s="10" t="s">
        <v>121</v>
      </c>
      <c r="B262" s="142" t="s">
        <v>128</v>
      </c>
      <c r="C262" s="143" t="s">
        <v>91</v>
      </c>
      <c r="D262" s="143" t="s">
        <v>77</v>
      </c>
      <c r="E262" s="143" t="s">
        <v>741</v>
      </c>
      <c r="F262" s="142">
        <v>500</v>
      </c>
      <c r="G262" s="141">
        <f>G263</f>
        <v>11435502.51</v>
      </c>
      <c r="H262" s="141">
        <f t="shared" si="144"/>
        <v>0</v>
      </c>
      <c r="I262" s="141">
        <f t="shared" si="144"/>
        <v>0</v>
      </c>
      <c r="J262" s="134"/>
    </row>
    <row r="263" spans="1:10" ht="28.5" customHeight="1" outlineLevel="4" x14ac:dyDescent="0.25">
      <c r="A263" s="144" t="s">
        <v>5</v>
      </c>
      <c r="B263" s="142" t="s">
        <v>128</v>
      </c>
      <c r="C263" s="143" t="s">
        <v>91</v>
      </c>
      <c r="D263" s="143" t="s">
        <v>77</v>
      </c>
      <c r="E263" s="143" t="s">
        <v>741</v>
      </c>
      <c r="F263" s="142" t="s">
        <v>159</v>
      </c>
      <c r="G263" s="141">
        <f>10846162.57+553979.54+35360.4</f>
        <v>11435502.51</v>
      </c>
      <c r="H263" s="141">
        <v>0</v>
      </c>
      <c r="I263" s="141">
        <v>0</v>
      </c>
      <c r="J263" s="134"/>
    </row>
    <row r="264" spans="1:10" ht="31.5" outlineLevel="2" x14ac:dyDescent="0.25">
      <c r="A264" s="144" t="s">
        <v>102</v>
      </c>
      <c r="B264" s="142" t="s">
        <v>128</v>
      </c>
      <c r="C264" s="143" t="s">
        <v>91</v>
      </c>
      <c r="D264" s="143" t="s">
        <v>103</v>
      </c>
      <c r="E264" s="143"/>
      <c r="F264" s="142"/>
      <c r="G264" s="141">
        <f>G265+G270</f>
        <v>381090</v>
      </c>
      <c r="H264" s="141">
        <f t="shared" ref="H264:I264" si="145">H265+H270</f>
        <v>261090</v>
      </c>
      <c r="I264" s="141">
        <f t="shared" si="145"/>
        <v>261090</v>
      </c>
      <c r="J264" s="134"/>
    </row>
    <row r="265" spans="1:10" ht="94.5" outlineLevel="3" x14ac:dyDescent="0.25">
      <c r="A265" s="144" t="s">
        <v>161</v>
      </c>
      <c r="B265" s="142" t="s">
        <v>128</v>
      </c>
      <c r="C265" s="143" t="s">
        <v>91</v>
      </c>
      <c r="D265" s="143" t="s">
        <v>103</v>
      </c>
      <c r="E265" s="143" t="s">
        <v>740</v>
      </c>
      <c r="F265" s="142"/>
      <c r="G265" s="141">
        <f>G266+G268</f>
        <v>261090</v>
      </c>
      <c r="H265" s="141">
        <f t="shared" ref="H265:I265" si="146">H266+H268</f>
        <v>261090</v>
      </c>
      <c r="I265" s="141">
        <f t="shared" si="146"/>
        <v>261090</v>
      </c>
      <c r="J265" s="134"/>
    </row>
    <row r="266" spans="1:10" ht="110.25" outlineLevel="3" x14ac:dyDescent="0.25">
      <c r="A266" s="10" t="s">
        <v>35</v>
      </c>
      <c r="B266" s="142" t="s">
        <v>128</v>
      </c>
      <c r="C266" s="143" t="s">
        <v>91</v>
      </c>
      <c r="D266" s="143" t="s">
        <v>103</v>
      </c>
      <c r="E266" s="143" t="s">
        <v>740</v>
      </c>
      <c r="F266" s="142">
        <v>100</v>
      </c>
      <c r="G266" s="141">
        <f>G267</f>
        <v>155105</v>
      </c>
      <c r="H266" s="141">
        <f t="shared" ref="H266:I266" si="147">H267</f>
        <v>161326</v>
      </c>
      <c r="I266" s="141">
        <f t="shared" si="147"/>
        <v>167778</v>
      </c>
      <c r="J266" s="134"/>
    </row>
    <row r="267" spans="1:10" ht="47.25" outlineLevel="4" x14ac:dyDescent="0.25">
      <c r="A267" s="144" t="s">
        <v>37</v>
      </c>
      <c r="B267" s="142" t="s">
        <v>128</v>
      </c>
      <c r="C267" s="143" t="s">
        <v>91</v>
      </c>
      <c r="D267" s="143" t="s">
        <v>103</v>
      </c>
      <c r="E267" s="143" t="s">
        <v>740</v>
      </c>
      <c r="F267" s="142" t="s">
        <v>38</v>
      </c>
      <c r="G267" s="141">
        <v>155105</v>
      </c>
      <c r="H267" s="141">
        <v>161326</v>
      </c>
      <c r="I267" s="141">
        <v>167778</v>
      </c>
      <c r="J267" s="134"/>
    </row>
    <row r="268" spans="1:10" ht="47.25" outlineLevel="4" x14ac:dyDescent="0.25">
      <c r="A268" s="10" t="s">
        <v>42</v>
      </c>
      <c r="B268" s="142" t="s">
        <v>128</v>
      </c>
      <c r="C268" s="143" t="s">
        <v>91</v>
      </c>
      <c r="D268" s="143" t="s">
        <v>103</v>
      </c>
      <c r="E268" s="143" t="s">
        <v>740</v>
      </c>
      <c r="F268" s="142">
        <v>200</v>
      </c>
      <c r="G268" s="141">
        <f>G269</f>
        <v>105985</v>
      </c>
      <c r="H268" s="141">
        <f t="shared" ref="H268:I268" si="148">H269</f>
        <v>99764</v>
      </c>
      <c r="I268" s="141">
        <f t="shared" si="148"/>
        <v>93312</v>
      </c>
      <c r="J268" s="134"/>
    </row>
    <row r="269" spans="1:10" ht="47.25" outlineLevel="4" x14ac:dyDescent="0.25">
      <c r="A269" s="144" t="s">
        <v>44</v>
      </c>
      <c r="B269" s="142" t="s">
        <v>128</v>
      </c>
      <c r="C269" s="143" t="s">
        <v>91</v>
      </c>
      <c r="D269" s="143" t="s">
        <v>103</v>
      </c>
      <c r="E269" s="143" t="s">
        <v>740</v>
      </c>
      <c r="F269" s="142" t="s">
        <v>45</v>
      </c>
      <c r="G269" s="141">
        <v>105985</v>
      </c>
      <c r="H269" s="141">
        <v>99764</v>
      </c>
      <c r="I269" s="141">
        <v>93312</v>
      </c>
      <c r="J269" s="134"/>
    </row>
    <row r="270" spans="1:10" ht="78.75" outlineLevel="3" x14ac:dyDescent="0.25">
      <c r="A270" s="144" t="s">
        <v>106</v>
      </c>
      <c r="B270" s="142" t="s">
        <v>128</v>
      </c>
      <c r="C270" s="143" t="s">
        <v>91</v>
      </c>
      <c r="D270" s="143" t="s">
        <v>103</v>
      </c>
      <c r="E270" s="143" t="s">
        <v>739</v>
      </c>
      <c r="F270" s="142"/>
      <c r="G270" s="141">
        <f>G271</f>
        <v>120000</v>
      </c>
      <c r="H270" s="141">
        <f t="shared" ref="H270:I270" si="149">H271</f>
        <v>0</v>
      </c>
      <c r="I270" s="141">
        <f t="shared" si="149"/>
        <v>0</v>
      </c>
      <c r="J270" s="134"/>
    </row>
    <row r="271" spans="1:10" ht="47.25" outlineLevel="3" x14ac:dyDescent="0.25">
      <c r="A271" s="10" t="s">
        <v>42</v>
      </c>
      <c r="B271" s="142" t="s">
        <v>128</v>
      </c>
      <c r="C271" s="143" t="s">
        <v>91</v>
      </c>
      <c r="D271" s="143" t="s">
        <v>103</v>
      </c>
      <c r="E271" s="143" t="s">
        <v>739</v>
      </c>
      <c r="F271" s="142">
        <v>200</v>
      </c>
      <c r="G271" s="141">
        <f>G272</f>
        <v>120000</v>
      </c>
      <c r="H271" s="141">
        <f t="shared" ref="H271:I271" si="150">H272</f>
        <v>0</v>
      </c>
      <c r="I271" s="141">
        <f t="shared" si="150"/>
        <v>0</v>
      </c>
      <c r="J271" s="134"/>
    </row>
    <row r="272" spans="1:10" ht="47.25" outlineLevel="4" x14ac:dyDescent="0.25">
      <c r="A272" s="144" t="s">
        <v>44</v>
      </c>
      <c r="B272" s="142" t="s">
        <v>128</v>
      </c>
      <c r="C272" s="143" t="s">
        <v>91</v>
      </c>
      <c r="D272" s="143" t="s">
        <v>103</v>
      </c>
      <c r="E272" s="143" t="s">
        <v>739</v>
      </c>
      <c r="F272" s="142" t="s">
        <v>45</v>
      </c>
      <c r="G272" s="141">
        <v>120000</v>
      </c>
      <c r="H272" s="141">
        <v>0</v>
      </c>
      <c r="I272" s="141">
        <v>0</v>
      </c>
      <c r="J272" s="134"/>
    </row>
    <row r="273" spans="1:10" outlineLevel="1" x14ac:dyDescent="0.25">
      <c r="A273" s="144" t="s">
        <v>162</v>
      </c>
      <c r="B273" s="142" t="s">
        <v>128</v>
      </c>
      <c r="C273" s="143" t="s">
        <v>137</v>
      </c>
      <c r="D273" s="143"/>
      <c r="E273" s="143"/>
      <c r="F273" s="142"/>
      <c r="G273" s="141">
        <f>G274+G278+G285</f>
        <v>9137588</v>
      </c>
      <c r="H273" s="141">
        <f t="shared" ref="H273:I273" si="151">H274+H278</f>
        <v>178588</v>
      </c>
      <c r="I273" s="141">
        <f t="shared" si="151"/>
        <v>178588</v>
      </c>
      <c r="J273" s="134"/>
    </row>
    <row r="274" spans="1:10" outlineLevel="2" x14ac:dyDescent="0.25">
      <c r="A274" s="144" t="s">
        <v>163</v>
      </c>
      <c r="B274" s="142" t="s">
        <v>128</v>
      </c>
      <c r="C274" s="143" t="s">
        <v>137</v>
      </c>
      <c r="D274" s="143" t="s">
        <v>31</v>
      </c>
      <c r="E274" s="143"/>
      <c r="F274" s="142"/>
      <c r="G274" s="141">
        <f>G275</f>
        <v>217588</v>
      </c>
      <c r="H274" s="141">
        <f t="shared" ref="H274:I275" si="152">H275</f>
        <v>58588</v>
      </c>
      <c r="I274" s="141">
        <f t="shared" si="152"/>
        <v>58588</v>
      </c>
      <c r="J274" s="134"/>
    </row>
    <row r="275" spans="1:10" ht="78.75" outlineLevel="3" x14ac:dyDescent="0.25">
      <c r="A275" s="144" t="s">
        <v>164</v>
      </c>
      <c r="B275" s="142" t="s">
        <v>128</v>
      </c>
      <c r="C275" s="143" t="s">
        <v>137</v>
      </c>
      <c r="D275" s="143" t="s">
        <v>31</v>
      </c>
      <c r="E275" s="143" t="s">
        <v>738</v>
      </c>
      <c r="F275" s="142"/>
      <c r="G275" s="141">
        <f>G276</f>
        <v>217588</v>
      </c>
      <c r="H275" s="141">
        <f t="shared" si="152"/>
        <v>58588</v>
      </c>
      <c r="I275" s="141">
        <f t="shared" si="152"/>
        <v>58588</v>
      </c>
      <c r="J275" s="134"/>
    </row>
    <row r="276" spans="1:10" ht="47.25" outlineLevel="3" x14ac:dyDescent="0.25">
      <c r="A276" s="10" t="s">
        <v>42</v>
      </c>
      <c r="B276" s="142" t="s">
        <v>128</v>
      </c>
      <c r="C276" s="143" t="s">
        <v>137</v>
      </c>
      <c r="D276" s="143" t="s">
        <v>31</v>
      </c>
      <c r="E276" s="143" t="s">
        <v>738</v>
      </c>
      <c r="F276" s="142">
        <v>200</v>
      </c>
      <c r="G276" s="141">
        <f>G277</f>
        <v>217588</v>
      </c>
      <c r="H276" s="141">
        <f t="shared" ref="H276:I276" si="153">H277</f>
        <v>58588</v>
      </c>
      <c r="I276" s="141">
        <f t="shared" si="153"/>
        <v>58588</v>
      </c>
      <c r="J276" s="134"/>
    </row>
    <row r="277" spans="1:10" ht="47.25" outlineLevel="4" x14ac:dyDescent="0.25">
      <c r="A277" s="144" t="s">
        <v>44</v>
      </c>
      <c r="B277" s="142" t="s">
        <v>128</v>
      </c>
      <c r="C277" s="143" t="s">
        <v>137</v>
      </c>
      <c r="D277" s="143" t="s">
        <v>31</v>
      </c>
      <c r="E277" s="143" t="s">
        <v>738</v>
      </c>
      <c r="F277" s="142" t="s">
        <v>45</v>
      </c>
      <c r="G277" s="141">
        <f>58588+159000</f>
        <v>217588</v>
      </c>
      <c r="H277" s="141">
        <v>58588</v>
      </c>
      <c r="I277" s="141">
        <v>58588</v>
      </c>
      <c r="J277" s="134"/>
    </row>
    <row r="278" spans="1:10" outlineLevel="2" x14ac:dyDescent="0.25">
      <c r="A278" s="144" t="s">
        <v>165</v>
      </c>
      <c r="B278" s="142" t="s">
        <v>128</v>
      </c>
      <c r="C278" s="143" t="s">
        <v>137</v>
      </c>
      <c r="D278" s="143" t="s">
        <v>33</v>
      </c>
      <c r="E278" s="143"/>
      <c r="F278" s="142"/>
      <c r="G278" s="141">
        <f>G279+G282</f>
        <v>120000</v>
      </c>
      <c r="H278" s="141">
        <f t="shared" ref="H278:I278" si="154">H279+H282</f>
        <v>120000</v>
      </c>
      <c r="I278" s="141">
        <f t="shared" si="154"/>
        <v>120000</v>
      </c>
      <c r="J278" s="134"/>
    </row>
    <row r="279" spans="1:10" ht="47.25" hidden="1" outlineLevel="3" x14ac:dyDescent="0.25">
      <c r="A279" s="144" t="s">
        <v>737</v>
      </c>
      <c r="B279" s="142" t="s">
        <v>128</v>
      </c>
      <c r="C279" s="143" t="s">
        <v>137</v>
      </c>
      <c r="D279" s="143" t="s">
        <v>33</v>
      </c>
      <c r="E279" s="143" t="s">
        <v>736</v>
      </c>
      <c r="F279" s="142"/>
      <c r="G279" s="141">
        <f>G280</f>
        <v>0</v>
      </c>
      <c r="H279" s="141">
        <f t="shared" ref="H279:I279" si="155">H280</f>
        <v>0</v>
      </c>
      <c r="I279" s="141">
        <f t="shared" si="155"/>
        <v>0</v>
      </c>
      <c r="J279" s="134"/>
    </row>
    <row r="280" spans="1:10" ht="47.25" hidden="1" outlineLevel="3" x14ac:dyDescent="0.25">
      <c r="A280" s="10" t="s">
        <v>42</v>
      </c>
      <c r="B280" s="142" t="s">
        <v>128</v>
      </c>
      <c r="C280" s="143" t="s">
        <v>137</v>
      </c>
      <c r="D280" s="143" t="s">
        <v>33</v>
      </c>
      <c r="E280" s="143" t="s">
        <v>736</v>
      </c>
      <c r="F280" s="142">
        <v>200</v>
      </c>
      <c r="G280" s="141">
        <f>G281</f>
        <v>0</v>
      </c>
      <c r="H280" s="141">
        <f t="shared" ref="H280:I280" si="156">H281</f>
        <v>0</v>
      </c>
      <c r="I280" s="141">
        <f t="shared" si="156"/>
        <v>0</v>
      </c>
      <c r="J280" s="134"/>
    </row>
    <row r="281" spans="1:10" ht="47.25" hidden="1" outlineLevel="4" x14ac:dyDescent="0.25">
      <c r="A281" s="144" t="s">
        <v>44</v>
      </c>
      <c r="B281" s="142" t="s">
        <v>128</v>
      </c>
      <c r="C281" s="143" t="s">
        <v>137</v>
      </c>
      <c r="D281" s="143" t="s">
        <v>33</v>
      </c>
      <c r="E281" s="143" t="s">
        <v>736</v>
      </c>
      <c r="F281" s="142" t="s">
        <v>45</v>
      </c>
      <c r="G281" s="141">
        <v>0</v>
      </c>
      <c r="H281" s="141">
        <v>0</v>
      </c>
      <c r="I281" s="141">
        <v>0</v>
      </c>
      <c r="J281" s="134"/>
    </row>
    <row r="282" spans="1:10" ht="141.75" outlineLevel="3" collapsed="1" x14ac:dyDescent="0.25">
      <c r="A282" s="144" t="s">
        <v>166</v>
      </c>
      <c r="B282" s="142" t="s">
        <v>128</v>
      </c>
      <c r="C282" s="143" t="s">
        <v>137</v>
      </c>
      <c r="D282" s="143" t="s">
        <v>33</v>
      </c>
      <c r="E282" s="143" t="s">
        <v>735</v>
      </c>
      <c r="F282" s="142"/>
      <c r="G282" s="141">
        <f>G283</f>
        <v>120000</v>
      </c>
      <c r="H282" s="141">
        <f t="shared" ref="H282:I282" si="157">H283</f>
        <v>120000</v>
      </c>
      <c r="I282" s="141">
        <f t="shared" si="157"/>
        <v>120000</v>
      </c>
      <c r="J282" s="134"/>
    </row>
    <row r="283" spans="1:10" outlineLevel="3" x14ac:dyDescent="0.25">
      <c r="A283" s="10" t="s">
        <v>121</v>
      </c>
      <c r="B283" s="142" t="s">
        <v>128</v>
      </c>
      <c r="C283" s="143" t="s">
        <v>137</v>
      </c>
      <c r="D283" s="143" t="s">
        <v>33</v>
      </c>
      <c r="E283" s="143" t="s">
        <v>735</v>
      </c>
      <c r="F283" s="142">
        <v>500</v>
      </c>
      <c r="G283" s="141">
        <f>G284</f>
        <v>120000</v>
      </c>
      <c r="H283" s="141">
        <f t="shared" ref="H283:I283" si="158">H284</f>
        <v>120000</v>
      </c>
      <c r="I283" s="141">
        <f t="shared" si="158"/>
        <v>120000</v>
      </c>
      <c r="J283" s="134"/>
    </row>
    <row r="284" spans="1:10" outlineLevel="4" x14ac:dyDescent="0.25">
      <c r="A284" s="144" t="s">
        <v>5</v>
      </c>
      <c r="B284" s="142" t="s">
        <v>128</v>
      </c>
      <c r="C284" s="143" t="s">
        <v>137</v>
      </c>
      <c r="D284" s="143" t="s">
        <v>33</v>
      </c>
      <c r="E284" s="143" t="s">
        <v>735</v>
      </c>
      <c r="F284" s="142" t="s">
        <v>159</v>
      </c>
      <c r="G284" s="141">
        <v>120000</v>
      </c>
      <c r="H284" s="141">
        <v>120000</v>
      </c>
      <c r="I284" s="141">
        <v>120000</v>
      </c>
      <c r="J284" s="134"/>
    </row>
    <row r="285" spans="1:10" ht="33" customHeight="1" outlineLevel="4" x14ac:dyDescent="0.25">
      <c r="A285" s="144" t="s">
        <v>815</v>
      </c>
      <c r="B285" s="142" t="s">
        <v>128</v>
      </c>
      <c r="C285" s="143" t="s">
        <v>137</v>
      </c>
      <c r="D285" s="143" t="s">
        <v>137</v>
      </c>
      <c r="E285" s="143"/>
      <c r="F285" s="142"/>
      <c r="G285" s="141">
        <f>G286</f>
        <v>8800000</v>
      </c>
      <c r="H285" s="141"/>
      <c r="I285" s="141"/>
      <c r="J285" s="134"/>
    </row>
    <row r="286" spans="1:10" ht="47.25" customHeight="1" outlineLevel="4" x14ac:dyDescent="0.25">
      <c r="A286" s="144" t="s">
        <v>737</v>
      </c>
      <c r="B286" s="142" t="s">
        <v>128</v>
      </c>
      <c r="C286" s="143" t="s">
        <v>137</v>
      </c>
      <c r="D286" s="143" t="s">
        <v>137</v>
      </c>
      <c r="E286" s="143" t="s">
        <v>736</v>
      </c>
      <c r="F286" s="142"/>
      <c r="G286" s="141">
        <f>G287</f>
        <v>8800000</v>
      </c>
      <c r="H286" s="141"/>
      <c r="I286" s="141"/>
      <c r="J286" s="134"/>
    </row>
    <row r="287" spans="1:10" ht="57.75" customHeight="1" outlineLevel="4" x14ac:dyDescent="0.25">
      <c r="A287" s="144" t="s">
        <v>42</v>
      </c>
      <c r="B287" s="142" t="s">
        <v>128</v>
      </c>
      <c r="C287" s="143" t="s">
        <v>137</v>
      </c>
      <c r="D287" s="143" t="s">
        <v>137</v>
      </c>
      <c r="E287" s="143" t="s">
        <v>736</v>
      </c>
      <c r="F287" s="142">
        <v>200</v>
      </c>
      <c r="G287" s="141">
        <f>G288</f>
        <v>8800000</v>
      </c>
      <c r="H287" s="141"/>
      <c r="I287" s="141"/>
      <c r="J287" s="134"/>
    </row>
    <row r="288" spans="1:10" ht="59.25" customHeight="1" outlineLevel="4" x14ac:dyDescent="0.25">
      <c r="A288" s="144" t="s">
        <v>44</v>
      </c>
      <c r="B288" s="142" t="s">
        <v>128</v>
      </c>
      <c r="C288" s="143" t="s">
        <v>137</v>
      </c>
      <c r="D288" s="143" t="s">
        <v>137</v>
      </c>
      <c r="E288" s="143" t="s">
        <v>736</v>
      </c>
      <c r="F288" s="142" t="s">
        <v>45</v>
      </c>
      <c r="G288" s="141">
        <v>8800000</v>
      </c>
      <c r="H288" s="141"/>
      <c r="I288" s="141"/>
      <c r="J288" s="134"/>
    </row>
    <row r="289" spans="1:10" outlineLevel="1" x14ac:dyDescent="0.25">
      <c r="A289" s="144" t="s">
        <v>167</v>
      </c>
      <c r="B289" s="142" t="s">
        <v>128</v>
      </c>
      <c r="C289" s="143" t="s">
        <v>110</v>
      </c>
      <c r="D289" s="143"/>
      <c r="E289" s="143"/>
      <c r="F289" s="142"/>
      <c r="G289" s="141">
        <f>G290</f>
        <v>192292</v>
      </c>
      <c r="H289" s="141">
        <f t="shared" ref="H289:I289" si="159">H290</f>
        <v>0</v>
      </c>
      <c r="I289" s="141">
        <f t="shared" si="159"/>
        <v>0</v>
      </c>
      <c r="J289" s="134"/>
    </row>
    <row r="290" spans="1:10" ht="31.5" outlineLevel="2" x14ac:dyDescent="0.25">
      <c r="A290" s="144" t="s">
        <v>168</v>
      </c>
      <c r="B290" s="142" t="s">
        <v>128</v>
      </c>
      <c r="C290" s="143" t="s">
        <v>110</v>
      </c>
      <c r="D290" s="143" t="s">
        <v>137</v>
      </c>
      <c r="E290" s="143"/>
      <c r="F290" s="142"/>
      <c r="G290" s="141">
        <f>G291</f>
        <v>192292</v>
      </c>
      <c r="H290" s="141">
        <f t="shared" ref="H290:I290" si="160">H291</f>
        <v>0</v>
      </c>
      <c r="I290" s="141">
        <f t="shared" si="160"/>
        <v>0</v>
      </c>
      <c r="J290" s="134"/>
    </row>
    <row r="291" spans="1:10" ht="47.25" outlineLevel="3" x14ac:dyDescent="0.25">
      <c r="A291" s="144" t="s">
        <v>169</v>
      </c>
      <c r="B291" s="142" t="s">
        <v>128</v>
      </c>
      <c r="C291" s="143" t="s">
        <v>110</v>
      </c>
      <c r="D291" s="143" t="s">
        <v>137</v>
      </c>
      <c r="E291" s="143" t="s">
        <v>734</v>
      </c>
      <c r="F291" s="142"/>
      <c r="G291" s="141">
        <f>G292</f>
        <v>192292</v>
      </c>
      <c r="H291" s="141">
        <f t="shared" ref="H291:I291" si="161">H292</f>
        <v>0</v>
      </c>
      <c r="I291" s="141">
        <f t="shared" si="161"/>
        <v>0</v>
      </c>
      <c r="J291" s="134"/>
    </row>
    <row r="292" spans="1:10" ht="47.25" outlineLevel="3" x14ac:dyDescent="0.25">
      <c r="A292" s="10" t="s">
        <v>42</v>
      </c>
      <c r="B292" s="142" t="s">
        <v>128</v>
      </c>
      <c r="C292" s="143" t="s">
        <v>110</v>
      </c>
      <c r="D292" s="143" t="s">
        <v>137</v>
      </c>
      <c r="E292" s="143" t="s">
        <v>734</v>
      </c>
      <c r="F292" s="142">
        <v>200</v>
      </c>
      <c r="G292" s="141">
        <f>G293</f>
        <v>192292</v>
      </c>
      <c r="H292" s="141">
        <f t="shared" ref="H292:I292" si="162">H293</f>
        <v>0</v>
      </c>
      <c r="I292" s="141">
        <f t="shared" si="162"/>
        <v>0</v>
      </c>
      <c r="J292" s="134"/>
    </row>
    <row r="293" spans="1:10" ht="47.25" outlineLevel="4" x14ac:dyDescent="0.25">
      <c r="A293" s="144" t="s">
        <v>44</v>
      </c>
      <c r="B293" s="142" t="s">
        <v>128</v>
      </c>
      <c r="C293" s="143" t="s">
        <v>110</v>
      </c>
      <c r="D293" s="143" t="s">
        <v>137</v>
      </c>
      <c r="E293" s="143" t="s">
        <v>734</v>
      </c>
      <c r="F293" s="142" t="s">
        <v>45</v>
      </c>
      <c r="G293" s="141">
        <f>64082+128210</f>
        <v>192292</v>
      </c>
      <c r="H293" s="141">
        <v>0</v>
      </c>
      <c r="I293" s="141">
        <v>0</v>
      </c>
      <c r="J293" s="134"/>
    </row>
    <row r="294" spans="1:10" outlineLevel="1" x14ac:dyDescent="0.25">
      <c r="A294" s="144" t="s">
        <v>170</v>
      </c>
      <c r="B294" s="142" t="s">
        <v>128</v>
      </c>
      <c r="C294" s="143" t="s">
        <v>153</v>
      </c>
      <c r="D294" s="143"/>
      <c r="E294" s="143"/>
      <c r="F294" s="142"/>
      <c r="G294" s="141">
        <f>G295+G334</f>
        <v>38395008</v>
      </c>
      <c r="H294" s="141">
        <f t="shared" ref="H294:I294" si="163">H295+H334</f>
        <v>39613814</v>
      </c>
      <c r="I294" s="141">
        <f t="shared" si="163"/>
        <v>31675450</v>
      </c>
      <c r="J294" s="134"/>
    </row>
    <row r="295" spans="1:10" outlineLevel="2" x14ac:dyDescent="0.25">
      <c r="A295" s="144" t="s">
        <v>171</v>
      </c>
      <c r="B295" s="142" t="s">
        <v>128</v>
      </c>
      <c r="C295" s="143" t="s">
        <v>153</v>
      </c>
      <c r="D295" s="143" t="s">
        <v>31</v>
      </c>
      <c r="E295" s="143"/>
      <c r="F295" s="142"/>
      <c r="G295" s="141">
        <f>G296+G299+G302+G305+G310+G313+G316+G319+G322+G325+G328+G331</f>
        <v>38240208</v>
      </c>
      <c r="H295" s="141">
        <f t="shared" ref="H295:I295" si="164">H296+H299+H302+H305+H310+H313+H316+H319+H322+H325+H328+H331</f>
        <v>39455414</v>
      </c>
      <c r="I295" s="141">
        <f t="shared" si="164"/>
        <v>31517050</v>
      </c>
      <c r="J295" s="134"/>
    </row>
    <row r="296" spans="1:10" ht="31.5" outlineLevel="3" x14ac:dyDescent="0.25">
      <c r="A296" s="144" t="s">
        <v>723</v>
      </c>
      <c r="B296" s="142" t="s">
        <v>128</v>
      </c>
      <c r="C296" s="143" t="s">
        <v>153</v>
      </c>
      <c r="D296" s="143" t="s">
        <v>31</v>
      </c>
      <c r="E296" s="143" t="s">
        <v>733</v>
      </c>
      <c r="F296" s="142"/>
      <c r="G296" s="141">
        <f>G297</f>
        <v>0</v>
      </c>
      <c r="H296" s="141">
        <f t="shared" ref="H296:I296" si="165">H297</f>
        <v>5050506</v>
      </c>
      <c r="I296" s="141">
        <f t="shared" si="165"/>
        <v>0</v>
      </c>
      <c r="J296" s="134"/>
    </row>
    <row r="297" spans="1:10" ht="47.25" outlineLevel="3" x14ac:dyDescent="0.25">
      <c r="A297" s="10" t="s">
        <v>42</v>
      </c>
      <c r="B297" s="142" t="s">
        <v>128</v>
      </c>
      <c r="C297" s="143" t="s">
        <v>153</v>
      </c>
      <c r="D297" s="143" t="s">
        <v>31</v>
      </c>
      <c r="E297" s="143" t="s">
        <v>733</v>
      </c>
      <c r="F297" s="142">
        <v>200</v>
      </c>
      <c r="G297" s="141">
        <f>G298</f>
        <v>0</v>
      </c>
      <c r="H297" s="141">
        <f t="shared" ref="H297:I297" si="166">H298</f>
        <v>5050506</v>
      </c>
      <c r="I297" s="141">
        <f t="shared" si="166"/>
        <v>0</v>
      </c>
      <c r="J297" s="134"/>
    </row>
    <row r="298" spans="1:10" ht="47.25" outlineLevel="4" x14ac:dyDescent="0.25">
      <c r="A298" s="144" t="s">
        <v>44</v>
      </c>
      <c r="B298" s="142" t="s">
        <v>128</v>
      </c>
      <c r="C298" s="143" t="s">
        <v>153</v>
      </c>
      <c r="D298" s="143" t="s">
        <v>31</v>
      </c>
      <c r="E298" s="143" t="s">
        <v>733</v>
      </c>
      <c r="F298" s="142" t="s">
        <v>45</v>
      </c>
      <c r="G298" s="141">
        <v>0</v>
      </c>
      <c r="H298" s="141">
        <v>5050506</v>
      </c>
      <c r="I298" s="141">
        <v>0</v>
      </c>
      <c r="J298" s="134"/>
    </row>
    <row r="299" spans="1:10" ht="31.5" outlineLevel="3" x14ac:dyDescent="0.25">
      <c r="A299" s="144" t="s">
        <v>732</v>
      </c>
      <c r="B299" s="142" t="s">
        <v>128</v>
      </c>
      <c r="C299" s="143" t="s">
        <v>153</v>
      </c>
      <c r="D299" s="143" t="s">
        <v>31</v>
      </c>
      <c r="E299" s="143" t="s">
        <v>731</v>
      </c>
      <c r="F299" s="142"/>
      <c r="G299" s="141">
        <f>G300</f>
        <v>0</v>
      </c>
      <c r="H299" s="141">
        <f t="shared" ref="H299:I299" si="167">H300</f>
        <v>2376063</v>
      </c>
      <c r="I299" s="141">
        <f t="shared" si="167"/>
        <v>0</v>
      </c>
      <c r="J299" s="134"/>
    </row>
    <row r="300" spans="1:10" ht="47.25" outlineLevel="3" x14ac:dyDescent="0.25">
      <c r="A300" s="10" t="s">
        <v>42</v>
      </c>
      <c r="B300" s="142" t="s">
        <v>128</v>
      </c>
      <c r="C300" s="143" t="s">
        <v>153</v>
      </c>
      <c r="D300" s="143" t="s">
        <v>31</v>
      </c>
      <c r="E300" s="143" t="s">
        <v>731</v>
      </c>
      <c r="F300" s="142">
        <v>200</v>
      </c>
      <c r="G300" s="141">
        <f>G301</f>
        <v>0</v>
      </c>
      <c r="H300" s="141">
        <f t="shared" ref="H300:I300" si="168">H301</f>
        <v>2376063</v>
      </c>
      <c r="I300" s="141">
        <f t="shared" si="168"/>
        <v>0</v>
      </c>
      <c r="J300" s="134"/>
    </row>
    <row r="301" spans="1:10" ht="47.25" outlineLevel="4" x14ac:dyDescent="0.25">
      <c r="A301" s="144" t="s">
        <v>44</v>
      </c>
      <c r="B301" s="142" t="s">
        <v>128</v>
      </c>
      <c r="C301" s="143" t="s">
        <v>153</v>
      </c>
      <c r="D301" s="143" t="s">
        <v>31</v>
      </c>
      <c r="E301" s="143" t="s">
        <v>731</v>
      </c>
      <c r="F301" s="142" t="s">
        <v>45</v>
      </c>
      <c r="G301" s="141">
        <v>0</v>
      </c>
      <c r="H301" s="141">
        <v>2376063</v>
      </c>
      <c r="I301" s="141">
        <v>0</v>
      </c>
      <c r="J301" s="134"/>
    </row>
    <row r="302" spans="1:10" ht="31.5" outlineLevel="3" x14ac:dyDescent="0.25">
      <c r="A302" s="144" t="s">
        <v>723</v>
      </c>
      <c r="B302" s="142" t="s">
        <v>128</v>
      </c>
      <c r="C302" s="143" t="s">
        <v>153</v>
      </c>
      <c r="D302" s="143" t="s">
        <v>31</v>
      </c>
      <c r="E302" s="143" t="s">
        <v>730</v>
      </c>
      <c r="F302" s="142"/>
      <c r="G302" s="141">
        <f>G303</f>
        <v>107458</v>
      </c>
      <c r="H302" s="141">
        <f t="shared" ref="H302:I302" si="169">H303</f>
        <v>0</v>
      </c>
      <c r="I302" s="141">
        <f t="shared" si="169"/>
        <v>0</v>
      </c>
      <c r="J302" s="134"/>
    </row>
    <row r="303" spans="1:10" ht="63" outlineLevel="3" x14ac:dyDescent="0.25">
      <c r="A303" s="10" t="s">
        <v>57</v>
      </c>
      <c r="B303" s="142" t="s">
        <v>128</v>
      </c>
      <c r="C303" s="143" t="s">
        <v>153</v>
      </c>
      <c r="D303" s="143" t="s">
        <v>31</v>
      </c>
      <c r="E303" s="143" t="s">
        <v>730</v>
      </c>
      <c r="F303" s="142">
        <v>600</v>
      </c>
      <c r="G303" s="141">
        <f>G304</f>
        <v>107458</v>
      </c>
      <c r="H303" s="141">
        <f t="shared" ref="H303:I303" si="170">H304</f>
        <v>0</v>
      </c>
      <c r="I303" s="141">
        <f t="shared" si="170"/>
        <v>0</v>
      </c>
      <c r="J303" s="134"/>
    </row>
    <row r="304" spans="1:10" outlineLevel="4" x14ac:dyDescent="0.25">
      <c r="A304" s="144" t="s">
        <v>59</v>
      </c>
      <c r="B304" s="142" t="s">
        <v>128</v>
      </c>
      <c r="C304" s="143" t="s">
        <v>153</v>
      </c>
      <c r="D304" s="143" t="s">
        <v>31</v>
      </c>
      <c r="E304" s="143" t="s">
        <v>730</v>
      </c>
      <c r="F304" s="142" t="s">
        <v>60</v>
      </c>
      <c r="G304" s="141">
        <v>107458</v>
      </c>
      <c r="H304" s="141">
        <v>0</v>
      </c>
      <c r="I304" s="141">
        <v>0</v>
      </c>
      <c r="J304" s="134"/>
    </row>
    <row r="305" spans="1:10" outlineLevel="3" x14ac:dyDescent="0.25">
      <c r="A305" s="144" t="s">
        <v>172</v>
      </c>
      <c r="B305" s="142" t="s">
        <v>128</v>
      </c>
      <c r="C305" s="143" t="s">
        <v>153</v>
      </c>
      <c r="D305" s="143" t="s">
        <v>31</v>
      </c>
      <c r="E305" s="143" t="s">
        <v>729</v>
      </c>
      <c r="F305" s="142"/>
      <c r="G305" s="141">
        <f>G306+G309</f>
        <v>3573945</v>
      </c>
      <c r="H305" s="141">
        <f t="shared" ref="H305:I305" si="171">H306+H309</f>
        <v>2608396</v>
      </c>
      <c r="I305" s="141">
        <f t="shared" si="171"/>
        <v>2608396</v>
      </c>
      <c r="J305" s="134"/>
    </row>
    <row r="306" spans="1:10" ht="31.5" hidden="1" outlineLevel="3" x14ac:dyDescent="0.25">
      <c r="A306" s="10" t="s">
        <v>93</v>
      </c>
      <c r="B306" s="142" t="s">
        <v>128</v>
      </c>
      <c r="C306" s="143" t="s">
        <v>153</v>
      </c>
      <c r="D306" s="143" t="s">
        <v>31</v>
      </c>
      <c r="E306" s="143" t="s">
        <v>729</v>
      </c>
      <c r="F306" s="142">
        <v>300</v>
      </c>
      <c r="G306" s="141">
        <f>G307</f>
        <v>0</v>
      </c>
      <c r="H306" s="141">
        <f t="shared" ref="H306:I306" si="172">H307</f>
        <v>0</v>
      </c>
      <c r="I306" s="141">
        <f t="shared" si="172"/>
        <v>0</v>
      </c>
      <c r="J306" s="134"/>
    </row>
    <row r="307" spans="1:10" ht="47.25" hidden="1" outlineLevel="3" x14ac:dyDescent="0.25">
      <c r="A307" s="10" t="s">
        <v>95</v>
      </c>
      <c r="B307" s="142" t="s">
        <v>128</v>
      </c>
      <c r="C307" s="143" t="s">
        <v>153</v>
      </c>
      <c r="D307" s="143" t="s">
        <v>31</v>
      </c>
      <c r="E307" s="143" t="s">
        <v>729</v>
      </c>
      <c r="F307" s="142">
        <v>320</v>
      </c>
      <c r="G307" s="141">
        <v>0</v>
      </c>
      <c r="H307" s="141"/>
      <c r="I307" s="141"/>
      <c r="J307" s="134"/>
    </row>
    <row r="308" spans="1:10" ht="63" outlineLevel="3" x14ac:dyDescent="0.25">
      <c r="A308" s="10" t="s">
        <v>57</v>
      </c>
      <c r="B308" s="142" t="s">
        <v>128</v>
      </c>
      <c r="C308" s="143" t="s">
        <v>153</v>
      </c>
      <c r="D308" s="143" t="s">
        <v>31</v>
      </c>
      <c r="E308" s="143" t="s">
        <v>729</v>
      </c>
      <c r="F308" s="142">
        <v>600</v>
      </c>
      <c r="G308" s="141">
        <f>G309</f>
        <v>3573945</v>
      </c>
      <c r="H308" s="141">
        <f t="shared" ref="H308:I308" si="173">H309</f>
        <v>2608396</v>
      </c>
      <c r="I308" s="141">
        <f t="shared" si="173"/>
        <v>2608396</v>
      </c>
      <c r="J308" s="134"/>
    </row>
    <row r="309" spans="1:10" outlineLevel="4" x14ac:dyDescent="0.25">
      <c r="A309" s="144" t="s">
        <v>59</v>
      </c>
      <c r="B309" s="142" t="s">
        <v>128</v>
      </c>
      <c r="C309" s="143" t="s">
        <v>153</v>
      </c>
      <c r="D309" s="143" t="s">
        <v>31</v>
      </c>
      <c r="E309" s="143" t="s">
        <v>729</v>
      </c>
      <c r="F309" s="142" t="s">
        <v>60</v>
      </c>
      <c r="G309" s="141">
        <f>3572870+1075</f>
        <v>3573945</v>
      </c>
      <c r="H309" s="141">
        <v>2608396</v>
      </c>
      <c r="I309" s="141">
        <v>2608396</v>
      </c>
      <c r="J309" s="134"/>
    </row>
    <row r="310" spans="1:10" outlineLevel="3" x14ac:dyDescent="0.25">
      <c r="A310" s="144" t="s">
        <v>173</v>
      </c>
      <c r="B310" s="142" t="s">
        <v>128</v>
      </c>
      <c r="C310" s="143" t="s">
        <v>153</v>
      </c>
      <c r="D310" s="143" t="s">
        <v>31</v>
      </c>
      <c r="E310" s="143" t="s">
        <v>728</v>
      </c>
      <c r="F310" s="142"/>
      <c r="G310" s="141">
        <f>G311</f>
        <v>2663644</v>
      </c>
      <c r="H310" s="141">
        <f t="shared" ref="H310:I310" si="174">H311</f>
        <v>2457303</v>
      </c>
      <c r="I310" s="141">
        <f t="shared" si="174"/>
        <v>2239758</v>
      </c>
      <c r="J310" s="134"/>
    </row>
    <row r="311" spans="1:10" ht="63" outlineLevel="3" x14ac:dyDescent="0.25">
      <c r="A311" s="10" t="s">
        <v>57</v>
      </c>
      <c r="B311" s="142" t="s">
        <v>128</v>
      </c>
      <c r="C311" s="143" t="s">
        <v>153</v>
      </c>
      <c r="D311" s="143" t="s">
        <v>31</v>
      </c>
      <c r="E311" s="143" t="s">
        <v>728</v>
      </c>
      <c r="F311" s="142">
        <v>600</v>
      </c>
      <c r="G311" s="141">
        <f>G312</f>
        <v>2663644</v>
      </c>
      <c r="H311" s="141">
        <f t="shared" ref="H311:I311" si="175">H312</f>
        <v>2457303</v>
      </c>
      <c r="I311" s="141">
        <f t="shared" si="175"/>
        <v>2239758</v>
      </c>
      <c r="J311" s="134"/>
    </row>
    <row r="312" spans="1:10" outlineLevel="4" x14ac:dyDescent="0.25">
      <c r="A312" s="144" t="s">
        <v>59</v>
      </c>
      <c r="B312" s="142" t="s">
        <v>128</v>
      </c>
      <c r="C312" s="143" t="s">
        <v>153</v>
      </c>
      <c r="D312" s="143" t="s">
        <v>31</v>
      </c>
      <c r="E312" s="143" t="s">
        <v>728</v>
      </c>
      <c r="F312" s="142" t="s">
        <v>60</v>
      </c>
      <c r="G312" s="141">
        <v>2663644</v>
      </c>
      <c r="H312" s="141">
        <v>2457303</v>
      </c>
      <c r="I312" s="141">
        <v>2239758</v>
      </c>
      <c r="J312" s="134"/>
    </row>
    <row r="313" spans="1:10" ht="31.5" outlineLevel="3" x14ac:dyDescent="0.25">
      <c r="A313" s="144" t="s">
        <v>174</v>
      </c>
      <c r="B313" s="142" t="s">
        <v>128</v>
      </c>
      <c r="C313" s="143" t="s">
        <v>153</v>
      </c>
      <c r="D313" s="143" t="s">
        <v>31</v>
      </c>
      <c r="E313" s="143" t="s">
        <v>727</v>
      </c>
      <c r="F313" s="142"/>
      <c r="G313" s="141">
        <f>G314</f>
        <v>9362243</v>
      </c>
      <c r="H313" s="141">
        <f t="shared" ref="H313:I313" si="176">H314</f>
        <v>7146096</v>
      </c>
      <c r="I313" s="141">
        <f t="shared" si="176"/>
        <v>7146096</v>
      </c>
      <c r="J313" s="134"/>
    </row>
    <row r="314" spans="1:10" ht="63" outlineLevel="3" x14ac:dyDescent="0.25">
      <c r="A314" s="10" t="s">
        <v>57</v>
      </c>
      <c r="B314" s="142" t="s">
        <v>128</v>
      </c>
      <c r="C314" s="143" t="s">
        <v>153</v>
      </c>
      <c r="D314" s="143" t="s">
        <v>31</v>
      </c>
      <c r="E314" s="143" t="s">
        <v>727</v>
      </c>
      <c r="F314" s="142">
        <v>600</v>
      </c>
      <c r="G314" s="141">
        <f>G315</f>
        <v>9362243</v>
      </c>
      <c r="H314" s="141">
        <f t="shared" ref="H314:I314" si="177">H315</f>
        <v>7146096</v>
      </c>
      <c r="I314" s="141">
        <f t="shared" si="177"/>
        <v>7146096</v>
      </c>
      <c r="J314" s="134"/>
    </row>
    <row r="315" spans="1:10" outlineLevel="4" x14ac:dyDescent="0.25">
      <c r="A315" s="144" t="s">
        <v>59</v>
      </c>
      <c r="B315" s="142" t="s">
        <v>128</v>
      </c>
      <c r="C315" s="143" t="s">
        <v>153</v>
      </c>
      <c r="D315" s="143" t="s">
        <v>31</v>
      </c>
      <c r="E315" s="143" t="s">
        <v>727</v>
      </c>
      <c r="F315" s="142" t="s">
        <v>60</v>
      </c>
      <c r="G315" s="141">
        <f>9362243</f>
        <v>9362243</v>
      </c>
      <c r="H315" s="141">
        <v>7146096</v>
      </c>
      <c r="I315" s="141">
        <v>7146096</v>
      </c>
      <c r="J315" s="134"/>
    </row>
    <row r="316" spans="1:10" ht="126" outlineLevel="3" x14ac:dyDescent="0.25">
      <c r="A316" s="144" t="s">
        <v>175</v>
      </c>
      <c r="B316" s="142" t="s">
        <v>128</v>
      </c>
      <c r="C316" s="143" t="s">
        <v>153</v>
      </c>
      <c r="D316" s="143" t="s">
        <v>31</v>
      </c>
      <c r="E316" s="143" t="s">
        <v>726</v>
      </c>
      <c r="F316" s="142"/>
      <c r="G316" s="141">
        <f>G317</f>
        <v>11088000</v>
      </c>
      <c r="H316" s="141">
        <f t="shared" ref="H316:I316" si="178">H317</f>
        <v>11088000</v>
      </c>
      <c r="I316" s="141">
        <f t="shared" si="178"/>
        <v>11088000</v>
      </c>
      <c r="J316" s="134"/>
    </row>
    <row r="317" spans="1:10" ht="63" outlineLevel="3" x14ac:dyDescent="0.25">
      <c r="A317" s="10" t="s">
        <v>57</v>
      </c>
      <c r="B317" s="142" t="s">
        <v>128</v>
      </c>
      <c r="C317" s="143" t="s">
        <v>153</v>
      </c>
      <c r="D317" s="143" t="s">
        <v>31</v>
      </c>
      <c r="E317" s="143" t="s">
        <v>726</v>
      </c>
      <c r="F317" s="142">
        <v>600</v>
      </c>
      <c r="G317" s="141">
        <f>G318</f>
        <v>11088000</v>
      </c>
      <c r="H317" s="141">
        <f t="shared" ref="H317:I317" si="179">H318</f>
        <v>11088000</v>
      </c>
      <c r="I317" s="141">
        <f t="shared" si="179"/>
        <v>11088000</v>
      </c>
      <c r="J317" s="134"/>
    </row>
    <row r="318" spans="1:10" ht="27.75" customHeight="1" outlineLevel="4" x14ac:dyDescent="0.25">
      <c r="A318" s="144" t="s">
        <v>59</v>
      </c>
      <c r="B318" s="142" t="s">
        <v>128</v>
      </c>
      <c r="C318" s="143" t="s">
        <v>153</v>
      </c>
      <c r="D318" s="143" t="s">
        <v>31</v>
      </c>
      <c r="E318" s="143" t="s">
        <v>726</v>
      </c>
      <c r="F318" s="142" t="s">
        <v>60</v>
      </c>
      <c r="G318" s="141">
        <v>11088000</v>
      </c>
      <c r="H318" s="141">
        <v>11088000</v>
      </c>
      <c r="I318" s="141">
        <v>11088000</v>
      </c>
      <c r="J318" s="134"/>
    </row>
    <row r="319" spans="1:10" ht="157.5" outlineLevel="3" x14ac:dyDescent="0.25">
      <c r="A319" s="144" t="s">
        <v>176</v>
      </c>
      <c r="B319" s="142" t="s">
        <v>128</v>
      </c>
      <c r="C319" s="143" t="s">
        <v>153</v>
      </c>
      <c r="D319" s="143" t="s">
        <v>31</v>
      </c>
      <c r="E319" s="143" t="s">
        <v>725</v>
      </c>
      <c r="F319" s="142"/>
      <c r="G319" s="141">
        <f>G320</f>
        <v>6962000</v>
      </c>
      <c r="H319" s="141">
        <f t="shared" ref="H319:I319" si="180">H320</f>
        <v>6962000</v>
      </c>
      <c r="I319" s="141">
        <f t="shared" si="180"/>
        <v>6962000</v>
      </c>
      <c r="J319" s="134"/>
    </row>
    <row r="320" spans="1:10" ht="63" outlineLevel="3" x14ac:dyDescent="0.25">
      <c r="A320" s="10" t="s">
        <v>57</v>
      </c>
      <c r="B320" s="142" t="s">
        <v>128</v>
      </c>
      <c r="C320" s="143" t="s">
        <v>153</v>
      </c>
      <c r="D320" s="143" t="s">
        <v>31</v>
      </c>
      <c r="E320" s="143" t="s">
        <v>725</v>
      </c>
      <c r="F320" s="142">
        <v>600</v>
      </c>
      <c r="G320" s="141">
        <f>G321</f>
        <v>6962000</v>
      </c>
      <c r="H320" s="141">
        <f t="shared" ref="H320:I320" si="181">H321</f>
        <v>6962000</v>
      </c>
      <c r="I320" s="141">
        <f t="shared" si="181"/>
        <v>6962000</v>
      </c>
      <c r="J320" s="134"/>
    </row>
    <row r="321" spans="1:10" outlineLevel="4" x14ac:dyDescent="0.25">
      <c r="A321" s="144" t="s">
        <v>59</v>
      </c>
      <c r="B321" s="142" t="s">
        <v>128</v>
      </c>
      <c r="C321" s="143" t="s">
        <v>153</v>
      </c>
      <c r="D321" s="143" t="s">
        <v>31</v>
      </c>
      <c r="E321" s="143" t="s">
        <v>725</v>
      </c>
      <c r="F321" s="142" t="s">
        <v>60</v>
      </c>
      <c r="G321" s="141">
        <v>6962000</v>
      </c>
      <c r="H321" s="141">
        <v>6962000</v>
      </c>
      <c r="I321" s="141">
        <v>6962000</v>
      </c>
      <c r="J321" s="134"/>
    </row>
    <row r="322" spans="1:10" ht="63" outlineLevel="3" x14ac:dyDescent="0.25">
      <c r="A322" s="144" t="s">
        <v>177</v>
      </c>
      <c r="B322" s="142" t="s">
        <v>128</v>
      </c>
      <c r="C322" s="143" t="s">
        <v>153</v>
      </c>
      <c r="D322" s="143" t="s">
        <v>31</v>
      </c>
      <c r="E322" s="143" t="s">
        <v>724</v>
      </c>
      <c r="F322" s="142"/>
      <c r="G322" s="141">
        <f>G323</f>
        <v>3615948</v>
      </c>
      <c r="H322" s="141">
        <f t="shared" ref="H322:I322" si="182">H323</f>
        <v>1358080</v>
      </c>
      <c r="I322" s="141">
        <f t="shared" si="182"/>
        <v>1063830</v>
      </c>
      <c r="J322" s="134"/>
    </row>
    <row r="323" spans="1:10" ht="47.25" outlineLevel="3" x14ac:dyDescent="0.25">
      <c r="A323" s="10" t="s">
        <v>42</v>
      </c>
      <c r="B323" s="142" t="s">
        <v>128</v>
      </c>
      <c r="C323" s="143" t="s">
        <v>153</v>
      </c>
      <c r="D323" s="143" t="s">
        <v>31</v>
      </c>
      <c r="E323" s="143" t="s">
        <v>724</v>
      </c>
      <c r="F323" s="142">
        <v>600</v>
      </c>
      <c r="G323" s="141">
        <f>G324</f>
        <v>3615948</v>
      </c>
      <c r="H323" s="141">
        <f t="shared" ref="H323:I323" si="183">H324</f>
        <v>1358080</v>
      </c>
      <c r="I323" s="141">
        <f t="shared" si="183"/>
        <v>1063830</v>
      </c>
      <c r="J323" s="134"/>
    </row>
    <row r="324" spans="1:10" ht="47.25" outlineLevel="4" x14ac:dyDescent="0.25">
      <c r="A324" s="144" t="s">
        <v>44</v>
      </c>
      <c r="B324" s="142" t="s">
        <v>128</v>
      </c>
      <c r="C324" s="143" t="s">
        <v>153</v>
      </c>
      <c r="D324" s="143" t="s">
        <v>31</v>
      </c>
      <c r="E324" s="143" t="s">
        <v>724</v>
      </c>
      <c r="F324" s="142" t="s">
        <v>45</v>
      </c>
      <c r="G324" s="141">
        <v>3615948</v>
      </c>
      <c r="H324" s="141">
        <v>1358080</v>
      </c>
      <c r="I324" s="141">
        <v>1063830</v>
      </c>
      <c r="J324" s="134"/>
    </row>
    <row r="325" spans="1:10" ht="31.5" outlineLevel="3" x14ac:dyDescent="0.25">
      <c r="A325" s="144" t="s">
        <v>723</v>
      </c>
      <c r="B325" s="142" t="s">
        <v>128</v>
      </c>
      <c r="C325" s="143" t="s">
        <v>153</v>
      </c>
      <c r="D325" s="143" t="s">
        <v>31</v>
      </c>
      <c r="E325" s="143" t="s">
        <v>722</v>
      </c>
      <c r="F325" s="142"/>
      <c r="G325" s="141">
        <f>G326</f>
        <v>176970</v>
      </c>
      <c r="H325" s="141">
        <f t="shared" ref="H325:I325" si="184">H326</f>
        <v>176970</v>
      </c>
      <c r="I325" s="141">
        <f t="shared" si="184"/>
        <v>176970</v>
      </c>
      <c r="J325" s="134"/>
    </row>
    <row r="326" spans="1:10" ht="63" outlineLevel="3" x14ac:dyDescent="0.25">
      <c r="A326" s="10" t="s">
        <v>57</v>
      </c>
      <c r="B326" s="142" t="s">
        <v>128</v>
      </c>
      <c r="C326" s="143" t="s">
        <v>153</v>
      </c>
      <c r="D326" s="143" t="s">
        <v>31</v>
      </c>
      <c r="E326" s="143" t="s">
        <v>722</v>
      </c>
      <c r="F326" s="142">
        <v>600</v>
      </c>
      <c r="G326" s="141">
        <f>G327</f>
        <v>176970</v>
      </c>
      <c r="H326" s="141">
        <f t="shared" ref="H326:I326" si="185">H327</f>
        <v>176970</v>
      </c>
      <c r="I326" s="141">
        <f t="shared" si="185"/>
        <v>176970</v>
      </c>
      <c r="J326" s="134"/>
    </row>
    <row r="327" spans="1:10" outlineLevel="4" x14ac:dyDescent="0.25">
      <c r="A327" s="144" t="s">
        <v>59</v>
      </c>
      <c r="B327" s="142" t="s">
        <v>128</v>
      </c>
      <c r="C327" s="143" t="s">
        <v>153</v>
      </c>
      <c r="D327" s="143" t="s">
        <v>31</v>
      </c>
      <c r="E327" s="143" t="s">
        <v>722</v>
      </c>
      <c r="F327" s="142" t="s">
        <v>60</v>
      </c>
      <c r="G327" s="141">
        <v>176970</v>
      </c>
      <c r="H327" s="141">
        <v>176970</v>
      </c>
      <c r="I327" s="141">
        <v>176970</v>
      </c>
      <c r="J327" s="134"/>
    </row>
    <row r="328" spans="1:10" ht="31.5" outlineLevel="3" x14ac:dyDescent="0.25">
      <c r="A328" s="144" t="s">
        <v>179</v>
      </c>
      <c r="B328" s="142" t="s">
        <v>128</v>
      </c>
      <c r="C328" s="143" t="s">
        <v>153</v>
      </c>
      <c r="D328" s="143" t="s">
        <v>31</v>
      </c>
      <c r="E328" s="143" t="s">
        <v>721</v>
      </c>
      <c r="F328" s="142"/>
      <c r="G328" s="141">
        <f>G329</f>
        <v>32000</v>
      </c>
      <c r="H328" s="141">
        <f t="shared" ref="H328:I328" si="186">H329</f>
        <v>32000</v>
      </c>
      <c r="I328" s="141">
        <f t="shared" si="186"/>
        <v>32000</v>
      </c>
      <c r="J328" s="134"/>
    </row>
    <row r="329" spans="1:10" ht="47.25" outlineLevel="3" x14ac:dyDescent="0.25">
      <c r="A329" s="10" t="s">
        <v>42</v>
      </c>
      <c r="B329" s="142" t="s">
        <v>128</v>
      </c>
      <c r="C329" s="143" t="s">
        <v>153</v>
      </c>
      <c r="D329" s="143" t="s">
        <v>31</v>
      </c>
      <c r="E329" s="143" t="s">
        <v>721</v>
      </c>
      <c r="F329" s="142">
        <v>200</v>
      </c>
      <c r="G329" s="141">
        <f>G330</f>
        <v>32000</v>
      </c>
      <c r="H329" s="141">
        <f t="shared" ref="H329:I329" si="187">H330</f>
        <v>32000</v>
      </c>
      <c r="I329" s="141">
        <f t="shared" si="187"/>
        <v>32000</v>
      </c>
      <c r="J329" s="134"/>
    </row>
    <row r="330" spans="1:10" ht="47.25" outlineLevel="4" x14ac:dyDescent="0.25">
      <c r="A330" s="144" t="s">
        <v>44</v>
      </c>
      <c r="B330" s="142" t="s">
        <v>128</v>
      </c>
      <c r="C330" s="143" t="s">
        <v>153</v>
      </c>
      <c r="D330" s="143" t="s">
        <v>31</v>
      </c>
      <c r="E330" s="143" t="s">
        <v>721</v>
      </c>
      <c r="F330" s="142" t="s">
        <v>45</v>
      </c>
      <c r="G330" s="141">
        <v>32000</v>
      </c>
      <c r="H330" s="141">
        <v>32000</v>
      </c>
      <c r="I330" s="141">
        <v>32000</v>
      </c>
      <c r="J330" s="134"/>
    </row>
    <row r="331" spans="1:10" outlineLevel="3" x14ac:dyDescent="0.25">
      <c r="A331" s="144" t="s">
        <v>180</v>
      </c>
      <c r="B331" s="142" t="s">
        <v>128</v>
      </c>
      <c r="C331" s="143" t="s">
        <v>153</v>
      </c>
      <c r="D331" s="143" t="s">
        <v>31</v>
      </c>
      <c r="E331" s="143" t="s">
        <v>720</v>
      </c>
      <c r="F331" s="142"/>
      <c r="G331" s="141">
        <f>G332</f>
        <v>658000</v>
      </c>
      <c r="H331" s="141">
        <f t="shared" ref="H331:I331" si="188">H332</f>
        <v>200000</v>
      </c>
      <c r="I331" s="141">
        <f t="shared" si="188"/>
        <v>200000</v>
      </c>
      <c r="J331" s="134"/>
    </row>
    <row r="332" spans="1:10" ht="47.25" outlineLevel="3" x14ac:dyDescent="0.25">
      <c r="A332" s="10" t="s">
        <v>42</v>
      </c>
      <c r="B332" s="142" t="s">
        <v>128</v>
      </c>
      <c r="C332" s="143" t="s">
        <v>153</v>
      </c>
      <c r="D332" s="143" t="s">
        <v>31</v>
      </c>
      <c r="E332" s="143" t="s">
        <v>720</v>
      </c>
      <c r="F332" s="142">
        <v>200</v>
      </c>
      <c r="G332" s="141">
        <f>G333</f>
        <v>658000</v>
      </c>
      <c r="H332" s="141">
        <f t="shared" ref="H332:I332" si="189">H333</f>
        <v>200000</v>
      </c>
      <c r="I332" s="141">
        <f t="shared" si="189"/>
        <v>200000</v>
      </c>
      <c r="J332" s="134"/>
    </row>
    <row r="333" spans="1:10" ht="47.25" outlineLevel="4" x14ac:dyDescent="0.25">
      <c r="A333" s="144" t="s">
        <v>44</v>
      </c>
      <c r="B333" s="142" t="s">
        <v>128</v>
      </c>
      <c r="C333" s="143" t="s">
        <v>153</v>
      </c>
      <c r="D333" s="143" t="s">
        <v>31</v>
      </c>
      <c r="E333" s="143" t="s">
        <v>720</v>
      </c>
      <c r="F333" s="142" t="s">
        <v>45</v>
      </c>
      <c r="G333" s="141">
        <v>658000</v>
      </c>
      <c r="H333" s="141">
        <v>200000</v>
      </c>
      <c r="I333" s="141">
        <v>200000</v>
      </c>
      <c r="J333" s="134"/>
    </row>
    <row r="334" spans="1:10" ht="31.5" outlineLevel="2" x14ac:dyDescent="0.25">
      <c r="A334" s="144" t="s">
        <v>181</v>
      </c>
      <c r="B334" s="142" t="s">
        <v>128</v>
      </c>
      <c r="C334" s="143" t="s">
        <v>153</v>
      </c>
      <c r="D334" s="143" t="s">
        <v>91</v>
      </c>
      <c r="E334" s="143"/>
      <c r="F334" s="142"/>
      <c r="G334" s="141">
        <f>G335</f>
        <v>154800</v>
      </c>
      <c r="H334" s="141">
        <f t="shared" ref="H334:I334" si="190">H335</f>
        <v>158400</v>
      </c>
      <c r="I334" s="141">
        <f t="shared" si="190"/>
        <v>158400</v>
      </c>
      <c r="J334" s="134"/>
    </row>
    <row r="335" spans="1:10" ht="141.75" outlineLevel="3" x14ac:dyDescent="0.25">
      <c r="A335" s="144" t="s">
        <v>182</v>
      </c>
      <c r="B335" s="142" t="s">
        <v>128</v>
      </c>
      <c r="C335" s="143" t="s">
        <v>153</v>
      </c>
      <c r="D335" s="143" t="s">
        <v>91</v>
      </c>
      <c r="E335" s="143" t="s">
        <v>719</v>
      </c>
      <c r="F335" s="142"/>
      <c r="G335" s="141">
        <f>G336</f>
        <v>154800</v>
      </c>
      <c r="H335" s="141">
        <f t="shared" ref="H335:I335" si="191">H336</f>
        <v>158400</v>
      </c>
      <c r="I335" s="141">
        <f t="shared" si="191"/>
        <v>158400</v>
      </c>
      <c r="J335" s="134"/>
    </row>
    <row r="336" spans="1:10" ht="63" outlineLevel="3" x14ac:dyDescent="0.25">
      <c r="A336" s="10" t="s">
        <v>57</v>
      </c>
      <c r="B336" s="142" t="s">
        <v>128</v>
      </c>
      <c r="C336" s="143" t="s">
        <v>153</v>
      </c>
      <c r="D336" s="143" t="s">
        <v>91</v>
      </c>
      <c r="E336" s="143" t="s">
        <v>719</v>
      </c>
      <c r="F336" s="142">
        <v>600</v>
      </c>
      <c r="G336" s="141">
        <f>G337</f>
        <v>154800</v>
      </c>
      <c r="H336" s="141">
        <f t="shared" ref="H336:I336" si="192">H337</f>
        <v>158400</v>
      </c>
      <c r="I336" s="141">
        <f t="shared" si="192"/>
        <v>158400</v>
      </c>
      <c r="J336" s="134"/>
    </row>
    <row r="337" spans="1:10" outlineLevel="4" x14ac:dyDescent="0.25">
      <c r="A337" s="144" t="s">
        <v>59</v>
      </c>
      <c r="B337" s="142" t="s">
        <v>128</v>
      </c>
      <c r="C337" s="143" t="s">
        <v>153</v>
      </c>
      <c r="D337" s="143" t="s">
        <v>91</v>
      </c>
      <c r="E337" s="143" t="s">
        <v>719</v>
      </c>
      <c r="F337" s="142" t="s">
        <v>60</v>
      </c>
      <c r="G337" s="141">
        <v>154800</v>
      </c>
      <c r="H337" s="141">
        <v>158400</v>
      </c>
      <c r="I337" s="141">
        <v>158400</v>
      </c>
      <c r="J337" s="134"/>
    </row>
    <row r="338" spans="1:10" outlineLevel="1" x14ac:dyDescent="0.25">
      <c r="A338" s="144" t="s">
        <v>88</v>
      </c>
      <c r="B338" s="142" t="s">
        <v>128</v>
      </c>
      <c r="C338" s="143" t="s">
        <v>89</v>
      </c>
      <c r="D338" s="143"/>
      <c r="E338" s="143"/>
      <c r="F338" s="142"/>
      <c r="G338" s="141">
        <f>G339+G343+G350+G361</f>
        <v>29862210</v>
      </c>
      <c r="H338" s="141">
        <f t="shared" ref="H338:I338" si="193">H339+H343+H350+H361</f>
        <v>26275773</v>
      </c>
      <c r="I338" s="141">
        <f t="shared" si="193"/>
        <v>28795973</v>
      </c>
      <c r="J338" s="134"/>
    </row>
    <row r="339" spans="1:10" outlineLevel="2" x14ac:dyDescent="0.25">
      <c r="A339" s="144" t="s">
        <v>183</v>
      </c>
      <c r="B339" s="142" t="s">
        <v>128</v>
      </c>
      <c r="C339" s="143" t="s">
        <v>89</v>
      </c>
      <c r="D339" s="143" t="s">
        <v>31</v>
      </c>
      <c r="E339" s="143"/>
      <c r="F339" s="142"/>
      <c r="G339" s="141">
        <f>G340</f>
        <v>6805000</v>
      </c>
      <c r="H339" s="141">
        <f t="shared" ref="H339:I339" si="194">H340</f>
        <v>2136800</v>
      </c>
      <c r="I339" s="141">
        <f t="shared" si="194"/>
        <v>3007300</v>
      </c>
      <c r="J339" s="134"/>
    </row>
    <row r="340" spans="1:10" ht="31.5" outlineLevel="3" x14ac:dyDescent="0.25">
      <c r="A340" s="144" t="s">
        <v>184</v>
      </c>
      <c r="B340" s="142" t="s">
        <v>128</v>
      </c>
      <c r="C340" s="143" t="s">
        <v>89</v>
      </c>
      <c r="D340" s="143" t="s">
        <v>31</v>
      </c>
      <c r="E340" s="143" t="s">
        <v>718</v>
      </c>
      <c r="F340" s="142"/>
      <c r="G340" s="141">
        <f>G341</f>
        <v>6805000</v>
      </c>
      <c r="H340" s="141">
        <f t="shared" ref="H340:I340" si="195">H341</f>
        <v>2136800</v>
      </c>
      <c r="I340" s="141">
        <f t="shared" si="195"/>
        <v>3007300</v>
      </c>
      <c r="J340" s="134"/>
    </row>
    <row r="341" spans="1:10" ht="31.5" outlineLevel="3" x14ac:dyDescent="0.25">
      <c r="A341" s="10" t="s">
        <v>93</v>
      </c>
      <c r="B341" s="142" t="s">
        <v>128</v>
      </c>
      <c r="C341" s="143" t="s">
        <v>89</v>
      </c>
      <c r="D341" s="143" t="s">
        <v>31</v>
      </c>
      <c r="E341" s="143" t="s">
        <v>718</v>
      </c>
      <c r="F341" s="142">
        <v>300</v>
      </c>
      <c r="G341" s="141">
        <f>G342</f>
        <v>6805000</v>
      </c>
      <c r="H341" s="141">
        <f t="shared" ref="H341:I341" si="196">H342</f>
        <v>2136800</v>
      </c>
      <c r="I341" s="141">
        <f t="shared" si="196"/>
        <v>3007300</v>
      </c>
      <c r="J341" s="134"/>
    </row>
    <row r="342" spans="1:10" ht="47.25" outlineLevel="4" x14ac:dyDescent="0.25">
      <c r="A342" s="144" t="s">
        <v>95</v>
      </c>
      <c r="B342" s="142" t="s">
        <v>128</v>
      </c>
      <c r="C342" s="143" t="s">
        <v>89</v>
      </c>
      <c r="D342" s="143" t="s">
        <v>31</v>
      </c>
      <c r="E342" s="143" t="s">
        <v>718</v>
      </c>
      <c r="F342" s="142" t="s">
        <v>96</v>
      </c>
      <c r="G342" s="141">
        <v>6805000</v>
      </c>
      <c r="H342" s="141">
        <v>2136800</v>
      </c>
      <c r="I342" s="141">
        <v>3007300</v>
      </c>
      <c r="J342" s="134"/>
    </row>
    <row r="343" spans="1:10" outlineLevel="2" x14ac:dyDescent="0.25">
      <c r="A343" s="144" t="s">
        <v>185</v>
      </c>
      <c r="B343" s="142" t="s">
        <v>128</v>
      </c>
      <c r="C343" s="143" t="s">
        <v>89</v>
      </c>
      <c r="D343" s="143" t="s">
        <v>40</v>
      </c>
      <c r="E343" s="143"/>
      <c r="F343" s="142"/>
      <c r="G343" s="141">
        <f>G344+G347</f>
        <v>208537</v>
      </c>
      <c r="H343" s="141">
        <f t="shared" ref="H343:I343" si="197">H344+H347</f>
        <v>186400</v>
      </c>
      <c r="I343" s="141">
        <f t="shared" si="197"/>
        <v>214800</v>
      </c>
      <c r="J343" s="134"/>
    </row>
    <row r="344" spans="1:10" ht="63" outlineLevel="3" x14ac:dyDescent="0.25">
      <c r="A344" s="144" t="s">
        <v>186</v>
      </c>
      <c r="B344" s="142" t="s">
        <v>128</v>
      </c>
      <c r="C344" s="143" t="s">
        <v>89</v>
      </c>
      <c r="D344" s="143" t="s">
        <v>40</v>
      </c>
      <c r="E344" s="143" t="s">
        <v>717</v>
      </c>
      <c r="F344" s="142"/>
      <c r="G344" s="141">
        <f>G345</f>
        <v>88000</v>
      </c>
      <c r="H344" s="141">
        <f t="shared" ref="H344:I344" si="198">H345</f>
        <v>116400</v>
      </c>
      <c r="I344" s="141">
        <f t="shared" si="198"/>
        <v>144800</v>
      </c>
      <c r="J344" s="134"/>
    </row>
    <row r="345" spans="1:10" ht="31.5" outlineLevel="3" x14ac:dyDescent="0.25">
      <c r="A345" s="10" t="s">
        <v>93</v>
      </c>
      <c r="B345" s="142" t="s">
        <v>128</v>
      </c>
      <c r="C345" s="143" t="s">
        <v>89</v>
      </c>
      <c r="D345" s="143" t="s">
        <v>40</v>
      </c>
      <c r="E345" s="143" t="s">
        <v>717</v>
      </c>
      <c r="F345" s="142">
        <v>300</v>
      </c>
      <c r="G345" s="141">
        <f>G346</f>
        <v>88000</v>
      </c>
      <c r="H345" s="141">
        <f t="shared" ref="H345:I345" si="199">H346</f>
        <v>116400</v>
      </c>
      <c r="I345" s="141">
        <f t="shared" si="199"/>
        <v>144800</v>
      </c>
      <c r="J345" s="134"/>
    </row>
    <row r="346" spans="1:10" ht="47.25" outlineLevel="4" x14ac:dyDescent="0.25">
      <c r="A346" s="144" t="s">
        <v>95</v>
      </c>
      <c r="B346" s="142" t="s">
        <v>128</v>
      </c>
      <c r="C346" s="143" t="s">
        <v>89</v>
      </c>
      <c r="D346" s="143" t="s">
        <v>40</v>
      </c>
      <c r="E346" s="143" t="s">
        <v>717</v>
      </c>
      <c r="F346" s="142" t="s">
        <v>96</v>
      </c>
      <c r="G346" s="141">
        <v>88000</v>
      </c>
      <c r="H346" s="141">
        <v>116400</v>
      </c>
      <c r="I346" s="141">
        <v>144800</v>
      </c>
      <c r="J346" s="134"/>
    </row>
    <row r="347" spans="1:10" ht="47.25" outlineLevel="3" x14ac:dyDescent="0.25">
      <c r="A347" s="144" t="s">
        <v>187</v>
      </c>
      <c r="B347" s="142" t="s">
        <v>128</v>
      </c>
      <c r="C347" s="143" t="s">
        <v>89</v>
      </c>
      <c r="D347" s="143" t="s">
        <v>40</v>
      </c>
      <c r="E347" s="143" t="s">
        <v>716</v>
      </c>
      <c r="F347" s="142"/>
      <c r="G347" s="141">
        <f>G348</f>
        <v>120537</v>
      </c>
      <c r="H347" s="141">
        <f t="shared" ref="H347:I347" si="200">H348</f>
        <v>70000</v>
      </c>
      <c r="I347" s="141">
        <f t="shared" si="200"/>
        <v>70000</v>
      </c>
      <c r="J347" s="134"/>
    </row>
    <row r="348" spans="1:10" ht="63" outlineLevel="3" x14ac:dyDescent="0.25">
      <c r="A348" s="10" t="s">
        <v>57</v>
      </c>
      <c r="B348" s="142" t="s">
        <v>128</v>
      </c>
      <c r="C348" s="143" t="s">
        <v>89</v>
      </c>
      <c r="D348" s="143" t="s">
        <v>40</v>
      </c>
      <c r="E348" s="143" t="s">
        <v>716</v>
      </c>
      <c r="F348" s="142">
        <v>600</v>
      </c>
      <c r="G348" s="141">
        <f>G349</f>
        <v>120537</v>
      </c>
      <c r="H348" s="141">
        <f t="shared" ref="H348:I348" si="201">H349</f>
        <v>70000</v>
      </c>
      <c r="I348" s="141">
        <f t="shared" si="201"/>
        <v>70000</v>
      </c>
      <c r="J348" s="134"/>
    </row>
    <row r="349" spans="1:10" ht="94.5" outlineLevel="4" x14ac:dyDescent="0.25">
      <c r="A349" s="144" t="s">
        <v>188</v>
      </c>
      <c r="B349" s="142" t="s">
        <v>128</v>
      </c>
      <c r="C349" s="143" t="s">
        <v>89</v>
      </c>
      <c r="D349" s="143" t="s">
        <v>40</v>
      </c>
      <c r="E349" s="143" t="s">
        <v>716</v>
      </c>
      <c r="F349" s="142" t="s">
        <v>189</v>
      </c>
      <c r="G349" s="141">
        <v>120537</v>
      </c>
      <c r="H349" s="141">
        <v>70000</v>
      </c>
      <c r="I349" s="141">
        <v>70000</v>
      </c>
      <c r="J349" s="134"/>
    </row>
    <row r="350" spans="1:10" outlineLevel="2" x14ac:dyDescent="0.25">
      <c r="A350" s="144" t="s">
        <v>90</v>
      </c>
      <c r="B350" s="142" t="s">
        <v>128</v>
      </c>
      <c r="C350" s="143" t="s">
        <v>89</v>
      </c>
      <c r="D350" s="143" t="s">
        <v>91</v>
      </c>
      <c r="E350" s="143"/>
      <c r="F350" s="142"/>
      <c r="G350" s="141">
        <v>21680313</v>
      </c>
      <c r="H350" s="141">
        <v>22778213</v>
      </c>
      <c r="I350" s="141">
        <v>24399513</v>
      </c>
      <c r="J350" s="134"/>
    </row>
    <row r="351" spans="1:10" ht="119.25" customHeight="1" outlineLevel="3" x14ac:dyDescent="0.25">
      <c r="A351" s="144" t="s">
        <v>711</v>
      </c>
      <c r="B351" s="142" t="s">
        <v>128</v>
      </c>
      <c r="C351" s="143" t="s">
        <v>89</v>
      </c>
      <c r="D351" s="143" t="s">
        <v>91</v>
      </c>
      <c r="E351" s="143" t="s">
        <v>715</v>
      </c>
      <c r="F351" s="142"/>
      <c r="G351" s="141">
        <f>G352</f>
        <v>7495140</v>
      </c>
      <c r="H351" s="141">
        <f t="shared" ref="H351:I351" si="202">H352</f>
        <v>8593040</v>
      </c>
      <c r="I351" s="141">
        <f t="shared" si="202"/>
        <v>10214340</v>
      </c>
      <c r="J351" s="134"/>
    </row>
    <row r="352" spans="1:10" ht="42" customHeight="1" outlineLevel="3" x14ac:dyDescent="0.25">
      <c r="A352" s="10" t="s">
        <v>93</v>
      </c>
      <c r="B352" s="142" t="s">
        <v>128</v>
      </c>
      <c r="C352" s="143" t="s">
        <v>89</v>
      </c>
      <c r="D352" s="143" t="s">
        <v>91</v>
      </c>
      <c r="E352" s="143" t="s">
        <v>715</v>
      </c>
      <c r="F352" s="142">
        <v>300</v>
      </c>
      <c r="G352" s="141">
        <f>G353+G354</f>
        <v>7495140</v>
      </c>
      <c r="H352" s="141">
        <f t="shared" ref="H352:I352" si="203">H353+H354</f>
        <v>8593040</v>
      </c>
      <c r="I352" s="141">
        <f t="shared" si="203"/>
        <v>10214340</v>
      </c>
      <c r="J352" s="134"/>
    </row>
    <row r="353" spans="1:10" ht="31.5" outlineLevel="4" x14ac:dyDescent="0.25">
      <c r="A353" s="144" t="s">
        <v>191</v>
      </c>
      <c r="B353" s="142" t="s">
        <v>128</v>
      </c>
      <c r="C353" s="143" t="s">
        <v>89</v>
      </c>
      <c r="D353" s="143" t="s">
        <v>91</v>
      </c>
      <c r="E353" s="143" t="s">
        <v>715</v>
      </c>
      <c r="F353" s="142" t="s">
        <v>192</v>
      </c>
      <c r="G353" s="141">
        <v>5631182</v>
      </c>
      <c r="H353" s="141">
        <v>6395914</v>
      </c>
      <c r="I353" s="141">
        <v>7528205</v>
      </c>
      <c r="J353" s="134"/>
    </row>
    <row r="354" spans="1:10" ht="47.25" outlineLevel="4" x14ac:dyDescent="0.25">
      <c r="A354" s="144" t="s">
        <v>95</v>
      </c>
      <c r="B354" s="142" t="s">
        <v>128</v>
      </c>
      <c r="C354" s="143" t="s">
        <v>89</v>
      </c>
      <c r="D354" s="143" t="s">
        <v>91</v>
      </c>
      <c r="E354" s="143" t="s">
        <v>715</v>
      </c>
      <c r="F354" s="142" t="s">
        <v>96</v>
      </c>
      <c r="G354" s="141">
        <v>1863958</v>
      </c>
      <c r="H354" s="141">
        <v>2197126</v>
      </c>
      <c r="I354" s="141">
        <v>2686135</v>
      </c>
      <c r="J354" s="134"/>
    </row>
    <row r="355" spans="1:10" ht="31.5" outlineLevel="3" x14ac:dyDescent="0.25">
      <c r="A355" s="144" t="s">
        <v>193</v>
      </c>
      <c r="B355" s="142" t="s">
        <v>128</v>
      </c>
      <c r="C355" s="143" t="s">
        <v>89</v>
      </c>
      <c r="D355" s="143" t="s">
        <v>91</v>
      </c>
      <c r="E355" s="143" t="s">
        <v>714</v>
      </c>
      <c r="F355" s="142"/>
      <c r="G355" s="141">
        <f>G356</f>
        <v>2902473</v>
      </c>
      <c r="H355" s="141">
        <f t="shared" ref="H355:I355" si="204">H356</f>
        <v>2902473</v>
      </c>
      <c r="I355" s="141">
        <f t="shared" si="204"/>
        <v>2902473</v>
      </c>
      <c r="J355" s="134"/>
    </row>
    <row r="356" spans="1:10" ht="31.5" outlineLevel="3" x14ac:dyDescent="0.25">
      <c r="A356" s="10" t="s">
        <v>93</v>
      </c>
      <c r="B356" s="142" t="s">
        <v>128</v>
      </c>
      <c r="C356" s="143" t="s">
        <v>89</v>
      </c>
      <c r="D356" s="143" t="s">
        <v>91</v>
      </c>
      <c r="E356" s="143" t="s">
        <v>714</v>
      </c>
      <c r="F356" s="142">
        <v>300</v>
      </c>
      <c r="G356" s="141">
        <f>G357</f>
        <v>2902473</v>
      </c>
      <c r="H356" s="141">
        <f t="shared" ref="H356:I356" si="205">H357</f>
        <v>2902473</v>
      </c>
      <c r="I356" s="141">
        <f t="shared" si="205"/>
        <v>2902473</v>
      </c>
      <c r="J356" s="134"/>
    </row>
    <row r="357" spans="1:10" ht="47.25" outlineLevel="4" x14ac:dyDescent="0.25">
      <c r="A357" s="144" t="s">
        <v>95</v>
      </c>
      <c r="B357" s="142" t="s">
        <v>128</v>
      </c>
      <c r="C357" s="143" t="s">
        <v>89</v>
      </c>
      <c r="D357" s="143" t="s">
        <v>91</v>
      </c>
      <c r="E357" s="143" t="s">
        <v>714</v>
      </c>
      <c r="F357" s="142" t="s">
        <v>96</v>
      </c>
      <c r="G357" s="141">
        <v>2902473</v>
      </c>
      <c r="H357" s="141">
        <v>2902473</v>
      </c>
      <c r="I357" s="141">
        <v>2902473</v>
      </c>
      <c r="J357" s="134"/>
    </row>
    <row r="358" spans="1:10" ht="94.5" outlineLevel="3" x14ac:dyDescent="0.25">
      <c r="A358" s="144" t="s">
        <v>713</v>
      </c>
      <c r="B358" s="142" t="s">
        <v>128</v>
      </c>
      <c r="C358" s="143" t="s">
        <v>89</v>
      </c>
      <c r="D358" s="143" t="s">
        <v>91</v>
      </c>
      <c r="E358" s="143" t="s">
        <v>712</v>
      </c>
      <c r="F358" s="142"/>
      <c r="G358" s="141">
        <f>G359</f>
        <v>11282700</v>
      </c>
      <c r="H358" s="141">
        <f t="shared" ref="H358:I358" si="206">H359</f>
        <v>11282700</v>
      </c>
      <c r="I358" s="141">
        <f t="shared" si="206"/>
        <v>11282700</v>
      </c>
      <c r="J358" s="134"/>
    </row>
    <row r="359" spans="1:10" ht="47.25" outlineLevel="3" x14ac:dyDescent="0.25">
      <c r="A359" s="144" t="s">
        <v>195</v>
      </c>
      <c r="B359" s="142" t="s">
        <v>128</v>
      </c>
      <c r="C359" s="143" t="s">
        <v>89</v>
      </c>
      <c r="D359" s="143" t="s">
        <v>91</v>
      </c>
      <c r="E359" s="143" t="s">
        <v>712</v>
      </c>
      <c r="F359" s="142">
        <v>400</v>
      </c>
      <c r="G359" s="141">
        <f>G360</f>
        <v>11282700</v>
      </c>
      <c r="H359" s="141">
        <f t="shared" ref="H359:I359" si="207">H360</f>
        <v>11282700</v>
      </c>
      <c r="I359" s="141">
        <f t="shared" si="207"/>
        <v>11282700</v>
      </c>
      <c r="J359" s="134"/>
    </row>
    <row r="360" spans="1:10" outlineLevel="4" x14ac:dyDescent="0.25">
      <c r="A360" s="144" t="s">
        <v>197</v>
      </c>
      <c r="B360" s="142" t="s">
        <v>128</v>
      </c>
      <c r="C360" s="143" t="s">
        <v>89</v>
      </c>
      <c r="D360" s="143" t="s">
        <v>91</v>
      </c>
      <c r="E360" s="143" t="s">
        <v>712</v>
      </c>
      <c r="F360" s="142" t="s">
        <v>198</v>
      </c>
      <c r="G360" s="141">
        <v>11282700</v>
      </c>
      <c r="H360" s="141">
        <v>11282700</v>
      </c>
      <c r="I360" s="141">
        <v>11282700</v>
      </c>
      <c r="J360" s="134"/>
    </row>
    <row r="361" spans="1:10" ht="31.5" outlineLevel="2" x14ac:dyDescent="0.25">
      <c r="A361" s="144" t="s">
        <v>199</v>
      </c>
      <c r="B361" s="142" t="s">
        <v>128</v>
      </c>
      <c r="C361" s="143" t="s">
        <v>89</v>
      </c>
      <c r="D361" s="143" t="s">
        <v>110</v>
      </c>
      <c r="E361" s="143"/>
      <c r="F361" s="142"/>
      <c r="G361" s="141">
        <f>G362+G367+G370+G373+G376</f>
        <v>1168360</v>
      </c>
      <c r="H361" s="141">
        <f t="shared" ref="H361:I361" si="208">H362+H367+H370+H373+H376</f>
        <v>1174360</v>
      </c>
      <c r="I361" s="141">
        <f t="shared" si="208"/>
        <v>1174360</v>
      </c>
      <c r="J361" s="134"/>
    </row>
    <row r="362" spans="1:10" ht="141.75" outlineLevel="3" x14ac:dyDescent="0.25">
      <c r="A362" s="144" t="s">
        <v>711</v>
      </c>
      <c r="B362" s="142" t="s">
        <v>128</v>
      </c>
      <c r="C362" s="143" t="s">
        <v>89</v>
      </c>
      <c r="D362" s="143" t="s">
        <v>110</v>
      </c>
      <c r="E362" s="143" t="s">
        <v>710</v>
      </c>
      <c r="F362" s="142"/>
      <c r="G362" s="141">
        <f>G363+G365</f>
        <v>1044360</v>
      </c>
      <c r="H362" s="141">
        <f t="shared" ref="H362:I362" si="209">H363+H365</f>
        <v>1044360</v>
      </c>
      <c r="I362" s="141">
        <f t="shared" si="209"/>
        <v>1044360</v>
      </c>
      <c r="J362" s="134"/>
    </row>
    <row r="363" spans="1:10" ht="110.25" outlineLevel="3" x14ac:dyDescent="0.25">
      <c r="A363" s="10" t="s">
        <v>35</v>
      </c>
      <c r="B363" s="142" t="s">
        <v>128</v>
      </c>
      <c r="C363" s="143" t="s">
        <v>89</v>
      </c>
      <c r="D363" s="143" t="s">
        <v>110</v>
      </c>
      <c r="E363" s="143" t="s">
        <v>710</v>
      </c>
      <c r="F363" s="142">
        <v>100</v>
      </c>
      <c r="G363" s="141">
        <f>G364</f>
        <v>633200</v>
      </c>
      <c r="H363" s="141">
        <f t="shared" ref="H363:I363" si="210">H364</f>
        <v>658533</v>
      </c>
      <c r="I363" s="141">
        <f t="shared" si="210"/>
        <v>684874</v>
      </c>
      <c r="J363" s="134"/>
    </row>
    <row r="364" spans="1:10" ht="47.25" outlineLevel="4" x14ac:dyDescent="0.25">
      <c r="A364" s="144" t="s">
        <v>37</v>
      </c>
      <c r="B364" s="142" t="s">
        <v>128</v>
      </c>
      <c r="C364" s="143" t="s">
        <v>89</v>
      </c>
      <c r="D364" s="143" t="s">
        <v>110</v>
      </c>
      <c r="E364" s="143" t="s">
        <v>710</v>
      </c>
      <c r="F364" s="142" t="s">
        <v>38</v>
      </c>
      <c r="G364" s="141">
        <v>633200</v>
      </c>
      <c r="H364" s="141">
        <v>658533</v>
      </c>
      <c r="I364" s="141">
        <v>684874</v>
      </c>
      <c r="J364" s="134"/>
    </row>
    <row r="365" spans="1:10" ht="47.25" outlineLevel="4" x14ac:dyDescent="0.25">
      <c r="A365" s="10" t="s">
        <v>42</v>
      </c>
      <c r="B365" s="142" t="s">
        <v>128</v>
      </c>
      <c r="C365" s="143" t="s">
        <v>89</v>
      </c>
      <c r="D365" s="143" t="s">
        <v>110</v>
      </c>
      <c r="E365" s="143" t="s">
        <v>710</v>
      </c>
      <c r="F365" s="142">
        <v>200</v>
      </c>
      <c r="G365" s="141">
        <f>G366</f>
        <v>411160</v>
      </c>
      <c r="H365" s="141">
        <f t="shared" ref="H365:I365" si="211">H366</f>
        <v>385827</v>
      </c>
      <c r="I365" s="141">
        <f t="shared" si="211"/>
        <v>359486</v>
      </c>
      <c r="J365" s="134"/>
    </row>
    <row r="366" spans="1:10" ht="47.25" outlineLevel="4" x14ac:dyDescent="0.25">
      <c r="A366" s="144" t="s">
        <v>44</v>
      </c>
      <c r="B366" s="142" t="s">
        <v>128</v>
      </c>
      <c r="C366" s="143" t="s">
        <v>89</v>
      </c>
      <c r="D366" s="143" t="s">
        <v>110</v>
      </c>
      <c r="E366" s="143" t="s">
        <v>710</v>
      </c>
      <c r="F366" s="142" t="s">
        <v>45</v>
      </c>
      <c r="G366" s="141">
        <v>411160</v>
      </c>
      <c r="H366" s="141">
        <v>385827</v>
      </c>
      <c r="I366" s="141">
        <v>359486</v>
      </c>
      <c r="J366" s="134"/>
    </row>
    <row r="367" spans="1:10" ht="141.75" outlineLevel="3" x14ac:dyDescent="0.25">
      <c r="A367" s="144" t="s">
        <v>190</v>
      </c>
      <c r="B367" s="142" t="s">
        <v>128</v>
      </c>
      <c r="C367" s="143" t="s">
        <v>89</v>
      </c>
      <c r="D367" s="143" t="s">
        <v>110</v>
      </c>
      <c r="E367" s="143" t="s">
        <v>709</v>
      </c>
      <c r="F367" s="142"/>
      <c r="G367" s="141">
        <f>G368</f>
        <v>91000</v>
      </c>
      <c r="H367" s="141">
        <f t="shared" ref="H367:I367" si="212">H368</f>
        <v>102000</v>
      </c>
      <c r="I367" s="141">
        <f t="shared" si="212"/>
        <v>102000</v>
      </c>
      <c r="J367" s="134"/>
    </row>
    <row r="368" spans="1:10" ht="47.25" outlineLevel="3" x14ac:dyDescent="0.25">
      <c r="A368" s="10" t="s">
        <v>42</v>
      </c>
      <c r="B368" s="142" t="s">
        <v>128</v>
      </c>
      <c r="C368" s="143" t="s">
        <v>89</v>
      </c>
      <c r="D368" s="143" t="s">
        <v>110</v>
      </c>
      <c r="E368" s="143" t="s">
        <v>709</v>
      </c>
      <c r="F368" s="142">
        <v>200</v>
      </c>
      <c r="G368" s="141">
        <f>G369</f>
        <v>91000</v>
      </c>
      <c r="H368" s="141">
        <f t="shared" ref="H368:I368" si="213">H369</f>
        <v>102000</v>
      </c>
      <c r="I368" s="141">
        <f t="shared" si="213"/>
        <v>102000</v>
      </c>
      <c r="J368" s="134"/>
    </row>
    <row r="369" spans="1:10" ht="47.25" outlineLevel="4" x14ac:dyDescent="0.25">
      <c r="A369" s="144" t="s">
        <v>44</v>
      </c>
      <c r="B369" s="142" t="s">
        <v>128</v>
      </c>
      <c r="C369" s="143" t="s">
        <v>89</v>
      </c>
      <c r="D369" s="143" t="s">
        <v>110</v>
      </c>
      <c r="E369" s="143" t="s">
        <v>709</v>
      </c>
      <c r="F369" s="142" t="s">
        <v>45</v>
      </c>
      <c r="G369" s="141">
        <v>91000</v>
      </c>
      <c r="H369" s="141">
        <v>102000</v>
      </c>
      <c r="I369" s="141">
        <v>102000</v>
      </c>
      <c r="J369" s="134"/>
    </row>
    <row r="370" spans="1:10" ht="31.5" outlineLevel="3" x14ac:dyDescent="0.25">
      <c r="A370" s="144" t="s">
        <v>200</v>
      </c>
      <c r="B370" s="142" t="s">
        <v>128</v>
      </c>
      <c r="C370" s="143" t="s">
        <v>89</v>
      </c>
      <c r="D370" s="143" t="s">
        <v>110</v>
      </c>
      <c r="E370" s="143" t="s">
        <v>708</v>
      </c>
      <c r="F370" s="142"/>
      <c r="G370" s="141">
        <f>G371</f>
        <v>8000</v>
      </c>
      <c r="H370" s="141">
        <f t="shared" ref="H370:I370" si="214">H371</f>
        <v>8000</v>
      </c>
      <c r="I370" s="141">
        <f t="shared" si="214"/>
        <v>8000</v>
      </c>
      <c r="J370" s="134"/>
    </row>
    <row r="371" spans="1:10" ht="47.25" outlineLevel="3" x14ac:dyDescent="0.25">
      <c r="A371" s="10" t="s">
        <v>42</v>
      </c>
      <c r="B371" s="142" t="s">
        <v>128</v>
      </c>
      <c r="C371" s="143" t="s">
        <v>89</v>
      </c>
      <c r="D371" s="143" t="s">
        <v>110</v>
      </c>
      <c r="E371" s="143" t="s">
        <v>708</v>
      </c>
      <c r="F371" s="142">
        <v>200</v>
      </c>
      <c r="G371" s="141">
        <f>G372</f>
        <v>8000</v>
      </c>
      <c r="H371" s="141">
        <f t="shared" ref="H371:I371" si="215">H372</f>
        <v>8000</v>
      </c>
      <c r="I371" s="141">
        <f t="shared" si="215"/>
        <v>8000</v>
      </c>
      <c r="J371" s="134"/>
    </row>
    <row r="372" spans="1:10" ht="47.25" outlineLevel="4" x14ac:dyDescent="0.25">
      <c r="A372" s="144" t="s">
        <v>44</v>
      </c>
      <c r="B372" s="142" t="s">
        <v>128</v>
      </c>
      <c r="C372" s="143" t="s">
        <v>89</v>
      </c>
      <c r="D372" s="143" t="s">
        <v>110</v>
      </c>
      <c r="E372" s="143" t="s">
        <v>708</v>
      </c>
      <c r="F372" s="142" t="s">
        <v>45</v>
      </c>
      <c r="G372" s="141">
        <v>8000</v>
      </c>
      <c r="H372" s="141">
        <v>8000</v>
      </c>
      <c r="I372" s="141">
        <v>8000</v>
      </c>
      <c r="J372" s="134"/>
    </row>
    <row r="373" spans="1:10" ht="31.5" outlineLevel="3" x14ac:dyDescent="0.25">
      <c r="A373" s="144" t="s">
        <v>201</v>
      </c>
      <c r="B373" s="142" t="s">
        <v>128</v>
      </c>
      <c r="C373" s="143" t="s">
        <v>89</v>
      </c>
      <c r="D373" s="143" t="s">
        <v>110</v>
      </c>
      <c r="E373" s="143" t="s">
        <v>707</v>
      </c>
      <c r="F373" s="142"/>
      <c r="G373" s="141">
        <f>G374</f>
        <v>20000</v>
      </c>
      <c r="H373" s="141">
        <f t="shared" ref="H373:I373" si="216">H374</f>
        <v>20000</v>
      </c>
      <c r="I373" s="141">
        <f t="shared" si="216"/>
        <v>20000</v>
      </c>
      <c r="J373" s="134"/>
    </row>
    <row r="374" spans="1:10" ht="47.25" outlineLevel="3" x14ac:dyDescent="0.25">
      <c r="A374" s="10" t="s">
        <v>42</v>
      </c>
      <c r="B374" s="142" t="s">
        <v>128</v>
      </c>
      <c r="C374" s="143" t="s">
        <v>89</v>
      </c>
      <c r="D374" s="143" t="s">
        <v>110</v>
      </c>
      <c r="E374" s="143" t="s">
        <v>707</v>
      </c>
      <c r="F374" s="142">
        <v>200</v>
      </c>
      <c r="G374" s="141">
        <f>G375</f>
        <v>20000</v>
      </c>
      <c r="H374" s="141">
        <f t="shared" ref="H374:I374" si="217">H375</f>
        <v>20000</v>
      </c>
      <c r="I374" s="141">
        <f t="shared" si="217"/>
        <v>20000</v>
      </c>
      <c r="J374" s="134"/>
    </row>
    <row r="375" spans="1:10" ht="47.25" outlineLevel="4" x14ac:dyDescent="0.25">
      <c r="A375" s="144" t="s">
        <v>44</v>
      </c>
      <c r="B375" s="142" t="s">
        <v>128</v>
      </c>
      <c r="C375" s="143" t="s">
        <v>89</v>
      </c>
      <c r="D375" s="143" t="s">
        <v>110</v>
      </c>
      <c r="E375" s="143" t="s">
        <v>707</v>
      </c>
      <c r="F375" s="142" t="s">
        <v>45</v>
      </c>
      <c r="G375" s="141">
        <v>20000</v>
      </c>
      <c r="H375" s="141">
        <v>20000</v>
      </c>
      <c r="I375" s="141">
        <v>20000</v>
      </c>
      <c r="J375" s="134"/>
    </row>
    <row r="376" spans="1:10" ht="31.5" outlineLevel="3" x14ac:dyDescent="0.25">
      <c r="A376" s="144" t="s">
        <v>113</v>
      </c>
      <c r="B376" s="142" t="s">
        <v>128</v>
      </c>
      <c r="C376" s="143" t="s">
        <v>89</v>
      </c>
      <c r="D376" s="143" t="s">
        <v>110</v>
      </c>
      <c r="E376" s="143" t="s">
        <v>706</v>
      </c>
      <c r="F376" s="142"/>
      <c r="G376" s="141">
        <f>G377</f>
        <v>5000</v>
      </c>
      <c r="H376" s="141">
        <f t="shared" ref="H376:I376" si="218">H377</f>
        <v>0</v>
      </c>
      <c r="I376" s="141">
        <f t="shared" si="218"/>
        <v>0</v>
      </c>
      <c r="J376" s="134"/>
    </row>
    <row r="377" spans="1:10" ht="31.5" outlineLevel="3" x14ac:dyDescent="0.25">
      <c r="A377" s="10" t="s">
        <v>93</v>
      </c>
      <c r="B377" s="142" t="s">
        <v>128</v>
      </c>
      <c r="C377" s="143" t="s">
        <v>89</v>
      </c>
      <c r="D377" s="143" t="s">
        <v>110</v>
      </c>
      <c r="E377" s="143" t="s">
        <v>706</v>
      </c>
      <c r="F377" s="142">
        <v>300</v>
      </c>
      <c r="G377" s="141">
        <f>G378</f>
        <v>5000</v>
      </c>
      <c r="H377" s="141">
        <f t="shared" ref="H377:I377" si="219">H378</f>
        <v>0</v>
      </c>
      <c r="I377" s="141">
        <f t="shared" si="219"/>
        <v>0</v>
      </c>
      <c r="J377" s="134"/>
    </row>
    <row r="378" spans="1:10" ht="47.25" outlineLevel="4" x14ac:dyDescent="0.25">
      <c r="A378" s="144" t="s">
        <v>95</v>
      </c>
      <c r="B378" s="142" t="s">
        <v>128</v>
      </c>
      <c r="C378" s="143" t="s">
        <v>89</v>
      </c>
      <c r="D378" s="143" t="s">
        <v>110</v>
      </c>
      <c r="E378" s="143" t="s">
        <v>706</v>
      </c>
      <c r="F378" s="142" t="s">
        <v>96</v>
      </c>
      <c r="G378" s="141">
        <v>5000</v>
      </c>
      <c r="H378" s="141">
        <v>0</v>
      </c>
      <c r="I378" s="141">
        <v>0</v>
      </c>
      <c r="J378" s="134"/>
    </row>
    <row r="379" spans="1:10" outlineLevel="1" x14ac:dyDescent="0.25">
      <c r="A379" s="144" t="s">
        <v>202</v>
      </c>
      <c r="B379" s="142" t="s">
        <v>128</v>
      </c>
      <c r="C379" s="143" t="s">
        <v>112</v>
      </c>
      <c r="D379" s="143"/>
      <c r="E379" s="143"/>
      <c r="F379" s="142"/>
      <c r="G379" s="141">
        <f>G380+G387</f>
        <v>11649647</v>
      </c>
      <c r="H379" s="141">
        <v>16374840</v>
      </c>
      <c r="I379" s="141">
        <v>8989900</v>
      </c>
      <c r="J379" s="134"/>
    </row>
    <row r="380" spans="1:10" outlineLevel="2" x14ac:dyDescent="0.25">
      <c r="A380" s="144" t="s">
        <v>203</v>
      </c>
      <c r="B380" s="142" t="s">
        <v>128</v>
      </c>
      <c r="C380" s="143" t="s">
        <v>112</v>
      </c>
      <c r="D380" s="143" t="s">
        <v>31</v>
      </c>
      <c r="E380" s="143"/>
      <c r="F380" s="142"/>
      <c r="G380" s="141">
        <f>G381+G384</f>
        <v>11230647</v>
      </c>
      <c r="H380" s="141">
        <f t="shared" ref="H380:I380" si="220">H381+H384</f>
        <v>16155840</v>
      </c>
      <c r="I380" s="141">
        <f t="shared" si="220"/>
        <v>8770900</v>
      </c>
      <c r="J380" s="134"/>
    </row>
    <row r="381" spans="1:10" ht="31.5" outlineLevel="3" x14ac:dyDescent="0.25">
      <c r="A381" s="144" t="s">
        <v>204</v>
      </c>
      <c r="B381" s="142" t="s">
        <v>128</v>
      </c>
      <c r="C381" s="143" t="s">
        <v>112</v>
      </c>
      <c r="D381" s="143" t="s">
        <v>31</v>
      </c>
      <c r="E381" s="143" t="s">
        <v>705</v>
      </c>
      <c r="F381" s="142"/>
      <c r="G381" s="141">
        <f>G382</f>
        <v>11230647</v>
      </c>
      <c r="H381" s="141">
        <f t="shared" ref="H381:I381" si="221">H382</f>
        <v>8770800</v>
      </c>
      <c r="I381" s="141">
        <f t="shared" si="221"/>
        <v>8770900</v>
      </c>
      <c r="J381" s="134"/>
    </row>
    <row r="382" spans="1:10" ht="63" outlineLevel="3" x14ac:dyDescent="0.25">
      <c r="A382" s="10" t="s">
        <v>57</v>
      </c>
      <c r="B382" s="142" t="s">
        <v>128</v>
      </c>
      <c r="C382" s="143" t="s">
        <v>112</v>
      </c>
      <c r="D382" s="143" t="s">
        <v>31</v>
      </c>
      <c r="E382" s="143" t="s">
        <v>705</v>
      </c>
      <c r="F382" s="142">
        <v>600</v>
      </c>
      <c r="G382" s="141">
        <f>G383</f>
        <v>11230647</v>
      </c>
      <c r="H382" s="141">
        <f t="shared" ref="H382:I382" si="222">H383</f>
        <v>8770800</v>
      </c>
      <c r="I382" s="141">
        <f t="shared" si="222"/>
        <v>8770900</v>
      </c>
      <c r="J382" s="134"/>
    </row>
    <row r="383" spans="1:10" outlineLevel="4" x14ac:dyDescent="0.25">
      <c r="A383" s="144" t="s">
        <v>205</v>
      </c>
      <c r="B383" s="142" t="s">
        <v>128</v>
      </c>
      <c r="C383" s="143" t="s">
        <v>112</v>
      </c>
      <c r="D383" s="143" t="s">
        <v>31</v>
      </c>
      <c r="E383" s="143" t="s">
        <v>705</v>
      </c>
      <c r="F383" s="142" t="s">
        <v>206</v>
      </c>
      <c r="G383" s="141">
        <v>11230647</v>
      </c>
      <c r="H383" s="141">
        <v>8770800</v>
      </c>
      <c r="I383" s="141">
        <v>8770900</v>
      </c>
      <c r="J383" s="134"/>
    </row>
    <row r="384" spans="1:10" ht="47.25" outlineLevel="3" x14ac:dyDescent="0.25">
      <c r="A384" s="144" t="s">
        <v>207</v>
      </c>
      <c r="B384" s="142" t="s">
        <v>128</v>
      </c>
      <c r="C384" s="143" t="s">
        <v>112</v>
      </c>
      <c r="D384" s="143" t="s">
        <v>31</v>
      </c>
      <c r="E384" s="143" t="s">
        <v>704</v>
      </c>
      <c r="F384" s="142"/>
      <c r="G384" s="141">
        <f>G385</f>
        <v>0</v>
      </c>
      <c r="H384" s="141">
        <f t="shared" ref="H384:I384" si="223">H385</f>
        <v>7385040</v>
      </c>
      <c r="I384" s="141">
        <f t="shared" si="223"/>
        <v>0</v>
      </c>
      <c r="J384" s="134"/>
    </row>
    <row r="385" spans="1:10" ht="47.25" outlineLevel="3" x14ac:dyDescent="0.25">
      <c r="A385" s="144" t="s">
        <v>195</v>
      </c>
      <c r="B385" s="142" t="s">
        <v>128</v>
      </c>
      <c r="C385" s="143" t="s">
        <v>112</v>
      </c>
      <c r="D385" s="143" t="s">
        <v>31</v>
      </c>
      <c r="E385" s="143" t="s">
        <v>704</v>
      </c>
      <c r="F385" s="142">
        <v>400</v>
      </c>
      <c r="G385" s="141">
        <f>G386</f>
        <v>0</v>
      </c>
      <c r="H385" s="141">
        <f t="shared" ref="H385:I385" si="224">H386</f>
        <v>7385040</v>
      </c>
      <c r="I385" s="141">
        <f t="shared" si="224"/>
        <v>0</v>
      </c>
      <c r="J385" s="134"/>
    </row>
    <row r="386" spans="1:10" outlineLevel="4" x14ac:dyDescent="0.25">
      <c r="A386" s="144" t="s">
        <v>197</v>
      </c>
      <c r="B386" s="142" t="s">
        <v>128</v>
      </c>
      <c r="C386" s="143" t="s">
        <v>112</v>
      </c>
      <c r="D386" s="143" t="s">
        <v>31</v>
      </c>
      <c r="E386" s="143" t="s">
        <v>704</v>
      </c>
      <c r="F386" s="142" t="s">
        <v>198</v>
      </c>
      <c r="G386" s="141">
        <v>0</v>
      </c>
      <c r="H386" s="141">
        <v>7385040</v>
      </c>
      <c r="I386" s="141">
        <v>0</v>
      </c>
      <c r="J386" s="134"/>
    </row>
    <row r="387" spans="1:10" outlineLevel="2" x14ac:dyDescent="0.25">
      <c r="A387" s="144" t="s">
        <v>208</v>
      </c>
      <c r="B387" s="142" t="s">
        <v>128</v>
      </c>
      <c r="C387" s="143" t="s">
        <v>112</v>
      </c>
      <c r="D387" s="143" t="s">
        <v>33</v>
      </c>
      <c r="E387" s="143"/>
      <c r="F387" s="142"/>
      <c r="G387" s="141">
        <f>G388</f>
        <v>419000</v>
      </c>
      <c r="H387" s="141">
        <f t="shared" ref="H387:I387" si="225">H388</f>
        <v>219000</v>
      </c>
      <c r="I387" s="141">
        <f t="shared" si="225"/>
        <v>219000</v>
      </c>
      <c r="J387" s="134"/>
    </row>
    <row r="388" spans="1:10" ht="31.5" outlineLevel="3" x14ac:dyDescent="0.25">
      <c r="A388" s="144" t="s">
        <v>209</v>
      </c>
      <c r="B388" s="142" t="s">
        <v>128</v>
      </c>
      <c r="C388" s="143" t="s">
        <v>112</v>
      </c>
      <c r="D388" s="143" t="s">
        <v>33</v>
      </c>
      <c r="E388" s="143" t="s">
        <v>703</v>
      </c>
      <c r="F388" s="142"/>
      <c r="G388" s="141">
        <f>G389</f>
        <v>419000</v>
      </c>
      <c r="H388" s="141">
        <f t="shared" ref="H388:I388" si="226">H389</f>
        <v>219000</v>
      </c>
      <c r="I388" s="141">
        <f t="shared" si="226"/>
        <v>219000</v>
      </c>
      <c r="J388" s="134"/>
    </row>
    <row r="389" spans="1:10" ht="47.25" outlineLevel="3" x14ac:dyDescent="0.25">
      <c r="A389" s="10" t="s">
        <v>42</v>
      </c>
      <c r="B389" s="142" t="s">
        <v>128</v>
      </c>
      <c r="C389" s="143" t="s">
        <v>112</v>
      </c>
      <c r="D389" s="143" t="s">
        <v>33</v>
      </c>
      <c r="E389" s="143" t="s">
        <v>703</v>
      </c>
      <c r="F389" s="142">
        <v>200</v>
      </c>
      <c r="G389" s="141">
        <f>G390</f>
        <v>419000</v>
      </c>
      <c r="H389" s="141">
        <f t="shared" ref="H389:I389" si="227">H390</f>
        <v>219000</v>
      </c>
      <c r="I389" s="141">
        <f t="shared" si="227"/>
        <v>219000</v>
      </c>
      <c r="J389" s="134"/>
    </row>
    <row r="390" spans="1:10" ht="47.25" outlineLevel="4" x14ac:dyDescent="0.25">
      <c r="A390" s="144" t="s">
        <v>44</v>
      </c>
      <c r="B390" s="142" t="s">
        <v>128</v>
      </c>
      <c r="C390" s="143" t="s">
        <v>112</v>
      </c>
      <c r="D390" s="143" t="s">
        <v>33</v>
      </c>
      <c r="E390" s="143" t="s">
        <v>703</v>
      </c>
      <c r="F390" s="142" t="s">
        <v>45</v>
      </c>
      <c r="G390" s="141">
        <v>419000</v>
      </c>
      <c r="H390" s="141">
        <v>219000</v>
      </c>
      <c r="I390" s="141">
        <v>219000</v>
      </c>
      <c r="J390" s="134"/>
    </row>
    <row r="391" spans="1:10" ht="31.5" x14ac:dyDescent="0.25">
      <c r="A391" s="145" t="s">
        <v>210</v>
      </c>
      <c r="B391" s="142" t="s">
        <v>211</v>
      </c>
      <c r="C391" s="143"/>
      <c r="D391" s="143"/>
      <c r="E391" s="143"/>
      <c r="F391" s="142"/>
      <c r="G391" s="141">
        <f>G392</f>
        <v>1406221</v>
      </c>
      <c r="H391" s="141">
        <f t="shared" ref="H391:I391" si="228">H392</f>
        <v>1374390</v>
      </c>
      <c r="I391" s="141">
        <f t="shared" si="228"/>
        <v>1374390</v>
      </c>
      <c r="J391" s="134"/>
    </row>
    <row r="392" spans="1:10" outlineLevel="1" x14ac:dyDescent="0.25">
      <c r="A392" s="144" t="s">
        <v>30</v>
      </c>
      <c r="B392" s="142" t="s">
        <v>211</v>
      </c>
      <c r="C392" s="143" t="s">
        <v>31</v>
      </c>
      <c r="D392" s="143"/>
      <c r="E392" s="143"/>
      <c r="F392" s="142"/>
      <c r="G392" s="141">
        <f>G393</f>
        <v>1406221</v>
      </c>
      <c r="H392" s="141">
        <f t="shared" ref="H392:I392" si="229">H393</f>
        <v>1374390</v>
      </c>
      <c r="I392" s="141">
        <f t="shared" si="229"/>
        <v>1374390</v>
      </c>
      <c r="J392" s="134"/>
    </row>
    <row r="393" spans="1:10" ht="78.75" outlineLevel="2" x14ac:dyDescent="0.25">
      <c r="A393" s="144" t="s">
        <v>109</v>
      </c>
      <c r="B393" s="142" t="s">
        <v>211</v>
      </c>
      <c r="C393" s="143" t="s">
        <v>31</v>
      </c>
      <c r="D393" s="143" t="s">
        <v>110</v>
      </c>
      <c r="E393" s="143"/>
      <c r="F393" s="142"/>
      <c r="G393" s="141">
        <f>G394+G399+G402</f>
        <v>1406221</v>
      </c>
      <c r="H393" s="141">
        <f t="shared" ref="H393:I393" si="230">H394+H399+H402</f>
        <v>1374390</v>
      </c>
      <c r="I393" s="141">
        <f t="shared" si="230"/>
        <v>1374390</v>
      </c>
      <c r="J393" s="134"/>
    </row>
    <row r="394" spans="1:10" ht="55.5" customHeight="1" outlineLevel="3" x14ac:dyDescent="0.25">
      <c r="A394" s="144" t="s">
        <v>41</v>
      </c>
      <c r="B394" s="142" t="s">
        <v>211</v>
      </c>
      <c r="C394" s="143" t="s">
        <v>31</v>
      </c>
      <c r="D394" s="143" t="s">
        <v>110</v>
      </c>
      <c r="E394" s="143" t="s">
        <v>702</v>
      </c>
      <c r="F394" s="142"/>
      <c r="G394" s="141">
        <f>G395+G397</f>
        <v>410299</v>
      </c>
      <c r="H394" s="141">
        <f t="shared" ref="H394:I394" si="231">H395+H397</f>
        <v>378468</v>
      </c>
      <c r="I394" s="141">
        <f t="shared" si="231"/>
        <v>378468</v>
      </c>
      <c r="J394" s="134"/>
    </row>
    <row r="395" spans="1:10" ht="110.25" outlineLevel="3" x14ac:dyDescent="0.25">
      <c r="A395" s="10" t="s">
        <v>35</v>
      </c>
      <c r="B395" s="142" t="s">
        <v>211</v>
      </c>
      <c r="C395" s="143" t="s">
        <v>31</v>
      </c>
      <c r="D395" s="143" t="s">
        <v>110</v>
      </c>
      <c r="E395" s="143" t="s">
        <v>702</v>
      </c>
      <c r="F395" s="142">
        <v>100</v>
      </c>
      <c r="G395" s="141">
        <f>G396</f>
        <v>378468</v>
      </c>
      <c r="H395" s="141">
        <f t="shared" ref="H395:I395" si="232">H396</f>
        <v>378468</v>
      </c>
      <c r="I395" s="141">
        <f t="shared" si="232"/>
        <v>378468</v>
      </c>
      <c r="J395" s="134"/>
    </row>
    <row r="396" spans="1:10" ht="47.25" outlineLevel="4" x14ac:dyDescent="0.25">
      <c r="A396" s="144" t="s">
        <v>37</v>
      </c>
      <c r="B396" s="142" t="s">
        <v>211</v>
      </c>
      <c r="C396" s="143" t="s">
        <v>31</v>
      </c>
      <c r="D396" s="143" t="s">
        <v>110</v>
      </c>
      <c r="E396" s="143" t="s">
        <v>702</v>
      </c>
      <c r="F396" s="142" t="s">
        <v>38</v>
      </c>
      <c r="G396" s="141">
        <v>378468</v>
      </c>
      <c r="H396" s="141">
        <v>378468</v>
      </c>
      <c r="I396" s="141">
        <v>378468</v>
      </c>
      <c r="J396" s="134"/>
    </row>
    <row r="397" spans="1:10" ht="47.25" outlineLevel="4" x14ac:dyDescent="0.25">
      <c r="A397" s="10" t="s">
        <v>42</v>
      </c>
      <c r="B397" s="142" t="s">
        <v>211</v>
      </c>
      <c r="C397" s="143" t="s">
        <v>31</v>
      </c>
      <c r="D397" s="143" t="s">
        <v>110</v>
      </c>
      <c r="E397" s="143" t="s">
        <v>702</v>
      </c>
      <c r="F397" s="142">
        <v>200</v>
      </c>
      <c r="G397" s="141">
        <f>G398</f>
        <v>31831</v>
      </c>
      <c r="H397" s="141">
        <f t="shared" ref="H397:I397" si="233">H398</f>
        <v>0</v>
      </c>
      <c r="I397" s="141">
        <f t="shared" si="233"/>
        <v>0</v>
      </c>
      <c r="J397" s="134"/>
    </row>
    <row r="398" spans="1:10" ht="47.25" outlineLevel="4" x14ac:dyDescent="0.25">
      <c r="A398" s="144" t="s">
        <v>44</v>
      </c>
      <c r="B398" s="142" t="s">
        <v>211</v>
      </c>
      <c r="C398" s="143" t="s">
        <v>31</v>
      </c>
      <c r="D398" s="143" t="s">
        <v>110</v>
      </c>
      <c r="E398" s="143" t="s">
        <v>702</v>
      </c>
      <c r="F398" s="142" t="s">
        <v>45</v>
      </c>
      <c r="G398" s="141">
        <v>31831</v>
      </c>
      <c r="H398" s="141">
        <v>0</v>
      </c>
      <c r="I398" s="141">
        <v>0</v>
      </c>
      <c r="J398" s="134"/>
    </row>
    <row r="399" spans="1:10" ht="63" outlineLevel="3" x14ac:dyDescent="0.25">
      <c r="A399" s="144" t="s">
        <v>212</v>
      </c>
      <c r="B399" s="142" t="s">
        <v>211</v>
      </c>
      <c r="C399" s="143" t="s">
        <v>31</v>
      </c>
      <c r="D399" s="143" t="s">
        <v>110</v>
      </c>
      <c r="E399" s="143" t="s">
        <v>701</v>
      </c>
      <c r="F399" s="142"/>
      <c r="G399" s="141">
        <v>994922</v>
      </c>
      <c r="H399" s="141">
        <v>994922</v>
      </c>
      <c r="I399" s="141">
        <v>994922</v>
      </c>
      <c r="J399" s="134"/>
    </row>
    <row r="400" spans="1:10" ht="110.25" outlineLevel="3" x14ac:dyDescent="0.25">
      <c r="A400" s="10" t="s">
        <v>35</v>
      </c>
      <c r="B400" s="142" t="s">
        <v>211</v>
      </c>
      <c r="C400" s="143" t="s">
        <v>31</v>
      </c>
      <c r="D400" s="143" t="s">
        <v>110</v>
      </c>
      <c r="E400" s="143" t="s">
        <v>701</v>
      </c>
      <c r="F400" s="142">
        <v>100</v>
      </c>
      <c r="G400" s="141">
        <f>G401</f>
        <v>994922</v>
      </c>
      <c r="H400" s="141">
        <f t="shared" ref="H400:I400" si="234">H401</f>
        <v>994922</v>
      </c>
      <c r="I400" s="141">
        <f t="shared" si="234"/>
        <v>994922</v>
      </c>
      <c r="J400" s="134"/>
    </row>
    <row r="401" spans="1:10" ht="47.25" outlineLevel="4" x14ac:dyDescent="0.25">
      <c r="A401" s="144" t="s">
        <v>37</v>
      </c>
      <c r="B401" s="142" t="s">
        <v>211</v>
      </c>
      <c r="C401" s="143" t="s">
        <v>31</v>
      </c>
      <c r="D401" s="143" t="s">
        <v>110</v>
      </c>
      <c r="E401" s="143" t="s">
        <v>701</v>
      </c>
      <c r="F401" s="142" t="s">
        <v>38</v>
      </c>
      <c r="G401" s="141">
        <v>994922</v>
      </c>
      <c r="H401" s="141">
        <v>994922</v>
      </c>
      <c r="I401" s="141">
        <v>994922</v>
      </c>
      <c r="J401" s="134"/>
    </row>
    <row r="402" spans="1:10" ht="31.5" outlineLevel="3" x14ac:dyDescent="0.25">
      <c r="A402" s="144" t="s">
        <v>46</v>
      </c>
      <c r="B402" s="142" t="s">
        <v>211</v>
      </c>
      <c r="C402" s="143" t="s">
        <v>31</v>
      </c>
      <c r="D402" s="143" t="s">
        <v>110</v>
      </c>
      <c r="E402" s="143" t="s">
        <v>700</v>
      </c>
      <c r="F402" s="142"/>
      <c r="G402" s="141">
        <f>G403</f>
        <v>1000</v>
      </c>
      <c r="H402" s="141">
        <f t="shared" ref="H402:I402" si="235">H403</f>
        <v>1000</v>
      </c>
      <c r="I402" s="141">
        <f t="shared" si="235"/>
        <v>1000</v>
      </c>
      <c r="J402" s="134"/>
    </row>
    <row r="403" spans="1:10" outlineLevel="3" x14ac:dyDescent="0.25">
      <c r="A403" s="10" t="s">
        <v>47</v>
      </c>
      <c r="B403" s="138" t="s">
        <v>211</v>
      </c>
      <c r="C403" s="139" t="s">
        <v>31</v>
      </c>
      <c r="D403" s="139" t="s">
        <v>110</v>
      </c>
      <c r="E403" s="139" t="s">
        <v>700</v>
      </c>
      <c r="F403" s="142">
        <v>800</v>
      </c>
      <c r="G403" s="141">
        <f>G404</f>
        <v>1000</v>
      </c>
      <c r="H403" s="141">
        <f t="shared" ref="H403:I403" si="236">H404</f>
        <v>1000</v>
      </c>
      <c r="I403" s="141">
        <f t="shared" si="236"/>
        <v>1000</v>
      </c>
      <c r="J403" s="134"/>
    </row>
    <row r="404" spans="1:10" ht="31.5" outlineLevel="4" x14ac:dyDescent="0.25">
      <c r="A404" s="140" t="s">
        <v>49</v>
      </c>
      <c r="B404" s="138" t="s">
        <v>211</v>
      </c>
      <c r="C404" s="139" t="s">
        <v>31</v>
      </c>
      <c r="D404" s="139" t="s">
        <v>110</v>
      </c>
      <c r="E404" s="139" t="s">
        <v>700</v>
      </c>
      <c r="F404" s="138" t="s">
        <v>50</v>
      </c>
      <c r="G404" s="137">
        <v>1000</v>
      </c>
      <c r="H404" s="137">
        <v>1000</v>
      </c>
      <c r="I404" s="137">
        <v>1000</v>
      </c>
      <c r="J404" s="134"/>
    </row>
    <row r="405" spans="1:10" x14ac:dyDescent="0.25">
      <c r="A405" s="172" t="s">
        <v>213</v>
      </c>
      <c r="B405" s="172"/>
      <c r="C405" s="172"/>
      <c r="D405" s="172"/>
      <c r="E405" s="172"/>
      <c r="F405" s="172"/>
      <c r="G405" s="136">
        <f>G18+G33+G130+G152+G185+G391</f>
        <v>667341972.12</v>
      </c>
      <c r="H405" s="136">
        <f t="shared" ref="H405:I405" si="237">H18+H33+H130+H152+H185+H391</f>
        <v>531556278.66999996</v>
      </c>
      <c r="I405" s="136">
        <f t="shared" si="237"/>
        <v>503402899.60000002</v>
      </c>
      <c r="J405" s="134"/>
    </row>
    <row r="406" spans="1:10" x14ac:dyDescent="0.25">
      <c r="A406" s="134"/>
      <c r="B406" s="134"/>
      <c r="C406" s="135"/>
      <c r="D406" s="135"/>
      <c r="E406" s="135"/>
      <c r="F406" s="134"/>
      <c r="G406" s="134"/>
      <c r="H406" s="134"/>
      <c r="I406" s="134"/>
      <c r="J406" s="134"/>
    </row>
    <row r="407" spans="1:10" x14ac:dyDescent="0.25">
      <c r="A407" s="173"/>
      <c r="B407" s="174"/>
      <c r="C407" s="174"/>
      <c r="D407" s="174"/>
      <c r="E407" s="174"/>
      <c r="F407" s="174"/>
      <c r="G407" s="174"/>
      <c r="H407" s="174"/>
      <c r="I407" s="174"/>
      <c r="J407" s="134"/>
    </row>
    <row r="408" spans="1:10" x14ac:dyDescent="0.25">
      <c r="G408" s="156"/>
      <c r="H408" s="156"/>
      <c r="I408" s="156"/>
    </row>
  </sheetData>
  <mergeCells count="16">
    <mergeCell ref="A405:F405"/>
    <mergeCell ref="A407:I407"/>
    <mergeCell ref="A15:I15"/>
    <mergeCell ref="H1:I1"/>
    <mergeCell ref="H2:I2"/>
    <mergeCell ref="H3:I3"/>
    <mergeCell ref="H4:I4"/>
    <mergeCell ref="G5:I5"/>
    <mergeCell ref="F12:I12"/>
    <mergeCell ref="F11:I11"/>
    <mergeCell ref="G6:I6"/>
    <mergeCell ref="G7:I7"/>
    <mergeCell ref="G8:I8"/>
    <mergeCell ref="G9:I9"/>
    <mergeCell ref="F10:I10"/>
    <mergeCell ref="A14:I14"/>
  </mergeCells>
  <pageMargins left="0.78749999999999998" right="0.59027779999999996" top="0.59027779999999996" bottom="0.59027779999999996" header="0.39374999999999999" footer="0.51180550000000002"/>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64DB5-5A5A-4C8B-92E0-5EDDAC9EC005}">
  <sheetPr>
    <pageSetUpPr fitToPage="1"/>
  </sheetPr>
  <dimension ref="A1:I389"/>
  <sheetViews>
    <sheetView showGridLines="0" zoomScale="70" zoomScaleNormal="70" zoomScaleSheetLayoutView="80" workbookViewId="0">
      <selection activeCell="F5" sqref="F5:H5"/>
    </sheetView>
  </sheetViews>
  <sheetFormatPr defaultRowHeight="15.75" outlineLevelRow="3" x14ac:dyDescent="0.25"/>
  <cols>
    <col min="1" max="1" width="38.85546875" style="132" customWidth="1"/>
    <col min="2" max="3" width="5.7109375" style="133" customWidth="1"/>
    <col min="4" max="4" width="17.28515625" style="133" customWidth="1"/>
    <col min="5" max="5" width="7.140625" style="133" customWidth="1"/>
    <col min="6" max="8" width="21.85546875" style="132" customWidth="1"/>
    <col min="9" max="9" width="9.140625" style="132" customWidth="1"/>
    <col min="10" max="16384" width="9.140625" style="132"/>
  </cols>
  <sheetData>
    <row r="1" spans="1:9" x14ac:dyDescent="0.25">
      <c r="G1" s="162" t="s">
        <v>6</v>
      </c>
      <c r="H1" s="162"/>
    </row>
    <row r="2" spans="1:9" x14ac:dyDescent="0.25">
      <c r="G2" s="162" t="s">
        <v>7</v>
      </c>
      <c r="H2" s="162"/>
    </row>
    <row r="3" spans="1:9" x14ac:dyDescent="0.25">
      <c r="G3" s="162" t="s">
        <v>0</v>
      </c>
      <c r="H3" s="162"/>
    </row>
    <row r="4" spans="1:9" x14ac:dyDescent="0.25">
      <c r="A4" s="151"/>
      <c r="B4" s="151"/>
      <c r="C4" s="151"/>
      <c r="D4" s="151"/>
      <c r="E4" s="151"/>
      <c r="F4" s="46"/>
      <c r="G4" s="162" t="s">
        <v>818</v>
      </c>
      <c r="H4" s="162"/>
    </row>
    <row r="5" spans="1:9" ht="80.25" customHeight="1" x14ac:dyDescent="0.25">
      <c r="A5" s="151"/>
      <c r="B5" s="151"/>
      <c r="C5" s="151"/>
      <c r="D5" s="151"/>
      <c r="E5" s="151"/>
      <c r="F5" s="163" t="s">
        <v>378</v>
      </c>
      <c r="G5" s="163"/>
      <c r="H5" s="163"/>
    </row>
    <row r="6" spans="1:9" x14ac:dyDescent="0.25">
      <c r="A6" s="150"/>
      <c r="B6" s="150"/>
      <c r="C6" s="149"/>
      <c r="D6" s="1"/>
      <c r="E6" s="2"/>
      <c r="F6" s="176" t="s">
        <v>810</v>
      </c>
      <c r="G6" s="178"/>
      <c r="H6" s="178"/>
    </row>
    <row r="7" spans="1:9" x14ac:dyDescent="0.25">
      <c r="A7" s="150"/>
      <c r="B7" s="150"/>
      <c r="C7" s="149"/>
      <c r="D7" s="1"/>
      <c r="E7" s="2"/>
      <c r="F7" s="176" t="s">
        <v>7</v>
      </c>
      <c r="G7" s="178"/>
      <c r="H7" s="178"/>
    </row>
    <row r="8" spans="1:9" x14ac:dyDescent="0.25">
      <c r="A8" s="150"/>
      <c r="B8" s="150"/>
      <c r="C8" s="149"/>
      <c r="D8" s="1"/>
      <c r="E8" s="2"/>
      <c r="F8" s="176" t="s">
        <v>0</v>
      </c>
      <c r="G8" s="178"/>
      <c r="H8" s="178"/>
    </row>
    <row r="9" spans="1:9" x14ac:dyDescent="0.25">
      <c r="A9" s="150"/>
      <c r="B9" s="150"/>
      <c r="C9" s="149"/>
      <c r="D9" s="1"/>
      <c r="E9" s="2"/>
      <c r="F9" s="177" t="s">
        <v>1</v>
      </c>
      <c r="G9" s="178"/>
      <c r="H9" s="178"/>
    </row>
    <row r="10" spans="1:9" x14ac:dyDescent="0.25">
      <c r="A10" s="150"/>
      <c r="B10" s="150"/>
      <c r="C10" s="149"/>
      <c r="D10" s="1"/>
      <c r="E10" s="177" t="s">
        <v>8</v>
      </c>
      <c r="F10" s="177"/>
      <c r="G10" s="177"/>
      <c r="H10" s="177"/>
    </row>
    <row r="11" spans="1:9" x14ac:dyDescent="0.25">
      <c r="A11" s="150"/>
      <c r="B11" s="150"/>
      <c r="C11" s="149"/>
      <c r="D11" s="1"/>
      <c r="E11" s="177" t="s">
        <v>2</v>
      </c>
      <c r="F11" s="177"/>
      <c r="G11" s="177"/>
      <c r="H11" s="177"/>
    </row>
    <row r="12" spans="1:9" x14ac:dyDescent="0.25">
      <c r="A12" s="150"/>
      <c r="B12" s="150"/>
      <c r="C12" s="149"/>
      <c r="D12" s="1"/>
      <c r="E12" s="176" t="s">
        <v>3</v>
      </c>
      <c r="F12" s="176"/>
      <c r="G12" s="176"/>
      <c r="H12" s="176"/>
    </row>
    <row r="14" spans="1:9" ht="51.75" customHeight="1" x14ac:dyDescent="0.25">
      <c r="A14" s="179" t="s">
        <v>809</v>
      </c>
      <c r="B14" s="179"/>
      <c r="C14" s="179"/>
      <c r="D14" s="179"/>
      <c r="E14" s="179"/>
      <c r="F14" s="179"/>
      <c r="G14" s="179"/>
      <c r="H14" s="179"/>
    </row>
    <row r="15" spans="1:9" x14ac:dyDescent="0.25">
      <c r="A15" s="180" t="s">
        <v>10</v>
      </c>
      <c r="B15" s="180"/>
      <c r="C15" s="180"/>
      <c r="D15" s="180"/>
      <c r="E15" s="180"/>
      <c r="F15" s="180"/>
      <c r="G15" s="180"/>
      <c r="H15" s="180"/>
      <c r="I15" s="134"/>
    </row>
    <row r="16" spans="1:9" x14ac:dyDescent="0.25">
      <c r="A16" s="4" t="s">
        <v>11</v>
      </c>
      <c r="B16" s="147" t="s">
        <v>13</v>
      </c>
      <c r="C16" s="147" t="s">
        <v>14</v>
      </c>
      <c r="D16" s="147" t="s">
        <v>15</v>
      </c>
      <c r="E16" s="147" t="s">
        <v>800</v>
      </c>
      <c r="F16" s="146" t="s">
        <v>17</v>
      </c>
      <c r="G16" s="146" t="s">
        <v>18</v>
      </c>
      <c r="H16" s="146" t="s">
        <v>19</v>
      </c>
      <c r="I16" s="134"/>
    </row>
    <row r="17" spans="1:9" x14ac:dyDescent="0.25">
      <c r="A17" s="146">
        <v>1</v>
      </c>
      <c r="B17" s="147" t="s">
        <v>20</v>
      </c>
      <c r="C17" s="147" t="s">
        <v>21</v>
      </c>
      <c r="D17" s="147" t="s">
        <v>22</v>
      </c>
      <c r="E17" s="147" t="s">
        <v>23</v>
      </c>
      <c r="F17" s="146">
        <v>6</v>
      </c>
      <c r="G17" s="146">
        <v>7</v>
      </c>
      <c r="H17" s="146">
        <v>8</v>
      </c>
      <c r="I17" s="134"/>
    </row>
    <row r="18" spans="1:9" x14ac:dyDescent="0.25">
      <c r="A18" s="144" t="s">
        <v>30</v>
      </c>
      <c r="B18" s="143" t="s">
        <v>31</v>
      </c>
      <c r="C18" s="143"/>
      <c r="D18" s="143"/>
      <c r="E18" s="143"/>
      <c r="F18" s="141">
        <f>F19+F23+F32+F57+F61+F81+F85</f>
        <v>45907503</v>
      </c>
      <c r="G18" s="141">
        <f t="shared" ref="G18:H18" si="0">G19+G23+G32+G57+G61+G81+G85</f>
        <v>42421581</v>
      </c>
      <c r="H18" s="141">
        <f t="shared" si="0"/>
        <v>47755180</v>
      </c>
      <c r="I18" s="134"/>
    </row>
    <row r="19" spans="1:9" ht="63" outlineLevel="1" x14ac:dyDescent="0.25">
      <c r="A19" s="144" t="s">
        <v>32</v>
      </c>
      <c r="B19" s="143" t="s">
        <v>31</v>
      </c>
      <c r="C19" s="143" t="s">
        <v>33</v>
      </c>
      <c r="D19" s="143"/>
      <c r="E19" s="143"/>
      <c r="F19" s="141">
        <f>F20</f>
        <v>457817</v>
      </c>
      <c r="G19" s="141">
        <f t="shared" ref="G19:H21" si="1">G20</f>
        <v>457817</v>
      </c>
      <c r="H19" s="141">
        <f t="shared" si="1"/>
        <v>457817</v>
      </c>
      <c r="I19" s="134"/>
    </row>
    <row r="20" spans="1:9" ht="31.5" outlineLevel="2" x14ac:dyDescent="0.25">
      <c r="A20" s="144" t="s">
        <v>34</v>
      </c>
      <c r="B20" s="143" t="s">
        <v>31</v>
      </c>
      <c r="C20" s="143" t="s">
        <v>33</v>
      </c>
      <c r="D20" s="143" t="s">
        <v>796</v>
      </c>
      <c r="E20" s="143"/>
      <c r="F20" s="141">
        <f>F21</f>
        <v>457817</v>
      </c>
      <c r="G20" s="141">
        <f t="shared" si="1"/>
        <v>457817</v>
      </c>
      <c r="H20" s="141">
        <f t="shared" si="1"/>
        <v>457817</v>
      </c>
      <c r="I20" s="134"/>
    </row>
    <row r="21" spans="1:9" ht="110.25" outlineLevel="2" x14ac:dyDescent="0.25">
      <c r="A21" s="10" t="s">
        <v>35</v>
      </c>
      <c r="B21" s="143" t="s">
        <v>31</v>
      </c>
      <c r="C21" s="143" t="s">
        <v>33</v>
      </c>
      <c r="D21" s="143" t="s">
        <v>796</v>
      </c>
      <c r="E21" s="143" t="s">
        <v>36</v>
      </c>
      <c r="F21" s="141">
        <f>F22</f>
        <v>457817</v>
      </c>
      <c r="G21" s="141">
        <f t="shared" si="1"/>
        <v>457817</v>
      </c>
      <c r="H21" s="141">
        <f t="shared" si="1"/>
        <v>457817</v>
      </c>
      <c r="I21" s="134"/>
    </row>
    <row r="22" spans="1:9" ht="47.25" outlineLevel="3" x14ac:dyDescent="0.25">
      <c r="A22" s="144" t="s">
        <v>37</v>
      </c>
      <c r="B22" s="143" t="s">
        <v>31</v>
      </c>
      <c r="C22" s="143" t="s">
        <v>33</v>
      </c>
      <c r="D22" s="143" t="s">
        <v>796</v>
      </c>
      <c r="E22" s="143" t="s">
        <v>38</v>
      </c>
      <c r="F22" s="141">
        <v>457817</v>
      </c>
      <c r="G22" s="141">
        <v>457817</v>
      </c>
      <c r="H22" s="141">
        <v>457817</v>
      </c>
      <c r="I22" s="134"/>
    </row>
    <row r="23" spans="1:9" ht="94.5" outlineLevel="1" x14ac:dyDescent="0.25">
      <c r="A23" s="144" t="s">
        <v>39</v>
      </c>
      <c r="B23" s="143" t="s">
        <v>31</v>
      </c>
      <c r="C23" s="143" t="s">
        <v>40</v>
      </c>
      <c r="D23" s="143"/>
      <c r="E23" s="143"/>
      <c r="F23" s="141">
        <f>F24+F29</f>
        <v>1209766</v>
      </c>
      <c r="G23" s="141">
        <f t="shared" ref="G23:H23" si="2">G24+G29</f>
        <v>1080216</v>
      </c>
      <c r="H23" s="141">
        <f t="shared" si="2"/>
        <v>1080216</v>
      </c>
      <c r="I23" s="134"/>
    </row>
    <row r="24" spans="1:9" ht="47.25" outlineLevel="2" x14ac:dyDescent="0.25">
      <c r="A24" s="144" t="s">
        <v>41</v>
      </c>
      <c r="B24" s="143" t="s">
        <v>31</v>
      </c>
      <c r="C24" s="143" t="s">
        <v>40</v>
      </c>
      <c r="D24" s="143" t="s">
        <v>702</v>
      </c>
      <c r="E24" s="143"/>
      <c r="F24" s="141">
        <f>F25+F27</f>
        <v>1208766</v>
      </c>
      <c r="G24" s="141">
        <f t="shared" ref="G24:H24" si="3">G25+G27</f>
        <v>1079216</v>
      </c>
      <c r="H24" s="141">
        <f t="shared" si="3"/>
        <v>1079216</v>
      </c>
      <c r="I24" s="134"/>
    </row>
    <row r="25" spans="1:9" ht="110.25" outlineLevel="2" x14ac:dyDescent="0.25">
      <c r="A25" s="10" t="s">
        <v>35</v>
      </c>
      <c r="B25" s="143" t="s">
        <v>31</v>
      </c>
      <c r="C25" s="143" t="s">
        <v>40</v>
      </c>
      <c r="D25" s="143" t="s">
        <v>702</v>
      </c>
      <c r="E25" s="143" t="s">
        <v>36</v>
      </c>
      <c r="F25" s="141">
        <f>F26</f>
        <v>1079216</v>
      </c>
      <c r="G25" s="141">
        <f t="shared" ref="G25:H25" si="4">G26</f>
        <v>1079216</v>
      </c>
      <c r="H25" s="141">
        <f t="shared" si="4"/>
        <v>1079216</v>
      </c>
      <c r="I25" s="134"/>
    </row>
    <row r="26" spans="1:9" ht="47.25" outlineLevel="3" x14ac:dyDescent="0.25">
      <c r="A26" s="144" t="s">
        <v>37</v>
      </c>
      <c r="B26" s="143" t="s">
        <v>31</v>
      </c>
      <c r="C26" s="143" t="s">
        <v>40</v>
      </c>
      <c r="D26" s="143" t="s">
        <v>702</v>
      </c>
      <c r="E26" s="143" t="s">
        <v>38</v>
      </c>
      <c r="F26" s="141">
        <v>1079216</v>
      </c>
      <c r="G26" s="141">
        <v>1079216</v>
      </c>
      <c r="H26" s="141">
        <v>1079216</v>
      </c>
      <c r="I26" s="134"/>
    </row>
    <row r="27" spans="1:9" ht="47.25" outlineLevel="3" x14ac:dyDescent="0.25">
      <c r="A27" s="10" t="s">
        <v>42</v>
      </c>
      <c r="B27" s="143" t="s">
        <v>31</v>
      </c>
      <c r="C27" s="143" t="s">
        <v>40</v>
      </c>
      <c r="D27" s="143" t="s">
        <v>702</v>
      </c>
      <c r="E27" s="143" t="s">
        <v>43</v>
      </c>
      <c r="F27" s="141">
        <f>F28</f>
        <v>129550</v>
      </c>
      <c r="G27" s="141">
        <f t="shared" ref="G27:H27" si="5">G28</f>
        <v>0</v>
      </c>
      <c r="H27" s="141">
        <f t="shared" si="5"/>
        <v>0</v>
      </c>
      <c r="I27" s="134"/>
    </row>
    <row r="28" spans="1:9" ht="47.25" outlineLevel="3" x14ac:dyDescent="0.25">
      <c r="A28" s="144" t="s">
        <v>44</v>
      </c>
      <c r="B28" s="143" t="s">
        <v>31</v>
      </c>
      <c r="C28" s="143" t="s">
        <v>40</v>
      </c>
      <c r="D28" s="143" t="s">
        <v>702</v>
      </c>
      <c r="E28" s="143" t="s">
        <v>45</v>
      </c>
      <c r="F28" s="141">
        <v>129550</v>
      </c>
      <c r="G28" s="141">
        <v>0</v>
      </c>
      <c r="H28" s="141">
        <v>0</v>
      </c>
      <c r="I28" s="134"/>
    </row>
    <row r="29" spans="1:9" ht="31.5" outlineLevel="2" x14ac:dyDescent="0.25">
      <c r="A29" s="144" t="s">
        <v>46</v>
      </c>
      <c r="B29" s="143" t="s">
        <v>31</v>
      </c>
      <c r="C29" s="143" t="s">
        <v>40</v>
      </c>
      <c r="D29" s="143" t="s">
        <v>700</v>
      </c>
      <c r="E29" s="143"/>
      <c r="F29" s="141">
        <f>F30</f>
        <v>1000</v>
      </c>
      <c r="G29" s="141">
        <f t="shared" ref="G29:H30" si="6">G30</f>
        <v>1000</v>
      </c>
      <c r="H29" s="141">
        <f t="shared" si="6"/>
        <v>1000</v>
      </c>
      <c r="I29" s="134"/>
    </row>
    <row r="30" spans="1:9" ht="34.5" customHeight="1" outlineLevel="2" x14ac:dyDescent="0.25">
      <c r="A30" s="10" t="s">
        <v>47</v>
      </c>
      <c r="B30" s="143" t="s">
        <v>31</v>
      </c>
      <c r="C30" s="143" t="s">
        <v>40</v>
      </c>
      <c r="D30" s="143" t="s">
        <v>700</v>
      </c>
      <c r="E30" s="143" t="s">
        <v>48</v>
      </c>
      <c r="F30" s="141">
        <f>F31</f>
        <v>1000</v>
      </c>
      <c r="G30" s="141">
        <f t="shared" si="6"/>
        <v>1000</v>
      </c>
      <c r="H30" s="141">
        <f t="shared" si="6"/>
        <v>1000</v>
      </c>
      <c r="I30" s="134"/>
    </row>
    <row r="31" spans="1:9" ht="31.5" outlineLevel="3" x14ac:dyDescent="0.25">
      <c r="A31" s="144" t="s">
        <v>49</v>
      </c>
      <c r="B31" s="143" t="s">
        <v>31</v>
      </c>
      <c r="C31" s="143" t="s">
        <v>40</v>
      </c>
      <c r="D31" s="143" t="s">
        <v>700</v>
      </c>
      <c r="E31" s="143" t="s">
        <v>50</v>
      </c>
      <c r="F31" s="141">
        <v>1000</v>
      </c>
      <c r="G31" s="141">
        <v>1000</v>
      </c>
      <c r="H31" s="141">
        <v>1000</v>
      </c>
      <c r="I31" s="134"/>
    </row>
    <row r="32" spans="1:9" ht="94.5" outlineLevel="1" x14ac:dyDescent="0.25">
      <c r="A32" s="144" t="s">
        <v>129</v>
      </c>
      <c r="B32" s="143" t="s">
        <v>31</v>
      </c>
      <c r="C32" s="143" t="s">
        <v>91</v>
      </c>
      <c r="D32" s="143"/>
      <c r="E32" s="143"/>
      <c r="F32" s="141">
        <f>F33+F38+F43+F46+F49+F54</f>
        <v>29434123</v>
      </c>
      <c r="G32" s="141">
        <f t="shared" ref="G32:H32" si="7">G33+G38+G43+G46+G49+G54</f>
        <v>23400429</v>
      </c>
      <c r="H32" s="141">
        <f t="shared" si="7"/>
        <v>23817773</v>
      </c>
      <c r="I32" s="134"/>
    </row>
    <row r="33" spans="1:9" ht="283.5" outlineLevel="2" x14ac:dyDescent="0.25">
      <c r="A33" s="144" t="s">
        <v>130</v>
      </c>
      <c r="B33" s="143" t="s">
        <v>31</v>
      </c>
      <c r="C33" s="143" t="s">
        <v>91</v>
      </c>
      <c r="D33" s="143" t="s">
        <v>757</v>
      </c>
      <c r="E33" s="143"/>
      <c r="F33" s="141">
        <f>F34+F36</f>
        <v>783270</v>
      </c>
      <c r="G33" s="141">
        <f t="shared" ref="G33:H33" si="8">G34+G36</f>
        <v>783270</v>
      </c>
      <c r="H33" s="141">
        <f t="shared" si="8"/>
        <v>783270</v>
      </c>
      <c r="I33" s="134"/>
    </row>
    <row r="34" spans="1:9" ht="110.25" outlineLevel="2" x14ac:dyDescent="0.25">
      <c r="A34" s="10" t="s">
        <v>35</v>
      </c>
      <c r="B34" s="143" t="s">
        <v>31</v>
      </c>
      <c r="C34" s="143" t="s">
        <v>91</v>
      </c>
      <c r="D34" s="143" t="s">
        <v>757</v>
      </c>
      <c r="E34" s="143" t="s">
        <v>36</v>
      </c>
      <c r="F34" s="141">
        <f>F35</f>
        <v>522201</v>
      </c>
      <c r="G34" s="141">
        <f t="shared" ref="G34:H34" si="9">G35</f>
        <v>543067</v>
      </c>
      <c r="H34" s="141">
        <f t="shared" si="9"/>
        <v>564789</v>
      </c>
      <c r="I34" s="134"/>
    </row>
    <row r="35" spans="1:9" ht="47.25" outlineLevel="3" x14ac:dyDescent="0.25">
      <c r="A35" s="144" t="s">
        <v>37</v>
      </c>
      <c r="B35" s="143" t="s">
        <v>31</v>
      </c>
      <c r="C35" s="143" t="s">
        <v>91</v>
      </c>
      <c r="D35" s="143" t="s">
        <v>757</v>
      </c>
      <c r="E35" s="143" t="s">
        <v>38</v>
      </c>
      <c r="F35" s="141">
        <v>522201</v>
      </c>
      <c r="G35" s="141">
        <v>543067</v>
      </c>
      <c r="H35" s="141">
        <v>564789</v>
      </c>
      <c r="I35" s="134"/>
    </row>
    <row r="36" spans="1:9" ht="47.25" outlineLevel="3" x14ac:dyDescent="0.25">
      <c r="A36" s="10" t="s">
        <v>42</v>
      </c>
      <c r="B36" s="143" t="s">
        <v>31</v>
      </c>
      <c r="C36" s="143" t="s">
        <v>91</v>
      </c>
      <c r="D36" s="143" t="s">
        <v>757</v>
      </c>
      <c r="E36" s="143" t="s">
        <v>43</v>
      </c>
      <c r="F36" s="141">
        <f>F37</f>
        <v>261069</v>
      </c>
      <c r="G36" s="141">
        <f t="shared" ref="G36:H36" si="10">G37</f>
        <v>240203</v>
      </c>
      <c r="H36" s="141">
        <f t="shared" si="10"/>
        <v>218481</v>
      </c>
      <c r="I36" s="134"/>
    </row>
    <row r="37" spans="1:9" ht="47.25" outlineLevel="3" x14ac:dyDescent="0.25">
      <c r="A37" s="144" t="s">
        <v>44</v>
      </c>
      <c r="B37" s="143" t="s">
        <v>31</v>
      </c>
      <c r="C37" s="143" t="s">
        <v>91</v>
      </c>
      <c r="D37" s="143" t="s">
        <v>757</v>
      </c>
      <c r="E37" s="143" t="s">
        <v>45</v>
      </c>
      <c r="F37" s="141">
        <v>261069</v>
      </c>
      <c r="G37" s="141">
        <v>240203</v>
      </c>
      <c r="H37" s="141">
        <v>218481</v>
      </c>
      <c r="I37" s="134"/>
    </row>
    <row r="38" spans="1:9" ht="267.75" outlineLevel="2" x14ac:dyDescent="0.25">
      <c r="A38" s="144" t="s">
        <v>131</v>
      </c>
      <c r="B38" s="143" t="s">
        <v>31</v>
      </c>
      <c r="C38" s="143" t="s">
        <v>91</v>
      </c>
      <c r="D38" s="143" t="s">
        <v>756</v>
      </c>
      <c r="E38" s="143"/>
      <c r="F38" s="141">
        <f>F39+F41</f>
        <v>522380</v>
      </c>
      <c r="G38" s="141">
        <f t="shared" ref="G38:H38" si="11">G39+G41</f>
        <v>522380</v>
      </c>
      <c r="H38" s="141">
        <f t="shared" si="11"/>
        <v>522380</v>
      </c>
      <c r="I38" s="134"/>
    </row>
    <row r="39" spans="1:9" ht="110.25" outlineLevel="2" x14ac:dyDescent="0.25">
      <c r="A39" s="10" t="s">
        <v>35</v>
      </c>
      <c r="B39" s="143" t="s">
        <v>31</v>
      </c>
      <c r="C39" s="143" t="s">
        <v>91</v>
      </c>
      <c r="D39" s="143" t="s">
        <v>756</v>
      </c>
      <c r="E39" s="143" t="s">
        <v>36</v>
      </c>
      <c r="F39" s="141">
        <f>F40</f>
        <v>323047</v>
      </c>
      <c r="G39" s="141">
        <f t="shared" ref="G39:H39" si="12">G40</f>
        <v>335995</v>
      </c>
      <c r="H39" s="141">
        <f t="shared" si="12"/>
        <v>349436</v>
      </c>
      <c r="I39" s="134"/>
    </row>
    <row r="40" spans="1:9" ht="47.25" outlineLevel="3" x14ac:dyDescent="0.25">
      <c r="A40" s="144" t="s">
        <v>37</v>
      </c>
      <c r="B40" s="143" t="s">
        <v>31</v>
      </c>
      <c r="C40" s="143" t="s">
        <v>91</v>
      </c>
      <c r="D40" s="143" t="s">
        <v>756</v>
      </c>
      <c r="E40" s="143" t="s">
        <v>38</v>
      </c>
      <c r="F40" s="141">
        <v>323047</v>
      </c>
      <c r="G40" s="141">
        <v>335995</v>
      </c>
      <c r="H40" s="141">
        <v>349436</v>
      </c>
      <c r="I40" s="134"/>
    </row>
    <row r="41" spans="1:9" ht="47.25" outlineLevel="3" x14ac:dyDescent="0.25">
      <c r="A41" s="10" t="s">
        <v>42</v>
      </c>
      <c r="B41" s="143" t="s">
        <v>31</v>
      </c>
      <c r="C41" s="143" t="s">
        <v>91</v>
      </c>
      <c r="D41" s="143" t="s">
        <v>756</v>
      </c>
      <c r="E41" s="143" t="s">
        <v>43</v>
      </c>
      <c r="F41" s="141">
        <f>F42</f>
        <v>199333</v>
      </c>
      <c r="G41" s="141">
        <f t="shared" ref="G41:H41" si="13">G42</f>
        <v>186385</v>
      </c>
      <c r="H41" s="141">
        <f t="shared" si="13"/>
        <v>172944</v>
      </c>
      <c r="I41" s="134"/>
    </row>
    <row r="42" spans="1:9" ht="47.25" outlineLevel="3" x14ac:dyDescent="0.25">
      <c r="A42" s="144" t="s">
        <v>44</v>
      </c>
      <c r="B42" s="143" t="s">
        <v>31</v>
      </c>
      <c r="C42" s="143" t="s">
        <v>91</v>
      </c>
      <c r="D42" s="143" t="s">
        <v>756</v>
      </c>
      <c r="E42" s="143" t="s">
        <v>45</v>
      </c>
      <c r="F42" s="141">
        <v>199333</v>
      </c>
      <c r="G42" s="141">
        <v>186385</v>
      </c>
      <c r="H42" s="141">
        <v>172944</v>
      </c>
      <c r="I42" s="134"/>
    </row>
    <row r="43" spans="1:9" ht="315" customHeight="1" outlineLevel="2" x14ac:dyDescent="0.25">
      <c r="A43" s="144" t="s">
        <v>132</v>
      </c>
      <c r="B43" s="143" t="s">
        <v>31</v>
      </c>
      <c r="C43" s="143" t="s">
        <v>91</v>
      </c>
      <c r="D43" s="143" t="s">
        <v>755</v>
      </c>
      <c r="E43" s="143"/>
      <c r="F43" s="141">
        <f>F44</f>
        <v>200</v>
      </c>
      <c r="G43" s="141">
        <f t="shared" ref="G43:H43" si="14">G44</f>
        <v>200</v>
      </c>
      <c r="H43" s="141">
        <f t="shared" si="14"/>
        <v>200</v>
      </c>
      <c r="I43" s="134"/>
    </row>
    <row r="44" spans="1:9" outlineLevel="2" x14ac:dyDescent="0.25">
      <c r="A44" s="10" t="s">
        <v>121</v>
      </c>
      <c r="B44" s="143" t="s">
        <v>31</v>
      </c>
      <c r="C44" s="143" t="s">
        <v>91</v>
      </c>
      <c r="D44" s="143" t="s">
        <v>755</v>
      </c>
      <c r="E44" s="143" t="s">
        <v>122</v>
      </c>
      <c r="F44" s="141">
        <f>F45</f>
        <v>200</v>
      </c>
      <c r="G44" s="141">
        <f t="shared" ref="G44:H44" si="15">G45</f>
        <v>200</v>
      </c>
      <c r="H44" s="141">
        <f t="shared" si="15"/>
        <v>200</v>
      </c>
      <c r="I44" s="134"/>
    </row>
    <row r="45" spans="1:9" outlineLevel="3" x14ac:dyDescent="0.25">
      <c r="A45" s="144" t="s">
        <v>133</v>
      </c>
      <c r="B45" s="143" t="s">
        <v>31</v>
      </c>
      <c r="C45" s="143" t="s">
        <v>91</v>
      </c>
      <c r="D45" s="143" t="s">
        <v>755</v>
      </c>
      <c r="E45" s="143" t="s">
        <v>134</v>
      </c>
      <c r="F45" s="141">
        <v>200</v>
      </c>
      <c r="G45" s="141">
        <v>200</v>
      </c>
      <c r="H45" s="141">
        <v>200</v>
      </c>
      <c r="I45" s="134"/>
    </row>
    <row r="46" spans="1:9" ht="63" outlineLevel="2" x14ac:dyDescent="0.25">
      <c r="A46" s="144" t="s">
        <v>135</v>
      </c>
      <c r="B46" s="143" t="s">
        <v>31</v>
      </c>
      <c r="C46" s="143" t="s">
        <v>91</v>
      </c>
      <c r="D46" s="143" t="s">
        <v>754</v>
      </c>
      <c r="E46" s="143"/>
      <c r="F46" s="141">
        <f>F47</f>
        <v>1506979</v>
      </c>
      <c r="G46" s="141">
        <f t="shared" ref="G46:H46" si="16">G47</f>
        <v>1506979</v>
      </c>
      <c r="H46" s="141">
        <f t="shared" si="16"/>
        <v>1506979</v>
      </c>
      <c r="I46" s="134"/>
    </row>
    <row r="47" spans="1:9" ht="110.25" outlineLevel="2" x14ac:dyDescent="0.25">
      <c r="A47" s="10" t="s">
        <v>35</v>
      </c>
      <c r="B47" s="143" t="s">
        <v>31</v>
      </c>
      <c r="C47" s="143" t="s">
        <v>91</v>
      </c>
      <c r="D47" s="143" t="s">
        <v>754</v>
      </c>
      <c r="E47" s="143" t="s">
        <v>36</v>
      </c>
      <c r="F47" s="141">
        <f>F48</f>
        <v>1506979</v>
      </c>
      <c r="G47" s="141">
        <f t="shared" ref="G47:H47" si="17">G48</f>
        <v>1506979</v>
      </c>
      <c r="H47" s="141">
        <f t="shared" si="17"/>
        <v>1506979</v>
      </c>
      <c r="I47" s="134"/>
    </row>
    <row r="48" spans="1:9" ht="47.25" outlineLevel="3" x14ac:dyDescent="0.25">
      <c r="A48" s="144" t="s">
        <v>37</v>
      </c>
      <c r="B48" s="143" t="s">
        <v>31</v>
      </c>
      <c r="C48" s="143" t="s">
        <v>91</v>
      </c>
      <c r="D48" s="143" t="s">
        <v>754</v>
      </c>
      <c r="E48" s="143" t="s">
        <v>38</v>
      </c>
      <c r="F48" s="141">
        <v>1506979</v>
      </c>
      <c r="G48" s="141">
        <v>1506979</v>
      </c>
      <c r="H48" s="141">
        <v>1506979</v>
      </c>
      <c r="I48" s="134"/>
    </row>
    <row r="49" spans="1:9" ht="47.25" outlineLevel="2" x14ac:dyDescent="0.25">
      <c r="A49" s="144" t="s">
        <v>41</v>
      </c>
      <c r="B49" s="143" t="s">
        <v>31</v>
      </c>
      <c r="C49" s="143" t="s">
        <v>91</v>
      </c>
      <c r="D49" s="143" t="s">
        <v>753</v>
      </c>
      <c r="E49" s="143"/>
      <c r="F49" s="141">
        <f>F50+F52</f>
        <v>26444294</v>
      </c>
      <c r="G49" s="141">
        <f t="shared" ref="G49:H49" si="18">G50+G52</f>
        <v>20533400</v>
      </c>
      <c r="H49" s="141">
        <f t="shared" si="18"/>
        <v>20947944</v>
      </c>
      <c r="I49" s="134"/>
    </row>
    <row r="50" spans="1:9" ht="110.25" outlineLevel="2" x14ac:dyDescent="0.25">
      <c r="A50" s="10" t="s">
        <v>35</v>
      </c>
      <c r="B50" s="143" t="s">
        <v>31</v>
      </c>
      <c r="C50" s="143" t="s">
        <v>91</v>
      </c>
      <c r="D50" s="143" t="s">
        <v>753</v>
      </c>
      <c r="E50" s="143" t="s">
        <v>36</v>
      </c>
      <c r="F50" s="141">
        <f>F51</f>
        <v>20066268</v>
      </c>
      <c r="G50" s="141">
        <f t="shared" ref="G50:H50" si="19">G51</f>
        <v>19991400</v>
      </c>
      <c r="H50" s="141">
        <f t="shared" si="19"/>
        <v>19923444</v>
      </c>
      <c r="I50" s="134"/>
    </row>
    <row r="51" spans="1:9" ht="47.25" outlineLevel="3" x14ac:dyDescent="0.25">
      <c r="A51" s="144" t="s">
        <v>37</v>
      </c>
      <c r="B51" s="143" t="s">
        <v>31</v>
      </c>
      <c r="C51" s="143" t="s">
        <v>91</v>
      </c>
      <c r="D51" s="143" t="s">
        <v>753</v>
      </c>
      <c r="E51" s="143" t="s">
        <v>38</v>
      </c>
      <c r="F51" s="141">
        <v>20066268</v>
      </c>
      <c r="G51" s="141">
        <v>19991400</v>
      </c>
      <c r="H51" s="141">
        <v>19923444</v>
      </c>
      <c r="I51" s="134"/>
    </row>
    <row r="52" spans="1:9" ht="47.25" outlineLevel="3" x14ac:dyDescent="0.25">
      <c r="A52" s="10" t="s">
        <v>42</v>
      </c>
      <c r="B52" s="143" t="s">
        <v>31</v>
      </c>
      <c r="C52" s="143" t="s">
        <v>91</v>
      </c>
      <c r="D52" s="143" t="s">
        <v>753</v>
      </c>
      <c r="E52" s="143" t="s">
        <v>43</v>
      </c>
      <c r="F52" s="141">
        <f>F53</f>
        <v>6378026</v>
      </c>
      <c r="G52" s="141">
        <f t="shared" ref="G52:H52" si="20">G53</f>
        <v>542000</v>
      </c>
      <c r="H52" s="141">
        <f t="shared" si="20"/>
        <v>1024500</v>
      </c>
      <c r="I52" s="134"/>
    </row>
    <row r="53" spans="1:9" ht="47.25" outlineLevel="3" x14ac:dyDescent="0.25">
      <c r="A53" s="144" t="s">
        <v>44</v>
      </c>
      <c r="B53" s="143" t="s">
        <v>31</v>
      </c>
      <c r="C53" s="143" t="s">
        <v>91</v>
      </c>
      <c r="D53" s="143" t="s">
        <v>753</v>
      </c>
      <c r="E53" s="143" t="s">
        <v>45</v>
      </c>
      <c r="F53" s="141">
        <f>4681882+1696144</f>
        <v>6378026</v>
      </c>
      <c r="G53" s="141">
        <v>542000</v>
      </c>
      <c r="H53" s="141">
        <v>1024500</v>
      </c>
      <c r="I53" s="134"/>
    </row>
    <row r="54" spans="1:9" ht="31.5" outlineLevel="2" x14ac:dyDescent="0.25">
      <c r="A54" s="144" t="s">
        <v>46</v>
      </c>
      <c r="B54" s="143" t="s">
        <v>31</v>
      </c>
      <c r="C54" s="143" t="s">
        <v>91</v>
      </c>
      <c r="D54" s="143" t="s">
        <v>747</v>
      </c>
      <c r="E54" s="143"/>
      <c r="F54" s="141">
        <f>F55</f>
        <v>177000</v>
      </c>
      <c r="G54" s="141">
        <f t="shared" ref="G54:H54" si="21">G55</f>
        <v>54200</v>
      </c>
      <c r="H54" s="141">
        <f t="shared" si="21"/>
        <v>57000</v>
      </c>
      <c r="I54" s="134"/>
    </row>
    <row r="55" spans="1:9" ht="26.25" customHeight="1" outlineLevel="2" x14ac:dyDescent="0.25">
      <c r="A55" s="10" t="s">
        <v>47</v>
      </c>
      <c r="B55" s="143" t="s">
        <v>31</v>
      </c>
      <c r="C55" s="143" t="s">
        <v>91</v>
      </c>
      <c r="D55" s="143" t="s">
        <v>747</v>
      </c>
      <c r="E55" s="143" t="s">
        <v>48</v>
      </c>
      <c r="F55" s="141">
        <f>F56</f>
        <v>177000</v>
      </c>
      <c r="G55" s="141">
        <f t="shared" ref="G55:H55" si="22">G56</f>
        <v>54200</v>
      </c>
      <c r="H55" s="141">
        <f t="shared" si="22"/>
        <v>57000</v>
      </c>
      <c r="I55" s="134"/>
    </row>
    <row r="56" spans="1:9" ht="31.5" outlineLevel="3" x14ac:dyDescent="0.25">
      <c r="A56" s="144" t="s">
        <v>49</v>
      </c>
      <c r="B56" s="143" t="s">
        <v>31</v>
      </c>
      <c r="C56" s="143" t="s">
        <v>91</v>
      </c>
      <c r="D56" s="143" t="s">
        <v>747</v>
      </c>
      <c r="E56" s="143" t="s">
        <v>50</v>
      </c>
      <c r="F56" s="141">
        <v>177000</v>
      </c>
      <c r="G56" s="141">
        <v>54200</v>
      </c>
      <c r="H56" s="141">
        <v>57000</v>
      </c>
      <c r="I56" s="134"/>
    </row>
    <row r="57" spans="1:9" ht="20.25" customHeight="1" outlineLevel="1" x14ac:dyDescent="0.25">
      <c r="A57" s="144" t="s">
        <v>136</v>
      </c>
      <c r="B57" s="143" t="s">
        <v>31</v>
      </c>
      <c r="C57" s="143" t="s">
        <v>137</v>
      </c>
      <c r="D57" s="143"/>
      <c r="E57" s="143"/>
      <c r="F57" s="141">
        <f>F58</f>
        <v>166176</v>
      </c>
      <c r="G57" s="141">
        <f t="shared" ref="G57:H57" si="23">G58</f>
        <v>10054</v>
      </c>
      <c r="H57" s="141">
        <f t="shared" si="23"/>
        <v>8934</v>
      </c>
      <c r="I57" s="134"/>
    </row>
    <row r="58" spans="1:9" ht="94.5" outlineLevel="2" x14ac:dyDescent="0.25">
      <c r="A58" s="144" t="s">
        <v>138</v>
      </c>
      <c r="B58" s="143" t="s">
        <v>31</v>
      </c>
      <c r="C58" s="143" t="s">
        <v>137</v>
      </c>
      <c r="D58" s="143" t="s">
        <v>752</v>
      </c>
      <c r="E58" s="143"/>
      <c r="F58" s="141">
        <f>F59</f>
        <v>166176</v>
      </c>
      <c r="G58" s="141">
        <f t="shared" ref="G58:H58" si="24">G59</f>
        <v>10054</v>
      </c>
      <c r="H58" s="141">
        <f t="shared" si="24"/>
        <v>8934</v>
      </c>
      <c r="I58" s="134"/>
    </row>
    <row r="59" spans="1:9" ht="47.25" outlineLevel="2" x14ac:dyDescent="0.25">
      <c r="A59" s="10" t="s">
        <v>42</v>
      </c>
      <c r="B59" s="143" t="s">
        <v>31</v>
      </c>
      <c r="C59" s="143" t="s">
        <v>137</v>
      </c>
      <c r="D59" s="143" t="s">
        <v>752</v>
      </c>
      <c r="E59" s="143" t="s">
        <v>43</v>
      </c>
      <c r="F59" s="141">
        <f>F60</f>
        <v>166176</v>
      </c>
      <c r="G59" s="141">
        <f t="shared" ref="G59:H59" si="25">G60</f>
        <v>10054</v>
      </c>
      <c r="H59" s="141">
        <f t="shared" si="25"/>
        <v>8934</v>
      </c>
      <c r="I59" s="134"/>
    </row>
    <row r="60" spans="1:9" ht="47.25" outlineLevel="3" x14ac:dyDescent="0.25">
      <c r="A60" s="144" t="s">
        <v>44</v>
      </c>
      <c r="B60" s="143" t="s">
        <v>31</v>
      </c>
      <c r="C60" s="143" t="s">
        <v>137</v>
      </c>
      <c r="D60" s="143" t="s">
        <v>752</v>
      </c>
      <c r="E60" s="143" t="s">
        <v>45</v>
      </c>
      <c r="F60" s="141">
        <v>166176</v>
      </c>
      <c r="G60" s="141">
        <v>10054</v>
      </c>
      <c r="H60" s="141">
        <v>8934</v>
      </c>
      <c r="I60" s="134"/>
    </row>
    <row r="61" spans="1:9" ht="78.75" outlineLevel="1" x14ac:dyDescent="0.25">
      <c r="A61" s="144" t="s">
        <v>109</v>
      </c>
      <c r="B61" s="143" t="s">
        <v>31</v>
      </c>
      <c r="C61" s="143" t="s">
        <v>110</v>
      </c>
      <c r="D61" s="143"/>
      <c r="E61" s="143"/>
      <c r="F61" s="141">
        <f>F62+F67+F70+F75+F78</f>
        <v>7427978</v>
      </c>
      <c r="G61" s="141">
        <f t="shared" ref="G61:H61" si="26">G62+G67+G70+G75+G78</f>
        <v>6886110</v>
      </c>
      <c r="H61" s="141">
        <f t="shared" si="26"/>
        <v>6886110</v>
      </c>
      <c r="I61" s="134"/>
    </row>
    <row r="62" spans="1:9" ht="47.25" outlineLevel="2" x14ac:dyDescent="0.25">
      <c r="A62" s="144" t="s">
        <v>41</v>
      </c>
      <c r="B62" s="143" t="s">
        <v>31</v>
      </c>
      <c r="C62" s="143" t="s">
        <v>110</v>
      </c>
      <c r="D62" s="143" t="s">
        <v>764</v>
      </c>
      <c r="E62" s="143"/>
      <c r="F62" s="141">
        <f>F63+F65</f>
        <v>6018757</v>
      </c>
      <c r="G62" s="141">
        <f t="shared" ref="G62:H62" si="27">G63+G65</f>
        <v>5508720</v>
      </c>
      <c r="H62" s="141">
        <f t="shared" si="27"/>
        <v>5508720</v>
      </c>
      <c r="I62" s="134"/>
    </row>
    <row r="63" spans="1:9" ht="110.25" outlineLevel="2" x14ac:dyDescent="0.25">
      <c r="A63" s="10" t="s">
        <v>35</v>
      </c>
      <c r="B63" s="143" t="s">
        <v>31</v>
      </c>
      <c r="C63" s="143" t="s">
        <v>110</v>
      </c>
      <c r="D63" s="143" t="s">
        <v>764</v>
      </c>
      <c r="E63" s="143" t="s">
        <v>36</v>
      </c>
      <c r="F63" s="141">
        <f>F64</f>
        <v>5508720</v>
      </c>
      <c r="G63" s="141">
        <f t="shared" ref="G63:H63" si="28">G64</f>
        <v>5508720</v>
      </c>
      <c r="H63" s="141">
        <f t="shared" si="28"/>
        <v>5508720</v>
      </c>
      <c r="I63" s="134"/>
    </row>
    <row r="64" spans="1:9" ht="47.25" outlineLevel="3" x14ac:dyDescent="0.25">
      <c r="A64" s="144" t="s">
        <v>37</v>
      </c>
      <c r="B64" s="143" t="s">
        <v>31</v>
      </c>
      <c r="C64" s="143" t="s">
        <v>110</v>
      </c>
      <c r="D64" s="143" t="s">
        <v>764</v>
      </c>
      <c r="E64" s="143" t="s">
        <v>38</v>
      </c>
      <c r="F64" s="141">
        <v>5508720</v>
      </c>
      <c r="G64" s="141">
        <v>5508720</v>
      </c>
      <c r="H64" s="141">
        <v>5508720</v>
      </c>
      <c r="I64" s="134"/>
    </row>
    <row r="65" spans="1:9" ht="47.25" outlineLevel="3" x14ac:dyDescent="0.25">
      <c r="A65" s="10" t="s">
        <v>42</v>
      </c>
      <c r="B65" s="143" t="s">
        <v>31</v>
      </c>
      <c r="C65" s="143" t="s">
        <v>110</v>
      </c>
      <c r="D65" s="143" t="s">
        <v>764</v>
      </c>
      <c r="E65" s="143" t="s">
        <v>43</v>
      </c>
      <c r="F65" s="141">
        <f>F66</f>
        <v>510037</v>
      </c>
      <c r="G65" s="141">
        <f t="shared" ref="G65:H65" si="29">G66</f>
        <v>0</v>
      </c>
      <c r="H65" s="141">
        <f t="shared" si="29"/>
        <v>0</v>
      </c>
      <c r="I65" s="134"/>
    </row>
    <row r="66" spans="1:9" ht="47.25" outlineLevel="3" x14ac:dyDescent="0.25">
      <c r="A66" s="144" t="s">
        <v>44</v>
      </c>
      <c r="B66" s="143" t="s">
        <v>31</v>
      </c>
      <c r="C66" s="143" t="s">
        <v>110</v>
      </c>
      <c r="D66" s="143" t="s">
        <v>764</v>
      </c>
      <c r="E66" s="143" t="s">
        <v>45</v>
      </c>
      <c r="F66" s="141">
        <v>510037</v>
      </c>
      <c r="G66" s="141">
        <v>0</v>
      </c>
      <c r="H66" s="141">
        <v>0</v>
      </c>
      <c r="I66" s="134"/>
    </row>
    <row r="67" spans="1:9" ht="31.5" outlineLevel="2" x14ac:dyDescent="0.25">
      <c r="A67" s="144" t="s">
        <v>46</v>
      </c>
      <c r="B67" s="143" t="s">
        <v>31</v>
      </c>
      <c r="C67" s="143" t="s">
        <v>110</v>
      </c>
      <c r="D67" s="143" t="s">
        <v>763</v>
      </c>
      <c r="E67" s="143"/>
      <c r="F67" s="141">
        <f>F68</f>
        <v>3000</v>
      </c>
      <c r="G67" s="141">
        <f t="shared" ref="G67:H67" si="30">G68</f>
        <v>3000</v>
      </c>
      <c r="H67" s="141">
        <f t="shared" si="30"/>
        <v>3000</v>
      </c>
      <c r="I67" s="134"/>
    </row>
    <row r="68" spans="1:9" ht="24" customHeight="1" outlineLevel="2" x14ac:dyDescent="0.25">
      <c r="A68" s="10" t="s">
        <v>47</v>
      </c>
      <c r="B68" s="143" t="s">
        <v>31</v>
      </c>
      <c r="C68" s="143" t="s">
        <v>110</v>
      </c>
      <c r="D68" s="143" t="s">
        <v>763</v>
      </c>
      <c r="E68" s="143" t="s">
        <v>48</v>
      </c>
      <c r="F68" s="141">
        <f>F69</f>
        <v>3000</v>
      </c>
      <c r="G68" s="141">
        <f t="shared" ref="G68:H68" si="31">G69</f>
        <v>3000</v>
      </c>
      <c r="H68" s="141">
        <f t="shared" si="31"/>
        <v>3000</v>
      </c>
      <c r="I68" s="134"/>
    </row>
    <row r="69" spans="1:9" ht="31.5" outlineLevel="3" x14ac:dyDescent="0.25">
      <c r="A69" s="144" t="s">
        <v>49</v>
      </c>
      <c r="B69" s="143" t="s">
        <v>31</v>
      </c>
      <c r="C69" s="143" t="s">
        <v>110</v>
      </c>
      <c r="D69" s="143" t="s">
        <v>763</v>
      </c>
      <c r="E69" s="143" t="s">
        <v>50</v>
      </c>
      <c r="F69" s="141">
        <v>3000</v>
      </c>
      <c r="G69" s="141">
        <v>3000</v>
      </c>
      <c r="H69" s="141">
        <v>3000</v>
      </c>
      <c r="I69" s="134"/>
    </row>
    <row r="70" spans="1:9" ht="47.25" outlineLevel="2" x14ac:dyDescent="0.25">
      <c r="A70" s="144" t="s">
        <v>41</v>
      </c>
      <c r="B70" s="143" t="s">
        <v>31</v>
      </c>
      <c r="C70" s="143" t="s">
        <v>110</v>
      </c>
      <c r="D70" s="143" t="s">
        <v>702</v>
      </c>
      <c r="E70" s="143"/>
      <c r="F70" s="141">
        <f>F71+F73</f>
        <v>410299</v>
      </c>
      <c r="G70" s="141">
        <f t="shared" ref="G70:H70" si="32">G71+G73</f>
        <v>378468</v>
      </c>
      <c r="H70" s="141">
        <f t="shared" si="32"/>
        <v>378468</v>
      </c>
      <c r="I70" s="134"/>
    </row>
    <row r="71" spans="1:9" ht="110.25" outlineLevel="2" x14ac:dyDescent="0.25">
      <c r="A71" s="10" t="s">
        <v>35</v>
      </c>
      <c r="B71" s="143" t="s">
        <v>31</v>
      </c>
      <c r="C71" s="143" t="s">
        <v>110</v>
      </c>
      <c r="D71" s="143" t="s">
        <v>702</v>
      </c>
      <c r="E71" s="143" t="s">
        <v>36</v>
      </c>
      <c r="F71" s="141">
        <f>F72</f>
        <v>378468</v>
      </c>
      <c r="G71" s="141">
        <f t="shared" ref="G71:H71" si="33">G72</f>
        <v>378468</v>
      </c>
      <c r="H71" s="141">
        <f t="shared" si="33"/>
        <v>378468</v>
      </c>
      <c r="I71" s="134"/>
    </row>
    <row r="72" spans="1:9" ht="47.25" outlineLevel="3" x14ac:dyDescent="0.25">
      <c r="A72" s="144" t="s">
        <v>37</v>
      </c>
      <c r="B72" s="143" t="s">
        <v>31</v>
      </c>
      <c r="C72" s="143" t="s">
        <v>110</v>
      </c>
      <c r="D72" s="143" t="s">
        <v>702</v>
      </c>
      <c r="E72" s="143" t="s">
        <v>38</v>
      </c>
      <c r="F72" s="141">
        <v>378468</v>
      </c>
      <c r="G72" s="141">
        <v>378468</v>
      </c>
      <c r="H72" s="141">
        <v>378468</v>
      </c>
      <c r="I72" s="134"/>
    </row>
    <row r="73" spans="1:9" ht="47.25" outlineLevel="3" x14ac:dyDescent="0.25">
      <c r="A73" s="10" t="s">
        <v>42</v>
      </c>
      <c r="B73" s="143" t="s">
        <v>31</v>
      </c>
      <c r="C73" s="143" t="s">
        <v>110</v>
      </c>
      <c r="D73" s="143" t="s">
        <v>702</v>
      </c>
      <c r="E73" s="143" t="s">
        <v>43</v>
      </c>
      <c r="F73" s="141">
        <f>F74</f>
        <v>31831</v>
      </c>
      <c r="G73" s="141">
        <f t="shared" ref="G73:H73" si="34">G74</f>
        <v>0</v>
      </c>
      <c r="H73" s="141">
        <f t="shared" si="34"/>
        <v>0</v>
      </c>
      <c r="I73" s="134"/>
    </row>
    <row r="74" spans="1:9" ht="47.25" outlineLevel="3" x14ac:dyDescent="0.25">
      <c r="A74" s="144" t="s">
        <v>44</v>
      </c>
      <c r="B74" s="143" t="s">
        <v>31</v>
      </c>
      <c r="C74" s="143" t="s">
        <v>110</v>
      </c>
      <c r="D74" s="143" t="s">
        <v>702</v>
      </c>
      <c r="E74" s="143" t="s">
        <v>45</v>
      </c>
      <c r="F74" s="141">
        <v>31831</v>
      </c>
      <c r="G74" s="141">
        <v>0</v>
      </c>
      <c r="H74" s="141">
        <v>0</v>
      </c>
      <c r="I74" s="134"/>
    </row>
    <row r="75" spans="1:9" ht="63" outlineLevel="2" x14ac:dyDescent="0.25">
      <c r="A75" s="144" t="s">
        <v>212</v>
      </c>
      <c r="B75" s="143" t="s">
        <v>31</v>
      </c>
      <c r="C75" s="143" t="s">
        <v>110</v>
      </c>
      <c r="D75" s="143" t="s">
        <v>701</v>
      </c>
      <c r="E75" s="143"/>
      <c r="F75" s="141">
        <f>F76</f>
        <v>994922</v>
      </c>
      <c r="G75" s="141">
        <f t="shared" ref="G75:H75" si="35">G76</f>
        <v>994922</v>
      </c>
      <c r="H75" s="141">
        <f t="shared" si="35"/>
        <v>994922</v>
      </c>
      <c r="I75" s="134"/>
    </row>
    <row r="76" spans="1:9" ht="110.25" outlineLevel="2" x14ac:dyDescent="0.25">
      <c r="A76" s="10" t="s">
        <v>35</v>
      </c>
      <c r="B76" s="143" t="s">
        <v>31</v>
      </c>
      <c r="C76" s="143" t="s">
        <v>110</v>
      </c>
      <c r="D76" s="143" t="s">
        <v>701</v>
      </c>
      <c r="E76" s="143" t="s">
        <v>36</v>
      </c>
      <c r="F76" s="141">
        <f>F77</f>
        <v>994922</v>
      </c>
      <c r="G76" s="141">
        <f t="shared" ref="G76:H76" si="36">G77</f>
        <v>994922</v>
      </c>
      <c r="H76" s="141">
        <f t="shared" si="36"/>
        <v>994922</v>
      </c>
      <c r="I76" s="134"/>
    </row>
    <row r="77" spans="1:9" ht="47.25" outlineLevel="3" x14ac:dyDescent="0.25">
      <c r="A77" s="144" t="s">
        <v>37</v>
      </c>
      <c r="B77" s="143" t="s">
        <v>31</v>
      </c>
      <c r="C77" s="143" t="s">
        <v>110</v>
      </c>
      <c r="D77" s="143" t="s">
        <v>701</v>
      </c>
      <c r="E77" s="143" t="s">
        <v>38</v>
      </c>
      <c r="F77" s="141">
        <v>994922</v>
      </c>
      <c r="G77" s="141">
        <v>994922</v>
      </c>
      <c r="H77" s="141">
        <v>994922</v>
      </c>
      <c r="I77" s="134"/>
    </row>
    <row r="78" spans="1:9" ht="31.5" outlineLevel="2" x14ac:dyDescent="0.25">
      <c r="A78" s="144" t="s">
        <v>46</v>
      </c>
      <c r="B78" s="143" t="s">
        <v>31</v>
      </c>
      <c r="C78" s="143" t="s">
        <v>110</v>
      </c>
      <c r="D78" s="143" t="s">
        <v>700</v>
      </c>
      <c r="E78" s="143"/>
      <c r="F78" s="141">
        <f>F79</f>
        <v>1000</v>
      </c>
      <c r="G78" s="141">
        <f t="shared" ref="G78:H78" si="37">G79</f>
        <v>1000</v>
      </c>
      <c r="H78" s="141">
        <f t="shared" si="37"/>
        <v>1000</v>
      </c>
      <c r="I78" s="134"/>
    </row>
    <row r="79" spans="1:9" ht="26.25" customHeight="1" outlineLevel="2" x14ac:dyDescent="0.25">
      <c r="A79" s="10" t="s">
        <v>47</v>
      </c>
      <c r="B79" s="143" t="s">
        <v>31</v>
      </c>
      <c r="C79" s="143" t="s">
        <v>110</v>
      </c>
      <c r="D79" s="143" t="s">
        <v>700</v>
      </c>
      <c r="E79" s="143" t="s">
        <v>48</v>
      </c>
      <c r="F79" s="141">
        <f>F80</f>
        <v>1000</v>
      </c>
      <c r="G79" s="141">
        <f t="shared" ref="G79:H79" si="38">G80</f>
        <v>1000</v>
      </c>
      <c r="H79" s="141">
        <f t="shared" si="38"/>
        <v>1000</v>
      </c>
      <c r="I79" s="134"/>
    </row>
    <row r="80" spans="1:9" ht="31.5" outlineLevel="3" x14ac:dyDescent="0.25">
      <c r="A80" s="144" t="s">
        <v>49</v>
      </c>
      <c r="B80" s="143" t="s">
        <v>31</v>
      </c>
      <c r="C80" s="143" t="s">
        <v>110</v>
      </c>
      <c r="D80" s="143" t="s">
        <v>700</v>
      </c>
      <c r="E80" s="143" t="s">
        <v>50</v>
      </c>
      <c r="F80" s="141">
        <v>1000</v>
      </c>
      <c r="G80" s="141">
        <v>1000</v>
      </c>
      <c r="H80" s="141">
        <v>1000</v>
      </c>
      <c r="I80" s="134"/>
    </row>
    <row r="81" spans="1:9" outlineLevel="1" x14ac:dyDescent="0.25">
      <c r="A81" s="144" t="s">
        <v>111</v>
      </c>
      <c r="B81" s="143" t="s">
        <v>31</v>
      </c>
      <c r="C81" s="143" t="s">
        <v>112</v>
      </c>
      <c r="D81" s="143"/>
      <c r="E81" s="143"/>
      <c r="F81" s="141">
        <f>F82</f>
        <v>185540</v>
      </c>
      <c r="G81" s="141">
        <f t="shared" ref="G81:H81" si="39">G82</f>
        <v>100000</v>
      </c>
      <c r="H81" s="141">
        <f t="shared" si="39"/>
        <v>100000</v>
      </c>
      <c r="I81" s="134"/>
    </row>
    <row r="82" spans="1:9" ht="31.5" outlineLevel="2" x14ac:dyDescent="0.25">
      <c r="A82" s="144" t="s">
        <v>113</v>
      </c>
      <c r="B82" s="143" t="s">
        <v>31</v>
      </c>
      <c r="C82" s="143" t="s">
        <v>112</v>
      </c>
      <c r="D82" s="143" t="s">
        <v>706</v>
      </c>
      <c r="E82" s="143"/>
      <c r="F82" s="141">
        <f>F83</f>
        <v>185540</v>
      </c>
      <c r="G82" s="141">
        <f t="shared" ref="G82:H82" si="40">G83</f>
        <v>100000</v>
      </c>
      <c r="H82" s="141">
        <f t="shared" si="40"/>
        <v>100000</v>
      </c>
      <c r="I82" s="134"/>
    </row>
    <row r="83" spans="1:9" outlineLevel="2" x14ac:dyDescent="0.25">
      <c r="A83" s="10" t="s">
        <v>47</v>
      </c>
      <c r="B83" s="143" t="s">
        <v>31</v>
      </c>
      <c r="C83" s="143" t="s">
        <v>112</v>
      </c>
      <c r="D83" s="143" t="s">
        <v>706</v>
      </c>
      <c r="E83" s="143" t="s">
        <v>48</v>
      </c>
      <c r="F83" s="141">
        <f>F84</f>
        <v>185540</v>
      </c>
      <c r="G83" s="141">
        <f t="shared" ref="G83:H83" si="41">G84</f>
        <v>100000</v>
      </c>
      <c r="H83" s="141">
        <f t="shared" si="41"/>
        <v>100000</v>
      </c>
      <c r="I83" s="134"/>
    </row>
    <row r="84" spans="1:9" outlineLevel="3" x14ac:dyDescent="0.25">
      <c r="A84" s="144" t="s">
        <v>114</v>
      </c>
      <c r="B84" s="143" t="s">
        <v>31</v>
      </c>
      <c r="C84" s="143" t="s">
        <v>112</v>
      </c>
      <c r="D84" s="143" t="s">
        <v>706</v>
      </c>
      <c r="E84" s="143" t="s">
        <v>115</v>
      </c>
      <c r="F84" s="141">
        <v>185540</v>
      </c>
      <c r="G84" s="141">
        <v>100000</v>
      </c>
      <c r="H84" s="141">
        <v>100000</v>
      </c>
      <c r="I84" s="134"/>
    </row>
    <row r="85" spans="1:9" ht="31.5" outlineLevel="1" x14ac:dyDescent="0.25">
      <c r="A85" s="144" t="s">
        <v>99</v>
      </c>
      <c r="B85" s="143" t="s">
        <v>31</v>
      </c>
      <c r="C85" s="143" t="s">
        <v>100</v>
      </c>
      <c r="D85" s="143"/>
      <c r="E85" s="143"/>
      <c r="F85" s="141">
        <f>F86+F89+F92+F97+F100</f>
        <v>7026103</v>
      </c>
      <c r="G85" s="141">
        <f t="shared" ref="G85:H85" si="42">G86+G89+G92+G97+G100</f>
        <v>10486955</v>
      </c>
      <c r="H85" s="141">
        <f t="shared" si="42"/>
        <v>15404330</v>
      </c>
      <c r="I85" s="134"/>
    </row>
    <row r="86" spans="1:9" ht="47.25" outlineLevel="2" x14ac:dyDescent="0.25">
      <c r="A86" s="144" t="s">
        <v>139</v>
      </c>
      <c r="B86" s="143" t="s">
        <v>31</v>
      </c>
      <c r="C86" s="143" t="s">
        <v>100</v>
      </c>
      <c r="D86" s="143" t="s">
        <v>751</v>
      </c>
      <c r="E86" s="143"/>
      <c r="F86" s="141">
        <f>F87</f>
        <v>4064403</v>
      </c>
      <c r="G86" s="141">
        <f t="shared" ref="G86:H87" si="43">G87</f>
        <v>3036000</v>
      </c>
      <c r="H86" s="141">
        <f t="shared" si="43"/>
        <v>3036000</v>
      </c>
      <c r="I86" s="134"/>
    </row>
    <row r="87" spans="1:9" ht="63" outlineLevel="2" x14ac:dyDescent="0.25">
      <c r="A87" s="10" t="s">
        <v>57</v>
      </c>
      <c r="B87" s="143" t="s">
        <v>31</v>
      </c>
      <c r="C87" s="143" t="s">
        <v>100</v>
      </c>
      <c r="D87" s="143" t="s">
        <v>751</v>
      </c>
      <c r="E87" s="143" t="s">
        <v>58</v>
      </c>
      <c r="F87" s="141">
        <f>F88</f>
        <v>4064403</v>
      </c>
      <c r="G87" s="141">
        <f t="shared" si="43"/>
        <v>3036000</v>
      </c>
      <c r="H87" s="141">
        <f t="shared" si="43"/>
        <v>3036000</v>
      </c>
      <c r="I87" s="134"/>
    </row>
    <row r="88" spans="1:9" outlineLevel="3" x14ac:dyDescent="0.25">
      <c r="A88" s="144" t="s">
        <v>59</v>
      </c>
      <c r="B88" s="143" t="s">
        <v>31</v>
      </c>
      <c r="C88" s="143" t="s">
        <v>100</v>
      </c>
      <c r="D88" s="143" t="s">
        <v>751</v>
      </c>
      <c r="E88" s="143" t="s">
        <v>60</v>
      </c>
      <c r="F88" s="141">
        <v>4064403</v>
      </c>
      <c r="G88" s="141">
        <v>3036000</v>
      </c>
      <c r="H88" s="141">
        <v>3036000</v>
      </c>
      <c r="I88" s="134"/>
    </row>
    <row r="89" spans="1:9" ht="31.5" outlineLevel="2" x14ac:dyDescent="0.25">
      <c r="A89" s="144" t="s">
        <v>140</v>
      </c>
      <c r="B89" s="143" t="s">
        <v>31</v>
      </c>
      <c r="C89" s="143" t="s">
        <v>100</v>
      </c>
      <c r="D89" s="143" t="s">
        <v>750</v>
      </c>
      <c r="E89" s="143"/>
      <c r="F89" s="141">
        <f>F90</f>
        <v>70000</v>
      </c>
      <c r="G89" s="141">
        <f t="shared" ref="G89:H90" si="44">G90</f>
        <v>34200</v>
      </c>
      <c r="H89" s="141">
        <f t="shared" si="44"/>
        <v>37000</v>
      </c>
      <c r="I89" s="134"/>
    </row>
    <row r="90" spans="1:9" ht="30.75" customHeight="1" outlineLevel="2" x14ac:dyDescent="0.25">
      <c r="A90" s="10" t="s">
        <v>47</v>
      </c>
      <c r="B90" s="143" t="s">
        <v>31</v>
      </c>
      <c r="C90" s="143" t="s">
        <v>100</v>
      </c>
      <c r="D90" s="143" t="s">
        <v>750</v>
      </c>
      <c r="E90" s="143" t="s">
        <v>48</v>
      </c>
      <c r="F90" s="141">
        <f>F91</f>
        <v>70000</v>
      </c>
      <c r="G90" s="141">
        <f t="shared" si="44"/>
        <v>34200</v>
      </c>
      <c r="H90" s="141">
        <f t="shared" si="44"/>
        <v>37000</v>
      </c>
      <c r="I90" s="134"/>
    </row>
    <row r="91" spans="1:9" ht="31.5" outlineLevel="3" x14ac:dyDescent="0.25">
      <c r="A91" s="144" t="s">
        <v>49</v>
      </c>
      <c r="B91" s="143" t="s">
        <v>31</v>
      </c>
      <c r="C91" s="143" t="s">
        <v>100</v>
      </c>
      <c r="D91" s="143" t="s">
        <v>750</v>
      </c>
      <c r="E91" s="143" t="s">
        <v>50</v>
      </c>
      <c r="F91" s="141">
        <v>70000</v>
      </c>
      <c r="G91" s="141">
        <v>34200</v>
      </c>
      <c r="H91" s="141">
        <v>37000</v>
      </c>
      <c r="I91" s="134"/>
    </row>
    <row r="92" spans="1:9" ht="47.25" outlineLevel="2" x14ac:dyDescent="0.25">
      <c r="A92" s="144" t="s">
        <v>41</v>
      </c>
      <c r="B92" s="143" t="s">
        <v>31</v>
      </c>
      <c r="C92" s="143" t="s">
        <v>100</v>
      </c>
      <c r="D92" s="143" t="s">
        <v>769</v>
      </c>
      <c r="E92" s="143"/>
      <c r="F92" s="141">
        <f>F93+F95</f>
        <v>2887700</v>
      </c>
      <c r="G92" s="141">
        <f t="shared" ref="G92:H92" si="45">G93+G95</f>
        <v>2772080</v>
      </c>
      <c r="H92" s="141">
        <f t="shared" si="45"/>
        <v>2772080</v>
      </c>
      <c r="I92" s="134"/>
    </row>
    <row r="93" spans="1:9" ht="110.25" outlineLevel="2" x14ac:dyDescent="0.25">
      <c r="A93" s="10" t="s">
        <v>35</v>
      </c>
      <c r="B93" s="143" t="s">
        <v>31</v>
      </c>
      <c r="C93" s="143" t="s">
        <v>100</v>
      </c>
      <c r="D93" s="143" t="s">
        <v>769</v>
      </c>
      <c r="E93" s="143" t="s">
        <v>36</v>
      </c>
      <c r="F93" s="141">
        <f>F94</f>
        <v>2772080</v>
      </c>
      <c r="G93" s="141">
        <f t="shared" ref="G93:H93" si="46">G94</f>
        <v>2772080</v>
      </c>
      <c r="H93" s="141">
        <f t="shared" si="46"/>
        <v>2772080</v>
      </c>
      <c r="I93" s="134"/>
    </row>
    <row r="94" spans="1:9" ht="47.25" outlineLevel="3" x14ac:dyDescent="0.25">
      <c r="A94" s="144" t="s">
        <v>37</v>
      </c>
      <c r="B94" s="143" t="s">
        <v>31</v>
      </c>
      <c r="C94" s="143" t="s">
        <v>100</v>
      </c>
      <c r="D94" s="143" t="s">
        <v>769</v>
      </c>
      <c r="E94" s="143" t="s">
        <v>38</v>
      </c>
      <c r="F94" s="141">
        <v>2772080</v>
      </c>
      <c r="G94" s="141">
        <v>2772080</v>
      </c>
      <c r="H94" s="141">
        <v>2772080</v>
      </c>
      <c r="I94" s="134"/>
    </row>
    <row r="95" spans="1:9" ht="47.25" outlineLevel="3" x14ac:dyDescent="0.25">
      <c r="A95" s="10" t="s">
        <v>42</v>
      </c>
      <c r="B95" s="143" t="s">
        <v>31</v>
      </c>
      <c r="C95" s="143" t="s">
        <v>100</v>
      </c>
      <c r="D95" s="143" t="s">
        <v>769</v>
      </c>
      <c r="E95" s="143" t="s">
        <v>43</v>
      </c>
      <c r="F95" s="141">
        <f>F96</f>
        <v>115620</v>
      </c>
      <c r="G95" s="141">
        <f t="shared" ref="G95:H95" si="47">G96</f>
        <v>0</v>
      </c>
      <c r="H95" s="141">
        <f t="shared" si="47"/>
        <v>0</v>
      </c>
      <c r="I95" s="134"/>
    </row>
    <row r="96" spans="1:9" ht="47.25" outlineLevel="3" x14ac:dyDescent="0.25">
      <c r="A96" s="144" t="s">
        <v>44</v>
      </c>
      <c r="B96" s="143" t="s">
        <v>31</v>
      </c>
      <c r="C96" s="143" t="s">
        <v>100</v>
      </c>
      <c r="D96" s="143" t="s">
        <v>769</v>
      </c>
      <c r="E96" s="143" t="s">
        <v>45</v>
      </c>
      <c r="F96" s="141">
        <v>115620</v>
      </c>
      <c r="G96" s="141">
        <v>0</v>
      </c>
      <c r="H96" s="141">
        <v>0</v>
      </c>
      <c r="I96" s="134"/>
    </row>
    <row r="97" spans="1:9" ht="31.5" outlineLevel="2" x14ac:dyDescent="0.25">
      <c r="A97" s="144" t="s">
        <v>46</v>
      </c>
      <c r="B97" s="143" t="s">
        <v>31</v>
      </c>
      <c r="C97" s="143" t="s">
        <v>100</v>
      </c>
      <c r="D97" s="143" t="s">
        <v>768</v>
      </c>
      <c r="E97" s="143"/>
      <c r="F97" s="141">
        <f>F98</f>
        <v>4000</v>
      </c>
      <c r="G97" s="141">
        <f t="shared" ref="G97:H97" si="48">G98</f>
        <v>4000</v>
      </c>
      <c r="H97" s="141">
        <f t="shared" si="48"/>
        <v>4000</v>
      </c>
      <c r="I97" s="134"/>
    </row>
    <row r="98" spans="1:9" ht="36.75" customHeight="1" outlineLevel="2" x14ac:dyDescent="0.25">
      <c r="A98" s="10" t="s">
        <v>47</v>
      </c>
      <c r="B98" s="143" t="s">
        <v>31</v>
      </c>
      <c r="C98" s="143" t="s">
        <v>100</v>
      </c>
      <c r="D98" s="143" t="s">
        <v>768</v>
      </c>
      <c r="E98" s="143" t="s">
        <v>48</v>
      </c>
      <c r="F98" s="141">
        <f>F99</f>
        <v>4000</v>
      </c>
      <c r="G98" s="141">
        <f t="shared" ref="G98:H98" si="49">G99</f>
        <v>4000</v>
      </c>
      <c r="H98" s="141">
        <f t="shared" si="49"/>
        <v>4000</v>
      </c>
      <c r="I98" s="134"/>
    </row>
    <row r="99" spans="1:9" ht="31.5" outlineLevel="3" x14ac:dyDescent="0.25">
      <c r="A99" s="144" t="s">
        <v>49</v>
      </c>
      <c r="B99" s="143" t="s">
        <v>31</v>
      </c>
      <c r="C99" s="143" t="s">
        <v>100</v>
      </c>
      <c r="D99" s="143" t="s">
        <v>768</v>
      </c>
      <c r="E99" s="143" t="s">
        <v>50</v>
      </c>
      <c r="F99" s="141">
        <f>4000</f>
        <v>4000</v>
      </c>
      <c r="G99" s="141">
        <v>4000</v>
      </c>
      <c r="H99" s="141">
        <v>4000</v>
      </c>
      <c r="I99" s="134"/>
    </row>
    <row r="100" spans="1:9" outlineLevel="2" x14ac:dyDescent="0.25">
      <c r="A100" s="144" t="s">
        <v>116</v>
      </c>
      <c r="B100" s="143" t="s">
        <v>31</v>
      </c>
      <c r="C100" s="143" t="s">
        <v>100</v>
      </c>
      <c r="D100" s="143" t="s">
        <v>762</v>
      </c>
      <c r="E100" s="143"/>
      <c r="F100" s="141">
        <f>F101</f>
        <v>0</v>
      </c>
      <c r="G100" s="141">
        <f t="shared" ref="G100:H101" si="50">G101</f>
        <v>4640675</v>
      </c>
      <c r="H100" s="141">
        <f t="shared" si="50"/>
        <v>9555250</v>
      </c>
      <c r="I100" s="134"/>
    </row>
    <row r="101" spans="1:9" outlineLevel="2" x14ac:dyDescent="0.25">
      <c r="A101" s="10" t="s">
        <v>47</v>
      </c>
      <c r="B101" s="143" t="s">
        <v>31</v>
      </c>
      <c r="C101" s="143" t="s">
        <v>100</v>
      </c>
      <c r="D101" s="143" t="s">
        <v>762</v>
      </c>
      <c r="E101" s="143" t="s">
        <v>48</v>
      </c>
      <c r="F101" s="141">
        <f>F102</f>
        <v>0</v>
      </c>
      <c r="G101" s="141">
        <f t="shared" si="50"/>
        <v>4640675</v>
      </c>
      <c r="H101" s="141">
        <f t="shared" si="50"/>
        <v>9555250</v>
      </c>
      <c r="I101" s="134"/>
    </row>
    <row r="102" spans="1:9" outlineLevel="3" x14ac:dyDescent="0.25">
      <c r="A102" s="144" t="s">
        <v>114</v>
      </c>
      <c r="B102" s="143" t="s">
        <v>31</v>
      </c>
      <c r="C102" s="143" t="s">
        <v>100</v>
      </c>
      <c r="D102" s="143" t="s">
        <v>762</v>
      </c>
      <c r="E102" s="143" t="s">
        <v>115</v>
      </c>
      <c r="F102" s="141">
        <v>0</v>
      </c>
      <c r="G102" s="141">
        <v>4640675</v>
      </c>
      <c r="H102" s="141">
        <v>9555250</v>
      </c>
      <c r="I102" s="134"/>
    </row>
    <row r="103" spans="1:9" x14ac:dyDescent="0.25">
      <c r="A103" s="144" t="s">
        <v>141</v>
      </c>
      <c r="B103" s="143" t="s">
        <v>33</v>
      </c>
      <c r="C103" s="143"/>
      <c r="D103" s="143"/>
      <c r="E103" s="143"/>
      <c r="F103" s="141">
        <f>F104</f>
        <v>1283806</v>
      </c>
      <c r="G103" s="141">
        <f t="shared" ref="G103:H103" si="51">G104</f>
        <v>1325366</v>
      </c>
      <c r="H103" s="141">
        <f t="shared" si="51"/>
        <v>1370395</v>
      </c>
      <c r="I103" s="134"/>
    </row>
    <row r="104" spans="1:9" ht="31.5" outlineLevel="1" x14ac:dyDescent="0.25">
      <c r="A104" s="144" t="s">
        <v>142</v>
      </c>
      <c r="B104" s="143" t="s">
        <v>33</v>
      </c>
      <c r="C104" s="143" t="s">
        <v>40</v>
      </c>
      <c r="D104" s="143"/>
      <c r="E104" s="143"/>
      <c r="F104" s="141">
        <f>F105</f>
        <v>1283806</v>
      </c>
      <c r="G104" s="141">
        <f t="shared" ref="G104:H104" si="52">G105</f>
        <v>1325366</v>
      </c>
      <c r="H104" s="141">
        <f t="shared" si="52"/>
        <v>1370395</v>
      </c>
      <c r="I104" s="134"/>
    </row>
    <row r="105" spans="1:9" ht="78.75" outlineLevel="2" x14ac:dyDescent="0.25">
      <c r="A105" s="144" t="s">
        <v>143</v>
      </c>
      <c r="B105" s="143" t="s">
        <v>33</v>
      </c>
      <c r="C105" s="143" t="s">
        <v>40</v>
      </c>
      <c r="D105" s="143" t="s">
        <v>749</v>
      </c>
      <c r="E105" s="143"/>
      <c r="F105" s="141">
        <f>F106</f>
        <v>1283806</v>
      </c>
      <c r="G105" s="141">
        <f t="shared" ref="G105:H105" si="53">G106</f>
        <v>1325366</v>
      </c>
      <c r="H105" s="141">
        <f t="shared" si="53"/>
        <v>1370395</v>
      </c>
      <c r="I105" s="134"/>
    </row>
    <row r="106" spans="1:9" outlineLevel="2" x14ac:dyDescent="0.25">
      <c r="A106" s="10" t="s">
        <v>121</v>
      </c>
      <c r="B106" s="143" t="s">
        <v>33</v>
      </c>
      <c r="C106" s="143" t="s">
        <v>40</v>
      </c>
      <c r="D106" s="143" t="s">
        <v>749</v>
      </c>
      <c r="E106" s="143" t="s">
        <v>122</v>
      </c>
      <c r="F106" s="141">
        <f>F107</f>
        <v>1283806</v>
      </c>
      <c r="G106" s="141">
        <f t="shared" ref="G106:H106" si="54">G107</f>
        <v>1325366</v>
      </c>
      <c r="H106" s="141">
        <f t="shared" si="54"/>
        <v>1370395</v>
      </c>
      <c r="I106" s="134"/>
    </row>
    <row r="107" spans="1:9" outlineLevel="3" x14ac:dyDescent="0.25">
      <c r="A107" s="144" t="s">
        <v>133</v>
      </c>
      <c r="B107" s="143" t="s">
        <v>33</v>
      </c>
      <c r="C107" s="143" t="s">
        <v>40</v>
      </c>
      <c r="D107" s="143" t="s">
        <v>749</v>
      </c>
      <c r="E107" s="143" t="s">
        <v>134</v>
      </c>
      <c r="F107" s="141">
        <v>1283806</v>
      </c>
      <c r="G107" s="141">
        <v>1325366</v>
      </c>
      <c r="H107" s="141">
        <v>1370395</v>
      </c>
      <c r="I107" s="134"/>
    </row>
    <row r="108" spans="1:9" ht="31.5" x14ac:dyDescent="0.25">
      <c r="A108" s="144" t="s">
        <v>144</v>
      </c>
      <c r="B108" s="143" t="s">
        <v>40</v>
      </c>
      <c r="C108" s="143"/>
      <c r="D108" s="143"/>
      <c r="E108" s="143"/>
      <c r="F108" s="141">
        <f>F109+F118+F122</f>
        <v>3635766</v>
      </c>
      <c r="G108" s="141">
        <f t="shared" ref="G108:H108" si="55">G109+G118+G122</f>
        <v>2489790</v>
      </c>
      <c r="H108" s="141">
        <f t="shared" si="55"/>
        <v>2489790</v>
      </c>
      <c r="I108" s="134"/>
    </row>
    <row r="109" spans="1:9" outlineLevel="1" x14ac:dyDescent="0.25">
      <c r="A109" s="144" t="s">
        <v>145</v>
      </c>
      <c r="B109" s="143" t="s">
        <v>40</v>
      </c>
      <c r="C109" s="143" t="s">
        <v>77</v>
      </c>
      <c r="D109" s="143"/>
      <c r="E109" s="143"/>
      <c r="F109" s="141">
        <f>F110+F115</f>
        <v>3592306</v>
      </c>
      <c r="G109" s="141">
        <f t="shared" ref="G109:H109" si="56">G110+G115</f>
        <v>2455790</v>
      </c>
      <c r="H109" s="141">
        <f t="shared" si="56"/>
        <v>2455790</v>
      </c>
      <c r="I109" s="134"/>
    </row>
    <row r="110" spans="1:9" ht="31.5" outlineLevel="2" x14ac:dyDescent="0.25">
      <c r="A110" s="144" t="s">
        <v>146</v>
      </c>
      <c r="B110" s="143" t="s">
        <v>40</v>
      </c>
      <c r="C110" s="143" t="s">
        <v>77</v>
      </c>
      <c r="D110" s="143" t="s">
        <v>748</v>
      </c>
      <c r="E110" s="143"/>
      <c r="F110" s="141">
        <f>F111+F113</f>
        <v>3591306</v>
      </c>
      <c r="G110" s="141">
        <f t="shared" ref="G110:H110" si="57">G111+G113</f>
        <v>2455790</v>
      </c>
      <c r="H110" s="141">
        <f t="shared" si="57"/>
        <v>2455790</v>
      </c>
      <c r="I110" s="134"/>
    </row>
    <row r="111" spans="1:9" ht="110.25" outlineLevel="2" x14ac:dyDescent="0.25">
      <c r="A111" s="10" t="s">
        <v>35</v>
      </c>
      <c r="B111" s="143" t="s">
        <v>40</v>
      </c>
      <c r="C111" s="143" t="s">
        <v>77</v>
      </c>
      <c r="D111" s="143" t="s">
        <v>748</v>
      </c>
      <c r="E111" s="143" t="s">
        <v>36</v>
      </c>
      <c r="F111" s="141">
        <f>F112</f>
        <v>2449143</v>
      </c>
      <c r="G111" s="141">
        <f t="shared" ref="G111:H111" si="58">G112</f>
        <v>2455790</v>
      </c>
      <c r="H111" s="141">
        <f t="shared" si="58"/>
        <v>2455790</v>
      </c>
      <c r="I111" s="134"/>
    </row>
    <row r="112" spans="1:9" ht="31.5" outlineLevel="3" x14ac:dyDescent="0.25">
      <c r="A112" s="144" t="s">
        <v>81</v>
      </c>
      <c r="B112" s="143" t="s">
        <v>40</v>
      </c>
      <c r="C112" s="143" t="s">
        <v>77</v>
      </c>
      <c r="D112" s="143" t="s">
        <v>748</v>
      </c>
      <c r="E112" s="143" t="s">
        <v>82</v>
      </c>
      <c r="F112" s="141">
        <v>2449143</v>
      </c>
      <c r="G112" s="141">
        <v>2455790</v>
      </c>
      <c r="H112" s="141">
        <v>2455790</v>
      </c>
      <c r="I112" s="134"/>
    </row>
    <row r="113" spans="1:9" ht="47.25" outlineLevel="3" x14ac:dyDescent="0.25">
      <c r="A113" s="10" t="s">
        <v>42</v>
      </c>
      <c r="B113" s="143" t="s">
        <v>40</v>
      </c>
      <c r="C113" s="143" t="s">
        <v>77</v>
      </c>
      <c r="D113" s="143" t="s">
        <v>748</v>
      </c>
      <c r="E113" s="143" t="s">
        <v>43</v>
      </c>
      <c r="F113" s="141">
        <f>F114</f>
        <v>1142163</v>
      </c>
      <c r="G113" s="141">
        <f t="shared" ref="G113:H113" si="59">G114</f>
        <v>0</v>
      </c>
      <c r="H113" s="141">
        <f t="shared" si="59"/>
        <v>0</v>
      </c>
      <c r="I113" s="134"/>
    </row>
    <row r="114" spans="1:9" ht="47.25" outlineLevel="3" x14ac:dyDescent="0.25">
      <c r="A114" s="144" t="s">
        <v>44</v>
      </c>
      <c r="B114" s="143" t="s">
        <v>40</v>
      </c>
      <c r="C114" s="143" t="s">
        <v>77</v>
      </c>
      <c r="D114" s="143" t="s">
        <v>748</v>
      </c>
      <c r="E114" s="143" t="s">
        <v>45</v>
      </c>
      <c r="F114" s="141">
        <f>842163+110000+80000+110000</f>
        <v>1142163</v>
      </c>
      <c r="G114" s="141">
        <v>0</v>
      </c>
      <c r="H114" s="141">
        <v>0</v>
      </c>
      <c r="I114" s="134"/>
    </row>
    <row r="115" spans="1:9" ht="31.5" outlineLevel="2" x14ac:dyDescent="0.25">
      <c r="A115" s="144" t="s">
        <v>46</v>
      </c>
      <c r="B115" s="143" t="s">
        <v>40</v>
      </c>
      <c r="C115" s="143" t="s">
        <v>77</v>
      </c>
      <c r="D115" s="143" t="s">
        <v>747</v>
      </c>
      <c r="E115" s="143"/>
      <c r="F115" s="141">
        <f>F116</f>
        <v>1000</v>
      </c>
      <c r="G115" s="141">
        <f t="shared" ref="G115:H116" si="60">G116</f>
        <v>0</v>
      </c>
      <c r="H115" s="141">
        <f t="shared" si="60"/>
        <v>0</v>
      </c>
      <c r="I115" s="134"/>
    </row>
    <row r="116" spans="1:9" ht="21.75" customHeight="1" outlineLevel="2" x14ac:dyDescent="0.25">
      <c r="A116" s="10" t="s">
        <v>47</v>
      </c>
      <c r="B116" s="143" t="s">
        <v>40</v>
      </c>
      <c r="C116" s="143" t="s">
        <v>77</v>
      </c>
      <c r="D116" s="143" t="s">
        <v>747</v>
      </c>
      <c r="E116" s="143" t="s">
        <v>48</v>
      </c>
      <c r="F116" s="141">
        <f>F117</f>
        <v>1000</v>
      </c>
      <c r="G116" s="141">
        <f t="shared" si="60"/>
        <v>0</v>
      </c>
      <c r="H116" s="141">
        <f t="shared" si="60"/>
        <v>0</v>
      </c>
      <c r="I116" s="134"/>
    </row>
    <row r="117" spans="1:9" ht="31.5" outlineLevel="3" x14ac:dyDescent="0.25">
      <c r="A117" s="144" t="s">
        <v>49</v>
      </c>
      <c r="B117" s="143" t="s">
        <v>40</v>
      </c>
      <c r="C117" s="143" t="s">
        <v>77</v>
      </c>
      <c r="D117" s="143" t="s">
        <v>747</v>
      </c>
      <c r="E117" s="143" t="s">
        <v>50</v>
      </c>
      <c r="F117" s="141">
        <v>1000</v>
      </c>
      <c r="G117" s="141">
        <v>0</v>
      </c>
      <c r="H117" s="141">
        <v>0</v>
      </c>
      <c r="I117" s="134"/>
    </row>
    <row r="118" spans="1:9" ht="63" outlineLevel="1" x14ac:dyDescent="0.25">
      <c r="A118" s="144" t="s">
        <v>761</v>
      </c>
      <c r="B118" s="143" t="s">
        <v>40</v>
      </c>
      <c r="C118" s="143" t="s">
        <v>89</v>
      </c>
      <c r="D118" s="143"/>
      <c r="E118" s="143"/>
      <c r="F118" s="141">
        <f>F119</f>
        <v>9460</v>
      </c>
      <c r="G118" s="141">
        <f t="shared" ref="G118:H118" si="61">G119</f>
        <v>0</v>
      </c>
      <c r="H118" s="141">
        <f t="shared" si="61"/>
        <v>0</v>
      </c>
      <c r="I118" s="134"/>
    </row>
    <row r="119" spans="1:9" ht="31.5" outlineLevel="2" x14ac:dyDescent="0.25">
      <c r="A119" s="144" t="s">
        <v>113</v>
      </c>
      <c r="B119" s="143" t="s">
        <v>40</v>
      </c>
      <c r="C119" s="143" t="s">
        <v>89</v>
      </c>
      <c r="D119" s="143" t="s">
        <v>706</v>
      </c>
      <c r="E119" s="143"/>
      <c r="F119" s="141">
        <f>F120</f>
        <v>9460</v>
      </c>
      <c r="G119" s="141">
        <f t="shared" ref="G119:H119" si="62">G120</f>
        <v>0</v>
      </c>
      <c r="H119" s="141">
        <f t="shared" si="62"/>
        <v>0</v>
      </c>
      <c r="I119" s="134"/>
    </row>
    <row r="120" spans="1:9" outlineLevel="2" x14ac:dyDescent="0.25">
      <c r="A120" s="10" t="s">
        <v>121</v>
      </c>
      <c r="B120" s="143" t="s">
        <v>40</v>
      </c>
      <c r="C120" s="143" t="s">
        <v>89</v>
      </c>
      <c r="D120" s="143" t="s">
        <v>706</v>
      </c>
      <c r="E120" s="143" t="s">
        <v>122</v>
      </c>
      <c r="F120" s="141">
        <f>F121</f>
        <v>9460</v>
      </c>
      <c r="G120" s="141">
        <f t="shared" ref="G120:H120" si="63">G121</f>
        <v>0</v>
      </c>
      <c r="H120" s="141">
        <f t="shared" si="63"/>
        <v>0</v>
      </c>
      <c r="I120" s="134"/>
    </row>
    <row r="121" spans="1:9" ht="18.75" customHeight="1" outlineLevel="3" x14ac:dyDescent="0.25">
      <c r="A121" s="144" t="s">
        <v>5</v>
      </c>
      <c r="B121" s="143" t="s">
        <v>40</v>
      </c>
      <c r="C121" s="143" t="s">
        <v>89</v>
      </c>
      <c r="D121" s="143" t="s">
        <v>706</v>
      </c>
      <c r="E121" s="143" t="s">
        <v>159</v>
      </c>
      <c r="F121" s="141">
        <v>9460</v>
      </c>
      <c r="G121" s="141">
        <v>0</v>
      </c>
      <c r="H121" s="141">
        <v>0</v>
      </c>
      <c r="I121" s="134"/>
    </row>
    <row r="122" spans="1:9" ht="47.25" outlineLevel="1" x14ac:dyDescent="0.25">
      <c r="A122" s="144" t="s">
        <v>147</v>
      </c>
      <c r="B122" s="143" t="s">
        <v>40</v>
      </c>
      <c r="C122" s="143" t="s">
        <v>118</v>
      </c>
      <c r="D122" s="143"/>
      <c r="E122" s="143"/>
      <c r="F122" s="141">
        <f>F123+F126</f>
        <v>34000</v>
      </c>
      <c r="G122" s="141">
        <f t="shared" ref="G122:H122" si="64">G123+G126</f>
        <v>34000</v>
      </c>
      <c r="H122" s="141">
        <f t="shared" si="64"/>
        <v>34000</v>
      </c>
      <c r="I122" s="134"/>
    </row>
    <row r="123" spans="1:9" ht="47.25" outlineLevel="2" x14ac:dyDescent="0.25">
      <c r="A123" s="144" t="s">
        <v>148</v>
      </c>
      <c r="B123" s="143" t="s">
        <v>40</v>
      </c>
      <c r="C123" s="143" t="s">
        <v>118</v>
      </c>
      <c r="D123" s="143" t="s">
        <v>746</v>
      </c>
      <c r="E123" s="143"/>
      <c r="F123" s="141">
        <f>F124</f>
        <v>27000</v>
      </c>
      <c r="G123" s="141">
        <f t="shared" ref="G123:H123" si="65">G124</f>
        <v>27000</v>
      </c>
      <c r="H123" s="141">
        <f t="shared" si="65"/>
        <v>27000</v>
      </c>
      <c r="I123" s="134"/>
    </row>
    <row r="124" spans="1:9" ht="47.25" outlineLevel="2" x14ac:dyDescent="0.25">
      <c r="A124" s="10" t="s">
        <v>42</v>
      </c>
      <c r="B124" s="143" t="s">
        <v>40</v>
      </c>
      <c r="C124" s="143" t="s">
        <v>118</v>
      </c>
      <c r="D124" s="143" t="s">
        <v>746</v>
      </c>
      <c r="E124" s="143" t="s">
        <v>43</v>
      </c>
      <c r="F124" s="141">
        <f>F125</f>
        <v>27000</v>
      </c>
      <c r="G124" s="141">
        <f t="shared" ref="G124:H124" si="66">G125</f>
        <v>27000</v>
      </c>
      <c r="H124" s="141">
        <f t="shared" si="66"/>
        <v>27000</v>
      </c>
      <c r="I124" s="134"/>
    </row>
    <row r="125" spans="1:9" ht="47.25" outlineLevel="3" x14ac:dyDescent="0.25">
      <c r="A125" s="144" t="s">
        <v>44</v>
      </c>
      <c r="B125" s="143" t="s">
        <v>40</v>
      </c>
      <c r="C125" s="143" t="s">
        <v>118</v>
      </c>
      <c r="D125" s="143" t="s">
        <v>746</v>
      </c>
      <c r="E125" s="143" t="s">
        <v>45</v>
      </c>
      <c r="F125" s="141">
        <v>27000</v>
      </c>
      <c r="G125" s="141">
        <v>27000</v>
      </c>
      <c r="H125" s="141">
        <v>27000</v>
      </c>
      <c r="I125" s="134"/>
    </row>
    <row r="126" spans="1:9" ht="94.5" outlineLevel="2" x14ac:dyDescent="0.25">
      <c r="A126" s="144" t="s">
        <v>149</v>
      </c>
      <c r="B126" s="143" t="s">
        <v>40</v>
      </c>
      <c r="C126" s="143" t="s">
        <v>118</v>
      </c>
      <c r="D126" s="143" t="s">
        <v>745</v>
      </c>
      <c r="E126" s="143"/>
      <c r="F126" s="141">
        <f>F127</f>
        <v>7000</v>
      </c>
      <c r="G126" s="141">
        <f t="shared" ref="G126:H126" si="67">G127</f>
        <v>7000</v>
      </c>
      <c r="H126" s="141">
        <f t="shared" si="67"/>
        <v>7000</v>
      </c>
      <c r="I126" s="134"/>
    </row>
    <row r="127" spans="1:9" ht="47.25" outlineLevel="2" x14ac:dyDescent="0.25">
      <c r="A127" s="10" t="s">
        <v>42</v>
      </c>
      <c r="B127" s="143" t="s">
        <v>40</v>
      </c>
      <c r="C127" s="143" t="s">
        <v>118</v>
      </c>
      <c r="D127" s="143" t="s">
        <v>745</v>
      </c>
      <c r="E127" s="143" t="s">
        <v>43</v>
      </c>
      <c r="F127" s="141">
        <f>F128</f>
        <v>7000</v>
      </c>
      <c r="G127" s="141">
        <f t="shared" ref="G127:H127" si="68">G128</f>
        <v>7000</v>
      </c>
      <c r="H127" s="141">
        <f t="shared" si="68"/>
        <v>7000</v>
      </c>
      <c r="I127" s="134"/>
    </row>
    <row r="128" spans="1:9" ht="47.25" outlineLevel="3" x14ac:dyDescent="0.25">
      <c r="A128" s="144" t="s">
        <v>44</v>
      </c>
      <c r="B128" s="143" t="s">
        <v>40</v>
      </c>
      <c r="C128" s="143" t="s">
        <v>118</v>
      </c>
      <c r="D128" s="143" t="s">
        <v>745</v>
      </c>
      <c r="E128" s="143" t="s">
        <v>45</v>
      </c>
      <c r="F128" s="141">
        <f>7000</f>
        <v>7000</v>
      </c>
      <c r="G128" s="141">
        <v>7000</v>
      </c>
      <c r="H128" s="141">
        <v>7000</v>
      </c>
      <c r="I128" s="134"/>
    </row>
    <row r="129" spans="1:9" x14ac:dyDescent="0.25">
      <c r="A129" s="144" t="s">
        <v>101</v>
      </c>
      <c r="B129" s="143" t="s">
        <v>91</v>
      </c>
      <c r="C129" s="143"/>
      <c r="D129" s="143"/>
      <c r="E129" s="143"/>
      <c r="F129" s="141">
        <f>F130+F137+F141+F148</f>
        <v>40243673.479999997</v>
      </c>
      <c r="G129" s="141">
        <f>G130+G137+G141+G148</f>
        <v>16301704.6</v>
      </c>
      <c r="H129" s="141">
        <f>H130+H137+H141+H148</f>
        <v>16218704.6</v>
      </c>
      <c r="I129" s="134"/>
    </row>
    <row r="130" spans="1:9" ht="20.25" customHeight="1" outlineLevel="1" x14ac:dyDescent="0.25">
      <c r="A130" s="144" t="s">
        <v>150</v>
      </c>
      <c r="B130" s="143" t="s">
        <v>91</v>
      </c>
      <c r="C130" s="143" t="s">
        <v>137</v>
      </c>
      <c r="D130" s="143"/>
      <c r="E130" s="143"/>
      <c r="F130" s="141">
        <f>F131+F134</f>
        <v>752046.10000000009</v>
      </c>
      <c r="G130" s="141">
        <f t="shared" ref="G130:H130" si="69">G131</f>
        <v>381314.6</v>
      </c>
      <c r="H130" s="141">
        <f t="shared" si="69"/>
        <v>381314.6</v>
      </c>
      <c r="I130" s="134"/>
    </row>
    <row r="131" spans="1:9" ht="228.75" customHeight="1" outlineLevel="2" x14ac:dyDescent="0.25">
      <c r="A131" s="144" t="s">
        <v>151</v>
      </c>
      <c r="B131" s="143" t="s">
        <v>91</v>
      </c>
      <c r="C131" s="143" t="s">
        <v>137</v>
      </c>
      <c r="D131" s="143" t="s">
        <v>744</v>
      </c>
      <c r="E131" s="143"/>
      <c r="F131" s="141">
        <f>F132</f>
        <v>413998.9</v>
      </c>
      <c r="G131" s="141">
        <f t="shared" ref="G131:H131" si="70">G132</f>
        <v>381314.6</v>
      </c>
      <c r="H131" s="141">
        <f t="shared" si="70"/>
        <v>381314.6</v>
      </c>
      <c r="I131" s="134"/>
    </row>
    <row r="132" spans="1:9" ht="47.25" outlineLevel="2" x14ac:dyDescent="0.25">
      <c r="A132" s="10" t="s">
        <v>42</v>
      </c>
      <c r="B132" s="143" t="s">
        <v>91</v>
      </c>
      <c r="C132" s="143" t="s">
        <v>137</v>
      </c>
      <c r="D132" s="143" t="s">
        <v>744</v>
      </c>
      <c r="E132" s="143" t="s">
        <v>43</v>
      </c>
      <c r="F132" s="141">
        <f>F133</f>
        <v>413998.9</v>
      </c>
      <c r="G132" s="141">
        <f t="shared" ref="G132:H132" si="71">G133</f>
        <v>381314.6</v>
      </c>
      <c r="H132" s="141">
        <f t="shared" si="71"/>
        <v>381314.6</v>
      </c>
      <c r="I132" s="134"/>
    </row>
    <row r="133" spans="1:9" ht="47.25" outlineLevel="3" x14ac:dyDescent="0.25">
      <c r="A133" s="144" t="s">
        <v>44</v>
      </c>
      <c r="B133" s="143" t="s">
        <v>91</v>
      </c>
      <c r="C133" s="143" t="s">
        <v>137</v>
      </c>
      <c r="D133" s="143" t="s">
        <v>744</v>
      </c>
      <c r="E133" s="143" t="s">
        <v>45</v>
      </c>
      <c r="F133" s="141">
        <v>413998.9</v>
      </c>
      <c r="G133" s="141">
        <v>381314.6</v>
      </c>
      <c r="H133" s="141">
        <v>381314.6</v>
      </c>
      <c r="I133" s="134"/>
    </row>
    <row r="134" spans="1:9" ht="195.75" customHeight="1" outlineLevel="3" x14ac:dyDescent="0.25">
      <c r="A134" s="144" t="s">
        <v>803</v>
      </c>
      <c r="B134" s="143" t="s">
        <v>91</v>
      </c>
      <c r="C134" s="143" t="s">
        <v>137</v>
      </c>
      <c r="D134" s="143" t="s">
        <v>804</v>
      </c>
      <c r="E134" s="143"/>
      <c r="F134" s="141">
        <f>F135</f>
        <v>338047.2</v>
      </c>
      <c r="G134" s="141"/>
      <c r="H134" s="141"/>
      <c r="I134" s="134"/>
    </row>
    <row r="135" spans="1:9" ht="47.25" outlineLevel="3" x14ac:dyDescent="0.25">
      <c r="A135" s="10" t="s">
        <v>42</v>
      </c>
      <c r="B135" s="143" t="s">
        <v>91</v>
      </c>
      <c r="C135" s="143" t="s">
        <v>137</v>
      </c>
      <c r="D135" s="143" t="s">
        <v>804</v>
      </c>
      <c r="E135" s="143" t="s">
        <v>43</v>
      </c>
      <c r="F135" s="141">
        <f>F136</f>
        <v>338047.2</v>
      </c>
      <c r="G135" s="141"/>
      <c r="H135" s="141"/>
      <c r="I135" s="134"/>
    </row>
    <row r="136" spans="1:9" ht="47.25" outlineLevel="3" x14ac:dyDescent="0.25">
      <c r="A136" s="144" t="s">
        <v>44</v>
      </c>
      <c r="B136" s="143" t="s">
        <v>91</v>
      </c>
      <c r="C136" s="143" t="s">
        <v>137</v>
      </c>
      <c r="D136" s="143" t="s">
        <v>804</v>
      </c>
      <c r="E136" s="143" t="s">
        <v>45</v>
      </c>
      <c r="F136" s="141">
        <v>338047.2</v>
      </c>
      <c r="G136" s="141"/>
      <c r="H136" s="141"/>
      <c r="I136" s="134"/>
    </row>
    <row r="137" spans="1:9" outlineLevel="1" x14ac:dyDescent="0.25">
      <c r="A137" s="144" t="s">
        <v>152</v>
      </c>
      <c r="B137" s="143" t="s">
        <v>91</v>
      </c>
      <c r="C137" s="143" t="s">
        <v>153</v>
      </c>
      <c r="D137" s="143"/>
      <c r="E137" s="143"/>
      <c r="F137" s="141">
        <f>F138</f>
        <v>9423044</v>
      </c>
      <c r="G137" s="141">
        <f t="shared" ref="G137:H139" si="72">G138</f>
        <v>129300</v>
      </c>
      <c r="H137" s="141">
        <f t="shared" si="72"/>
        <v>129300</v>
      </c>
      <c r="I137" s="134"/>
    </row>
    <row r="138" spans="1:9" ht="126" outlineLevel="2" x14ac:dyDescent="0.25">
      <c r="A138" s="144" t="s">
        <v>154</v>
      </c>
      <c r="B138" s="143" t="s">
        <v>91</v>
      </c>
      <c r="C138" s="143" t="s">
        <v>153</v>
      </c>
      <c r="D138" s="143" t="s">
        <v>743</v>
      </c>
      <c r="E138" s="143"/>
      <c r="F138" s="141">
        <f>F139</f>
        <v>9423044</v>
      </c>
      <c r="G138" s="141">
        <f t="shared" si="72"/>
        <v>129300</v>
      </c>
      <c r="H138" s="141">
        <f t="shared" si="72"/>
        <v>129300</v>
      </c>
      <c r="I138" s="134"/>
    </row>
    <row r="139" spans="1:9" ht="25.5" customHeight="1" outlineLevel="2" x14ac:dyDescent="0.25">
      <c r="A139" s="10" t="s">
        <v>47</v>
      </c>
      <c r="B139" s="143" t="s">
        <v>91</v>
      </c>
      <c r="C139" s="143" t="s">
        <v>153</v>
      </c>
      <c r="D139" s="143" t="s">
        <v>743</v>
      </c>
      <c r="E139" s="143" t="s">
        <v>48</v>
      </c>
      <c r="F139" s="141">
        <f>F140</f>
        <v>9423044</v>
      </c>
      <c r="G139" s="141">
        <f t="shared" si="72"/>
        <v>129300</v>
      </c>
      <c r="H139" s="141">
        <f t="shared" si="72"/>
        <v>129300</v>
      </c>
      <c r="I139" s="134"/>
    </row>
    <row r="140" spans="1:9" ht="108" customHeight="1" outlineLevel="3" x14ac:dyDescent="0.25">
      <c r="A140" s="144" t="s">
        <v>155</v>
      </c>
      <c r="B140" s="143" t="s">
        <v>91</v>
      </c>
      <c r="C140" s="143" t="s">
        <v>153</v>
      </c>
      <c r="D140" s="143" t="s">
        <v>743</v>
      </c>
      <c r="E140" s="143" t="s">
        <v>156</v>
      </c>
      <c r="F140" s="141">
        <v>9423044</v>
      </c>
      <c r="G140" s="141">
        <v>129300</v>
      </c>
      <c r="H140" s="141">
        <v>129300</v>
      </c>
      <c r="I140" s="134"/>
    </row>
    <row r="141" spans="1:9" ht="31.5" outlineLevel="1" x14ac:dyDescent="0.25">
      <c r="A141" s="144" t="s">
        <v>157</v>
      </c>
      <c r="B141" s="143" t="s">
        <v>91</v>
      </c>
      <c r="C141" s="143" t="s">
        <v>77</v>
      </c>
      <c r="D141" s="143"/>
      <c r="E141" s="143"/>
      <c r="F141" s="141">
        <f>F142+F145</f>
        <v>29133093.379999995</v>
      </c>
      <c r="G141" s="141">
        <f t="shared" ref="G141:H141" si="73">G142+G145</f>
        <v>15530000</v>
      </c>
      <c r="H141" s="141">
        <f t="shared" si="73"/>
        <v>15447000</v>
      </c>
      <c r="I141" s="134"/>
    </row>
    <row r="142" spans="1:9" ht="372.75" customHeight="1" outlineLevel="2" x14ac:dyDescent="0.25">
      <c r="A142" s="144" t="s">
        <v>158</v>
      </c>
      <c r="B142" s="143" t="s">
        <v>91</v>
      </c>
      <c r="C142" s="143" t="s">
        <v>77</v>
      </c>
      <c r="D142" s="143" t="s">
        <v>742</v>
      </c>
      <c r="E142" s="143"/>
      <c r="F142" s="141">
        <f>F143</f>
        <v>17697590.869999997</v>
      </c>
      <c r="G142" s="141">
        <f t="shared" ref="G142:H143" si="74">G143</f>
        <v>15530000</v>
      </c>
      <c r="H142" s="141">
        <f t="shared" si="74"/>
        <v>15447000</v>
      </c>
      <c r="I142" s="134"/>
    </row>
    <row r="143" spans="1:9" outlineLevel="2" x14ac:dyDescent="0.25">
      <c r="A143" s="10" t="s">
        <v>121</v>
      </c>
      <c r="B143" s="143" t="s">
        <v>91</v>
      </c>
      <c r="C143" s="143" t="s">
        <v>77</v>
      </c>
      <c r="D143" s="143" t="s">
        <v>742</v>
      </c>
      <c r="E143" s="143" t="s">
        <v>122</v>
      </c>
      <c r="F143" s="141">
        <f>F144</f>
        <v>17697590.869999997</v>
      </c>
      <c r="G143" s="141">
        <f t="shared" si="74"/>
        <v>15530000</v>
      </c>
      <c r="H143" s="141">
        <f t="shared" si="74"/>
        <v>15447000</v>
      </c>
      <c r="I143" s="134"/>
    </row>
    <row r="144" spans="1:9" outlineLevel="3" x14ac:dyDescent="0.25">
      <c r="A144" s="144" t="s">
        <v>5</v>
      </c>
      <c r="B144" s="143" t="s">
        <v>91</v>
      </c>
      <c r="C144" s="143" t="s">
        <v>77</v>
      </c>
      <c r="D144" s="143" t="s">
        <v>742</v>
      </c>
      <c r="E144" s="143" t="s">
        <v>159</v>
      </c>
      <c r="F144" s="141">
        <f>18286930.81-589339.94</f>
        <v>17697590.869999997</v>
      </c>
      <c r="G144" s="141">
        <v>15530000</v>
      </c>
      <c r="H144" s="141">
        <v>15447000</v>
      </c>
      <c r="I144" s="134"/>
    </row>
    <row r="145" spans="1:9" ht="63" outlineLevel="2" x14ac:dyDescent="0.25">
      <c r="A145" s="144" t="s">
        <v>160</v>
      </c>
      <c r="B145" s="143" t="s">
        <v>91</v>
      </c>
      <c r="C145" s="143" t="s">
        <v>77</v>
      </c>
      <c r="D145" s="143" t="s">
        <v>741</v>
      </c>
      <c r="E145" s="143"/>
      <c r="F145" s="141">
        <f>F146</f>
        <v>11435502.51</v>
      </c>
      <c r="G145" s="141">
        <f t="shared" ref="G145:H146" si="75">G146</f>
        <v>0</v>
      </c>
      <c r="H145" s="141">
        <f t="shared" si="75"/>
        <v>0</v>
      </c>
      <c r="I145" s="134"/>
    </row>
    <row r="146" spans="1:9" ht="21.75" customHeight="1" outlineLevel="2" x14ac:dyDescent="0.25">
      <c r="A146" s="10" t="s">
        <v>121</v>
      </c>
      <c r="B146" s="143" t="s">
        <v>91</v>
      </c>
      <c r="C146" s="143" t="s">
        <v>77</v>
      </c>
      <c r="D146" s="143" t="s">
        <v>741</v>
      </c>
      <c r="E146" s="143" t="s">
        <v>122</v>
      </c>
      <c r="F146" s="141">
        <f>F147</f>
        <v>11435502.51</v>
      </c>
      <c r="G146" s="141">
        <f t="shared" si="75"/>
        <v>0</v>
      </c>
      <c r="H146" s="141">
        <f t="shared" si="75"/>
        <v>0</v>
      </c>
      <c r="I146" s="134"/>
    </row>
    <row r="147" spans="1:9" ht="19.5" customHeight="1" outlineLevel="3" x14ac:dyDescent="0.25">
      <c r="A147" s="144" t="s">
        <v>5</v>
      </c>
      <c r="B147" s="143" t="s">
        <v>91</v>
      </c>
      <c r="C147" s="143" t="s">
        <v>77</v>
      </c>
      <c r="D147" s="143" t="s">
        <v>741</v>
      </c>
      <c r="E147" s="143" t="s">
        <v>159</v>
      </c>
      <c r="F147" s="141">
        <f>10846162.57+589339.94</f>
        <v>11435502.51</v>
      </c>
      <c r="G147" s="141">
        <v>0</v>
      </c>
      <c r="H147" s="141">
        <v>0</v>
      </c>
      <c r="I147" s="134"/>
    </row>
    <row r="148" spans="1:9" ht="37.5" customHeight="1" outlineLevel="1" x14ac:dyDescent="0.25">
      <c r="A148" s="144" t="s">
        <v>102</v>
      </c>
      <c r="B148" s="143" t="s">
        <v>91</v>
      </c>
      <c r="C148" s="143" t="s">
        <v>103</v>
      </c>
      <c r="D148" s="143"/>
      <c r="E148" s="143"/>
      <c r="F148" s="141">
        <f>F149+F154+F157+F160+F163</f>
        <v>935490</v>
      </c>
      <c r="G148" s="141">
        <f t="shared" ref="G148:H148" si="76">G149+G154+G157+G160+G163</f>
        <v>261090</v>
      </c>
      <c r="H148" s="141">
        <f t="shared" si="76"/>
        <v>261090</v>
      </c>
      <c r="I148" s="134"/>
    </row>
    <row r="149" spans="1:9" ht="94.5" outlineLevel="2" x14ac:dyDescent="0.25">
      <c r="A149" s="144" t="s">
        <v>161</v>
      </c>
      <c r="B149" s="143" t="s">
        <v>91</v>
      </c>
      <c r="C149" s="143" t="s">
        <v>103</v>
      </c>
      <c r="D149" s="143" t="s">
        <v>740</v>
      </c>
      <c r="E149" s="143"/>
      <c r="F149" s="141">
        <f>F150+F152</f>
        <v>261090</v>
      </c>
      <c r="G149" s="141">
        <f t="shared" ref="G149:H149" si="77">G150+G152</f>
        <v>261090</v>
      </c>
      <c r="H149" s="141">
        <f t="shared" si="77"/>
        <v>261090</v>
      </c>
      <c r="I149" s="134"/>
    </row>
    <row r="150" spans="1:9" ht="110.25" outlineLevel="2" x14ac:dyDescent="0.25">
      <c r="A150" s="10" t="s">
        <v>35</v>
      </c>
      <c r="B150" s="143" t="s">
        <v>91</v>
      </c>
      <c r="C150" s="143" t="s">
        <v>103</v>
      </c>
      <c r="D150" s="143" t="s">
        <v>740</v>
      </c>
      <c r="E150" s="143" t="s">
        <v>36</v>
      </c>
      <c r="F150" s="141">
        <f>F151</f>
        <v>155105</v>
      </c>
      <c r="G150" s="141">
        <f t="shared" ref="G150:H150" si="78">G151</f>
        <v>161326</v>
      </c>
      <c r="H150" s="141">
        <f t="shared" si="78"/>
        <v>167778</v>
      </c>
      <c r="I150" s="134"/>
    </row>
    <row r="151" spans="1:9" ht="47.25" outlineLevel="3" x14ac:dyDescent="0.25">
      <c r="A151" s="144" t="s">
        <v>37</v>
      </c>
      <c r="B151" s="143" t="s">
        <v>91</v>
      </c>
      <c r="C151" s="143" t="s">
        <v>103</v>
      </c>
      <c r="D151" s="143" t="s">
        <v>740</v>
      </c>
      <c r="E151" s="143" t="s">
        <v>38</v>
      </c>
      <c r="F151" s="141">
        <v>155105</v>
      </c>
      <c r="G151" s="141">
        <v>161326</v>
      </c>
      <c r="H151" s="141">
        <v>167778</v>
      </c>
      <c r="I151" s="134"/>
    </row>
    <row r="152" spans="1:9" ht="47.25" outlineLevel="3" x14ac:dyDescent="0.25">
      <c r="A152" s="10" t="s">
        <v>42</v>
      </c>
      <c r="B152" s="143" t="s">
        <v>91</v>
      </c>
      <c r="C152" s="143" t="s">
        <v>103</v>
      </c>
      <c r="D152" s="143" t="s">
        <v>740</v>
      </c>
      <c r="E152" s="143" t="s">
        <v>43</v>
      </c>
      <c r="F152" s="141">
        <f>F153</f>
        <v>105985</v>
      </c>
      <c r="G152" s="141">
        <f t="shared" ref="G152:H152" si="79">G153</f>
        <v>99764</v>
      </c>
      <c r="H152" s="141">
        <f t="shared" si="79"/>
        <v>93312</v>
      </c>
      <c r="I152" s="134"/>
    </row>
    <row r="153" spans="1:9" ht="47.25" outlineLevel="3" x14ac:dyDescent="0.25">
      <c r="A153" s="144" t="s">
        <v>44</v>
      </c>
      <c r="B153" s="143" t="s">
        <v>91</v>
      </c>
      <c r="C153" s="143" t="s">
        <v>103</v>
      </c>
      <c r="D153" s="143" t="s">
        <v>740</v>
      </c>
      <c r="E153" s="143" t="s">
        <v>45</v>
      </c>
      <c r="F153" s="141">
        <v>105985</v>
      </c>
      <c r="G153" s="141">
        <v>99764</v>
      </c>
      <c r="H153" s="141">
        <v>93312</v>
      </c>
      <c r="I153" s="134"/>
    </row>
    <row r="154" spans="1:9" ht="78.75" outlineLevel="2" x14ac:dyDescent="0.25">
      <c r="A154" s="144" t="s">
        <v>106</v>
      </c>
      <c r="B154" s="143" t="s">
        <v>91</v>
      </c>
      <c r="C154" s="143" t="s">
        <v>103</v>
      </c>
      <c r="D154" s="143" t="s">
        <v>739</v>
      </c>
      <c r="E154" s="143"/>
      <c r="F154" s="141">
        <f>F155</f>
        <v>120000</v>
      </c>
      <c r="G154" s="141">
        <f t="shared" ref="G154:H154" si="80">G155</f>
        <v>0</v>
      </c>
      <c r="H154" s="141">
        <f t="shared" si="80"/>
        <v>0</v>
      </c>
      <c r="I154" s="134"/>
    </row>
    <row r="155" spans="1:9" ht="47.25" outlineLevel="2" x14ac:dyDescent="0.25">
      <c r="A155" s="10" t="s">
        <v>42</v>
      </c>
      <c r="B155" s="143" t="s">
        <v>91</v>
      </c>
      <c r="C155" s="143" t="s">
        <v>103</v>
      </c>
      <c r="D155" s="143" t="s">
        <v>739</v>
      </c>
      <c r="E155" s="143" t="s">
        <v>43</v>
      </c>
      <c r="F155" s="141">
        <f>F156</f>
        <v>120000</v>
      </c>
      <c r="G155" s="141">
        <f t="shared" ref="G155:H155" si="81">G156</f>
        <v>0</v>
      </c>
      <c r="H155" s="141">
        <f t="shared" si="81"/>
        <v>0</v>
      </c>
      <c r="I155" s="134"/>
    </row>
    <row r="156" spans="1:9" ht="47.25" outlineLevel="3" x14ac:dyDescent="0.25">
      <c r="A156" s="144" t="s">
        <v>44</v>
      </c>
      <c r="B156" s="143" t="s">
        <v>91</v>
      </c>
      <c r="C156" s="143" t="s">
        <v>103</v>
      </c>
      <c r="D156" s="143" t="s">
        <v>739</v>
      </c>
      <c r="E156" s="143" t="s">
        <v>45</v>
      </c>
      <c r="F156" s="141">
        <v>120000</v>
      </c>
      <c r="G156" s="141">
        <v>0</v>
      </c>
      <c r="H156" s="141">
        <v>0</v>
      </c>
      <c r="I156" s="134"/>
    </row>
    <row r="157" spans="1:9" ht="47.25" outlineLevel="2" x14ac:dyDescent="0.25">
      <c r="A157" s="144" t="s">
        <v>104</v>
      </c>
      <c r="B157" s="143" t="s">
        <v>91</v>
      </c>
      <c r="C157" s="143" t="s">
        <v>103</v>
      </c>
      <c r="D157" s="143" t="s">
        <v>767</v>
      </c>
      <c r="E157" s="143"/>
      <c r="F157" s="141">
        <f>F158</f>
        <v>168000</v>
      </c>
      <c r="G157" s="141">
        <f t="shared" ref="G157:H157" si="82">G158</f>
        <v>0</v>
      </c>
      <c r="H157" s="141">
        <f t="shared" si="82"/>
        <v>0</v>
      </c>
      <c r="I157" s="134"/>
    </row>
    <row r="158" spans="1:9" ht="47.25" outlineLevel="2" x14ac:dyDescent="0.25">
      <c r="A158" s="10" t="s">
        <v>42</v>
      </c>
      <c r="B158" s="143" t="s">
        <v>91</v>
      </c>
      <c r="C158" s="143" t="s">
        <v>103</v>
      </c>
      <c r="D158" s="143" t="s">
        <v>767</v>
      </c>
      <c r="E158" s="143" t="s">
        <v>43</v>
      </c>
      <c r="F158" s="141">
        <f>F159</f>
        <v>168000</v>
      </c>
      <c r="G158" s="141">
        <f t="shared" ref="G158:H158" si="83">G159</f>
        <v>0</v>
      </c>
      <c r="H158" s="141">
        <f t="shared" si="83"/>
        <v>0</v>
      </c>
      <c r="I158" s="134"/>
    </row>
    <row r="159" spans="1:9" ht="47.25" outlineLevel="3" x14ac:dyDescent="0.25">
      <c r="A159" s="144" t="s">
        <v>44</v>
      </c>
      <c r="B159" s="143" t="s">
        <v>91</v>
      </c>
      <c r="C159" s="143" t="s">
        <v>103</v>
      </c>
      <c r="D159" s="143" t="s">
        <v>767</v>
      </c>
      <c r="E159" s="143" t="s">
        <v>45</v>
      </c>
      <c r="F159" s="141">
        <v>168000</v>
      </c>
      <c r="G159" s="141">
        <v>0</v>
      </c>
      <c r="H159" s="141">
        <v>0</v>
      </c>
      <c r="I159" s="134"/>
    </row>
    <row r="160" spans="1:9" ht="31.5" outlineLevel="2" x14ac:dyDescent="0.25">
      <c r="A160" s="144" t="s">
        <v>105</v>
      </c>
      <c r="B160" s="143" t="s">
        <v>91</v>
      </c>
      <c r="C160" s="143" t="s">
        <v>103</v>
      </c>
      <c r="D160" s="143" t="s">
        <v>766</v>
      </c>
      <c r="E160" s="143"/>
      <c r="F160" s="141">
        <f>F161</f>
        <v>96000</v>
      </c>
      <c r="G160" s="141">
        <f t="shared" ref="G160:H161" si="84">G161</f>
        <v>0</v>
      </c>
      <c r="H160" s="141">
        <f t="shared" si="84"/>
        <v>0</v>
      </c>
      <c r="I160" s="134"/>
    </row>
    <row r="161" spans="1:9" ht="47.25" outlineLevel="2" x14ac:dyDescent="0.25">
      <c r="A161" s="10" t="s">
        <v>42</v>
      </c>
      <c r="B161" s="143" t="s">
        <v>91</v>
      </c>
      <c r="C161" s="143" t="s">
        <v>103</v>
      </c>
      <c r="D161" s="143" t="s">
        <v>766</v>
      </c>
      <c r="E161" s="143" t="s">
        <v>43</v>
      </c>
      <c r="F161" s="141">
        <f>F162</f>
        <v>96000</v>
      </c>
      <c r="G161" s="141">
        <f t="shared" si="84"/>
        <v>0</v>
      </c>
      <c r="H161" s="141">
        <f t="shared" si="84"/>
        <v>0</v>
      </c>
      <c r="I161" s="134"/>
    </row>
    <row r="162" spans="1:9" ht="47.25" outlineLevel="3" x14ac:dyDescent="0.25">
      <c r="A162" s="144" t="s">
        <v>44</v>
      </c>
      <c r="B162" s="143" t="s">
        <v>91</v>
      </c>
      <c r="C162" s="143" t="s">
        <v>103</v>
      </c>
      <c r="D162" s="143" t="s">
        <v>766</v>
      </c>
      <c r="E162" s="143" t="s">
        <v>45</v>
      </c>
      <c r="F162" s="141">
        <v>96000</v>
      </c>
      <c r="G162" s="141">
        <v>0</v>
      </c>
      <c r="H162" s="141">
        <v>0</v>
      </c>
      <c r="I162" s="134"/>
    </row>
    <row r="163" spans="1:9" ht="78.75" outlineLevel="2" x14ac:dyDescent="0.25">
      <c r="A163" s="144" t="s">
        <v>106</v>
      </c>
      <c r="B163" s="143" t="s">
        <v>91</v>
      </c>
      <c r="C163" s="143" t="s">
        <v>103</v>
      </c>
      <c r="D163" s="143" t="s">
        <v>765</v>
      </c>
      <c r="E163" s="143"/>
      <c r="F163" s="141">
        <f>F164</f>
        <v>290400</v>
      </c>
      <c r="G163" s="141">
        <f t="shared" ref="G163:H164" si="85">G164</f>
        <v>0</v>
      </c>
      <c r="H163" s="141">
        <f t="shared" si="85"/>
        <v>0</v>
      </c>
      <c r="I163" s="134"/>
    </row>
    <row r="164" spans="1:9" ht="47.25" outlineLevel="2" x14ac:dyDescent="0.25">
      <c r="A164" s="10" t="s">
        <v>42</v>
      </c>
      <c r="B164" s="143" t="s">
        <v>91</v>
      </c>
      <c r="C164" s="143" t="s">
        <v>103</v>
      </c>
      <c r="D164" s="143" t="s">
        <v>765</v>
      </c>
      <c r="E164" s="143" t="s">
        <v>43</v>
      </c>
      <c r="F164" s="141">
        <f>F165</f>
        <v>290400</v>
      </c>
      <c r="G164" s="141">
        <f t="shared" si="85"/>
        <v>0</v>
      </c>
      <c r="H164" s="141">
        <f t="shared" si="85"/>
        <v>0</v>
      </c>
      <c r="I164" s="134"/>
    </row>
    <row r="165" spans="1:9" ht="47.25" outlineLevel="3" x14ac:dyDescent="0.25">
      <c r="A165" s="144" t="s">
        <v>44</v>
      </c>
      <c r="B165" s="143" t="s">
        <v>91</v>
      </c>
      <c r="C165" s="143" t="s">
        <v>103</v>
      </c>
      <c r="D165" s="143" t="s">
        <v>765</v>
      </c>
      <c r="E165" s="143" t="s">
        <v>45</v>
      </c>
      <c r="F165" s="141">
        <f>42000+248400</f>
        <v>290400</v>
      </c>
      <c r="G165" s="141">
        <v>0</v>
      </c>
      <c r="H165" s="141">
        <v>0</v>
      </c>
      <c r="I165" s="134"/>
    </row>
    <row r="166" spans="1:9" x14ac:dyDescent="0.25">
      <c r="A166" s="144" t="s">
        <v>162</v>
      </c>
      <c r="B166" s="143" t="s">
        <v>137</v>
      </c>
      <c r="C166" s="143"/>
      <c r="D166" s="143"/>
      <c r="E166" s="143"/>
      <c r="F166" s="141">
        <f>F167+F171+F178</f>
        <v>9137588</v>
      </c>
      <c r="G166" s="141">
        <f t="shared" ref="G166:H166" si="86">G167+G171</f>
        <v>178588</v>
      </c>
      <c r="H166" s="141">
        <f t="shared" si="86"/>
        <v>178588</v>
      </c>
      <c r="I166" s="134"/>
    </row>
    <row r="167" spans="1:9" outlineLevel="1" x14ac:dyDescent="0.25">
      <c r="A167" s="144" t="s">
        <v>163</v>
      </c>
      <c r="B167" s="143" t="s">
        <v>137</v>
      </c>
      <c r="C167" s="143" t="s">
        <v>31</v>
      </c>
      <c r="D167" s="143"/>
      <c r="E167" s="143"/>
      <c r="F167" s="141">
        <f>F168</f>
        <v>217588</v>
      </c>
      <c r="G167" s="141">
        <f t="shared" ref="G167:H169" si="87">G168</f>
        <v>58588</v>
      </c>
      <c r="H167" s="141">
        <f t="shared" si="87"/>
        <v>58588</v>
      </c>
      <c r="I167" s="134"/>
    </row>
    <row r="168" spans="1:9" ht="78.75" outlineLevel="2" x14ac:dyDescent="0.25">
      <c r="A168" s="144" t="s">
        <v>164</v>
      </c>
      <c r="B168" s="143" t="s">
        <v>137</v>
      </c>
      <c r="C168" s="143" t="s">
        <v>31</v>
      </c>
      <c r="D168" s="143" t="s">
        <v>738</v>
      </c>
      <c r="E168" s="143"/>
      <c r="F168" s="141">
        <f>F169</f>
        <v>217588</v>
      </c>
      <c r="G168" s="141">
        <f t="shared" si="87"/>
        <v>58588</v>
      </c>
      <c r="H168" s="141">
        <f t="shared" si="87"/>
        <v>58588</v>
      </c>
      <c r="I168" s="134"/>
    </row>
    <row r="169" spans="1:9" ht="47.25" outlineLevel="2" x14ac:dyDescent="0.25">
      <c r="A169" s="10" t="s">
        <v>42</v>
      </c>
      <c r="B169" s="143" t="s">
        <v>137</v>
      </c>
      <c r="C169" s="143" t="s">
        <v>31</v>
      </c>
      <c r="D169" s="143" t="s">
        <v>738</v>
      </c>
      <c r="E169" s="143" t="s">
        <v>43</v>
      </c>
      <c r="F169" s="141">
        <f>F170</f>
        <v>217588</v>
      </c>
      <c r="G169" s="141">
        <f t="shared" si="87"/>
        <v>58588</v>
      </c>
      <c r="H169" s="141">
        <f t="shared" si="87"/>
        <v>58588</v>
      </c>
      <c r="I169" s="134"/>
    </row>
    <row r="170" spans="1:9" ht="47.25" outlineLevel="3" x14ac:dyDescent="0.25">
      <c r="A170" s="144" t="s">
        <v>44</v>
      </c>
      <c r="B170" s="143" t="s">
        <v>137</v>
      </c>
      <c r="C170" s="143" t="s">
        <v>31</v>
      </c>
      <c r="D170" s="143" t="s">
        <v>738</v>
      </c>
      <c r="E170" s="143" t="s">
        <v>45</v>
      </c>
      <c r="F170" s="141">
        <f>58588+159000</f>
        <v>217588</v>
      </c>
      <c r="G170" s="141">
        <v>58588</v>
      </c>
      <c r="H170" s="141">
        <v>58588</v>
      </c>
      <c r="I170" s="134"/>
    </row>
    <row r="171" spans="1:9" outlineLevel="1" x14ac:dyDescent="0.25">
      <c r="A171" s="144" t="s">
        <v>165</v>
      </c>
      <c r="B171" s="143" t="s">
        <v>137</v>
      </c>
      <c r="C171" s="143" t="s">
        <v>33</v>
      </c>
      <c r="D171" s="143"/>
      <c r="E171" s="143"/>
      <c r="F171" s="141">
        <f>F172+F175</f>
        <v>120000</v>
      </c>
      <c r="G171" s="141">
        <f t="shared" ref="G171:H171" si="88">G172+G175</f>
        <v>120000</v>
      </c>
      <c r="H171" s="141">
        <f t="shared" si="88"/>
        <v>120000</v>
      </c>
      <c r="I171" s="134"/>
    </row>
    <row r="172" spans="1:9" ht="47.25" hidden="1" outlineLevel="2" x14ac:dyDescent="0.25">
      <c r="A172" s="144" t="s">
        <v>737</v>
      </c>
      <c r="B172" s="143" t="s">
        <v>137</v>
      </c>
      <c r="C172" s="143" t="s">
        <v>33</v>
      </c>
      <c r="D172" s="143" t="s">
        <v>736</v>
      </c>
      <c r="E172" s="143"/>
      <c r="F172" s="141">
        <f>F173</f>
        <v>0</v>
      </c>
      <c r="G172" s="141">
        <f t="shared" ref="G172:H173" si="89">G173</f>
        <v>0</v>
      </c>
      <c r="H172" s="141">
        <f t="shared" si="89"/>
        <v>0</v>
      </c>
      <c r="I172" s="134"/>
    </row>
    <row r="173" spans="1:9" ht="47.25" hidden="1" outlineLevel="2" x14ac:dyDescent="0.25">
      <c r="A173" s="10" t="s">
        <v>42</v>
      </c>
      <c r="B173" s="143" t="s">
        <v>137</v>
      </c>
      <c r="C173" s="143" t="s">
        <v>33</v>
      </c>
      <c r="D173" s="143" t="s">
        <v>736</v>
      </c>
      <c r="E173" s="143" t="s">
        <v>43</v>
      </c>
      <c r="F173" s="141">
        <f>F174</f>
        <v>0</v>
      </c>
      <c r="G173" s="141">
        <f t="shared" si="89"/>
        <v>0</v>
      </c>
      <c r="H173" s="141">
        <f t="shared" si="89"/>
        <v>0</v>
      </c>
      <c r="I173" s="134"/>
    </row>
    <row r="174" spans="1:9" ht="47.25" hidden="1" outlineLevel="3" x14ac:dyDescent="0.25">
      <c r="A174" s="144" t="s">
        <v>44</v>
      </c>
      <c r="B174" s="143" t="s">
        <v>137</v>
      </c>
      <c r="C174" s="143" t="s">
        <v>33</v>
      </c>
      <c r="D174" s="143" t="s">
        <v>736</v>
      </c>
      <c r="E174" s="143" t="s">
        <v>45</v>
      </c>
      <c r="F174" s="141">
        <v>0</v>
      </c>
      <c r="G174" s="141">
        <v>0</v>
      </c>
      <c r="H174" s="141">
        <v>0</v>
      </c>
      <c r="I174" s="134"/>
    </row>
    <row r="175" spans="1:9" ht="141.75" outlineLevel="2" collapsed="1" x14ac:dyDescent="0.25">
      <c r="A175" s="144" t="s">
        <v>166</v>
      </c>
      <c r="B175" s="143" t="s">
        <v>137</v>
      </c>
      <c r="C175" s="143" t="s">
        <v>33</v>
      </c>
      <c r="D175" s="143" t="s">
        <v>735</v>
      </c>
      <c r="E175" s="143"/>
      <c r="F175" s="141">
        <f>F176</f>
        <v>120000</v>
      </c>
      <c r="G175" s="141">
        <f t="shared" ref="G175:H176" si="90">G176</f>
        <v>120000</v>
      </c>
      <c r="H175" s="141">
        <f t="shared" si="90"/>
        <v>120000</v>
      </c>
      <c r="I175" s="134"/>
    </row>
    <row r="176" spans="1:9" outlineLevel="2" x14ac:dyDescent="0.25">
      <c r="A176" s="10" t="s">
        <v>121</v>
      </c>
      <c r="B176" s="143" t="s">
        <v>137</v>
      </c>
      <c r="C176" s="143" t="s">
        <v>33</v>
      </c>
      <c r="D176" s="143" t="s">
        <v>735</v>
      </c>
      <c r="E176" s="143" t="s">
        <v>122</v>
      </c>
      <c r="F176" s="141">
        <f>F177</f>
        <v>120000</v>
      </c>
      <c r="G176" s="141">
        <f t="shared" si="90"/>
        <v>120000</v>
      </c>
      <c r="H176" s="141">
        <f t="shared" si="90"/>
        <v>120000</v>
      </c>
      <c r="I176" s="134"/>
    </row>
    <row r="177" spans="1:9" outlineLevel="3" x14ac:dyDescent="0.25">
      <c r="A177" s="144" t="s">
        <v>5</v>
      </c>
      <c r="B177" s="143" t="s">
        <v>137</v>
      </c>
      <c r="C177" s="143" t="s">
        <v>33</v>
      </c>
      <c r="D177" s="143" t="s">
        <v>735</v>
      </c>
      <c r="E177" s="143" t="s">
        <v>159</v>
      </c>
      <c r="F177" s="141">
        <v>120000</v>
      </c>
      <c r="G177" s="141">
        <v>120000</v>
      </c>
      <c r="H177" s="141">
        <v>120000</v>
      </c>
      <c r="I177" s="134"/>
    </row>
    <row r="178" spans="1:9" ht="31.5" customHeight="1" outlineLevel="3" x14ac:dyDescent="0.25">
      <c r="A178" s="144" t="s">
        <v>815</v>
      </c>
      <c r="B178" s="143" t="s">
        <v>137</v>
      </c>
      <c r="C178" s="143" t="s">
        <v>137</v>
      </c>
      <c r="D178" s="143"/>
      <c r="E178" s="143"/>
      <c r="F178" s="141">
        <f>F179</f>
        <v>8800000</v>
      </c>
      <c r="G178" s="141"/>
      <c r="H178" s="141"/>
      <c r="I178" s="134"/>
    </row>
    <row r="179" spans="1:9" ht="47.25" outlineLevel="3" x14ac:dyDescent="0.25">
      <c r="A179" s="144" t="s">
        <v>737</v>
      </c>
      <c r="B179" s="143" t="s">
        <v>137</v>
      </c>
      <c r="C179" s="143" t="s">
        <v>137</v>
      </c>
      <c r="D179" s="143" t="s">
        <v>736</v>
      </c>
      <c r="E179" s="143"/>
      <c r="F179" s="141">
        <f>F180</f>
        <v>8800000</v>
      </c>
      <c r="G179" s="141"/>
      <c r="H179" s="141"/>
      <c r="I179" s="134"/>
    </row>
    <row r="180" spans="1:9" ht="47.25" outlineLevel="3" x14ac:dyDescent="0.25">
      <c r="A180" s="10" t="s">
        <v>42</v>
      </c>
      <c r="B180" s="143" t="s">
        <v>137</v>
      </c>
      <c r="C180" s="143" t="s">
        <v>137</v>
      </c>
      <c r="D180" s="143" t="s">
        <v>736</v>
      </c>
      <c r="E180" s="143" t="s">
        <v>43</v>
      </c>
      <c r="F180" s="141">
        <f>F181</f>
        <v>8800000</v>
      </c>
      <c r="G180" s="141"/>
      <c r="H180" s="141"/>
      <c r="I180" s="134"/>
    </row>
    <row r="181" spans="1:9" ht="47.25" outlineLevel="3" x14ac:dyDescent="0.25">
      <c r="A181" s="144" t="s">
        <v>44</v>
      </c>
      <c r="B181" s="143" t="s">
        <v>137</v>
      </c>
      <c r="C181" s="143" t="s">
        <v>137</v>
      </c>
      <c r="D181" s="143" t="s">
        <v>736</v>
      </c>
      <c r="E181" s="143" t="s">
        <v>45</v>
      </c>
      <c r="F181" s="141">
        <v>8800000</v>
      </c>
      <c r="G181" s="141"/>
      <c r="H181" s="141"/>
      <c r="I181" s="134"/>
    </row>
    <row r="182" spans="1:9" x14ac:dyDescent="0.25">
      <c r="A182" s="144" t="s">
        <v>167</v>
      </c>
      <c r="B182" s="143" t="s">
        <v>110</v>
      </c>
      <c r="C182" s="143"/>
      <c r="D182" s="143"/>
      <c r="E182" s="143"/>
      <c r="F182" s="141">
        <f>F183</f>
        <v>192292</v>
      </c>
      <c r="G182" s="141">
        <f t="shared" ref="G182:H185" si="91">G183</f>
        <v>0</v>
      </c>
      <c r="H182" s="141">
        <f t="shared" si="91"/>
        <v>0</v>
      </c>
      <c r="I182" s="134"/>
    </row>
    <row r="183" spans="1:9" ht="31.5" outlineLevel="1" x14ac:dyDescent="0.25">
      <c r="A183" s="144" t="s">
        <v>168</v>
      </c>
      <c r="B183" s="143" t="s">
        <v>110</v>
      </c>
      <c r="C183" s="143" t="s">
        <v>137</v>
      </c>
      <c r="D183" s="143"/>
      <c r="E183" s="143"/>
      <c r="F183" s="141">
        <f>F184</f>
        <v>192292</v>
      </c>
      <c r="G183" s="141">
        <f t="shared" si="91"/>
        <v>0</v>
      </c>
      <c r="H183" s="141">
        <f t="shared" si="91"/>
        <v>0</v>
      </c>
      <c r="I183" s="134"/>
    </row>
    <row r="184" spans="1:9" ht="47.25" outlineLevel="2" x14ac:dyDescent="0.25">
      <c r="A184" s="144" t="s">
        <v>169</v>
      </c>
      <c r="B184" s="143" t="s">
        <v>110</v>
      </c>
      <c r="C184" s="143" t="s">
        <v>137</v>
      </c>
      <c r="D184" s="143" t="s">
        <v>734</v>
      </c>
      <c r="E184" s="143"/>
      <c r="F184" s="141">
        <f>F185</f>
        <v>192292</v>
      </c>
      <c r="G184" s="141">
        <f t="shared" si="91"/>
        <v>0</v>
      </c>
      <c r="H184" s="141">
        <f t="shared" si="91"/>
        <v>0</v>
      </c>
      <c r="I184" s="134"/>
    </row>
    <row r="185" spans="1:9" ht="47.25" outlineLevel="2" x14ac:dyDescent="0.25">
      <c r="A185" s="10" t="s">
        <v>42</v>
      </c>
      <c r="B185" s="143" t="s">
        <v>110</v>
      </c>
      <c r="C185" s="143" t="s">
        <v>137</v>
      </c>
      <c r="D185" s="143" t="s">
        <v>734</v>
      </c>
      <c r="E185" s="143" t="s">
        <v>43</v>
      </c>
      <c r="F185" s="141">
        <f>F186</f>
        <v>192292</v>
      </c>
      <c r="G185" s="141">
        <f t="shared" si="91"/>
        <v>0</v>
      </c>
      <c r="H185" s="141">
        <f t="shared" si="91"/>
        <v>0</v>
      </c>
      <c r="I185" s="134"/>
    </row>
    <row r="186" spans="1:9" ht="47.25" outlineLevel="3" x14ac:dyDescent="0.25">
      <c r="A186" s="144" t="s">
        <v>44</v>
      </c>
      <c r="B186" s="143" t="s">
        <v>110</v>
      </c>
      <c r="C186" s="143" t="s">
        <v>137</v>
      </c>
      <c r="D186" s="143" t="s">
        <v>734</v>
      </c>
      <c r="E186" s="143" t="s">
        <v>45</v>
      </c>
      <c r="F186" s="141">
        <f>64082+128210</f>
        <v>192292</v>
      </c>
      <c r="G186" s="141">
        <v>0</v>
      </c>
      <c r="H186" s="141">
        <v>0</v>
      </c>
      <c r="I186" s="134"/>
    </row>
    <row r="187" spans="1:9" x14ac:dyDescent="0.25">
      <c r="A187" s="144" t="s">
        <v>53</v>
      </c>
      <c r="B187" s="143" t="s">
        <v>54</v>
      </c>
      <c r="C187" s="143"/>
      <c r="D187" s="143"/>
      <c r="E187" s="143"/>
      <c r="F187" s="141">
        <f>F188+F201+F229+F239+F243</f>
        <v>480504019.63999999</v>
      </c>
      <c r="G187" s="141">
        <f t="shared" ref="G187:H187" si="92">G188+G201+G229+G239+G243</f>
        <v>383044363.06999999</v>
      </c>
      <c r="H187" s="141">
        <f t="shared" si="92"/>
        <v>362398460</v>
      </c>
      <c r="I187" s="134"/>
    </row>
    <row r="188" spans="1:9" outlineLevel="1" x14ac:dyDescent="0.25">
      <c r="A188" s="144" t="s">
        <v>55</v>
      </c>
      <c r="B188" s="143" t="s">
        <v>54</v>
      </c>
      <c r="C188" s="143" t="s">
        <v>31</v>
      </c>
      <c r="D188" s="143"/>
      <c r="E188" s="143"/>
      <c r="F188" s="141">
        <f>F189+F192+F195+F198</f>
        <v>107063272.63</v>
      </c>
      <c r="G188" s="141">
        <f t="shared" ref="G188:H188" si="93">G189+G192+G195+G198</f>
        <v>84893264</v>
      </c>
      <c r="H188" s="141">
        <f t="shared" si="93"/>
        <v>84893378</v>
      </c>
      <c r="I188" s="134"/>
    </row>
    <row r="189" spans="1:9" ht="393.75" outlineLevel="2" x14ac:dyDescent="0.25">
      <c r="A189" s="144" t="s">
        <v>56</v>
      </c>
      <c r="B189" s="143" t="s">
        <v>54</v>
      </c>
      <c r="C189" s="143" t="s">
        <v>31</v>
      </c>
      <c r="D189" s="143" t="s">
        <v>795</v>
      </c>
      <c r="E189" s="143"/>
      <c r="F189" s="141">
        <f>F190</f>
        <v>78203306</v>
      </c>
      <c r="G189" s="141">
        <f t="shared" ref="G189:H190" si="94">G190</f>
        <v>70497248</v>
      </c>
      <c r="H189" s="141">
        <f t="shared" si="94"/>
        <v>70497248</v>
      </c>
      <c r="I189" s="134"/>
    </row>
    <row r="190" spans="1:9" ht="63" outlineLevel="2" x14ac:dyDescent="0.25">
      <c r="A190" s="10" t="s">
        <v>57</v>
      </c>
      <c r="B190" s="143" t="s">
        <v>54</v>
      </c>
      <c r="C190" s="143" t="s">
        <v>31</v>
      </c>
      <c r="D190" s="143" t="s">
        <v>795</v>
      </c>
      <c r="E190" s="143" t="s">
        <v>58</v>
      </c>
      <c r="F190" s="141">
        <f>F191</f>
        <v>78203306</v>
      </c>
      <c r="G190" s="141">
        <f t="shared" si="94"/>
        <v>70497248</v>
      </c>
      <c r="H190" s="141">
        <f t="shared" si="94"/>
        <v>70497248</v>
      </c>
      <c r="I190" s="134"/>
    </row>
    <row r="191" spans="1:9" outlineLevel="3" x14ac:dyDescent="0.25">
      <c r="A191" s="144" t="s">
        <v>59</v>
      </c>
      <c r="B191" s="143" t="s">
        <v>54</v>
      </c>
      <c r="C191" s="143" t="s">
        <v>31</v>
      </c>
      <c r="D191" s="143" t="s">
        <v>795</v>
      </c>
      <c r="E191" s="143" t="s">
        <v>60</v>
      </c>
      <c r="F191" s="141">
        <v>78203306</v>
      </c>
      <c r="G191" s="141">
        <v>70497248</v>
      </c>
      <c r="H191" s="141">
        <v>70497248</v>
      </c>
      <c r="I191" s="134"/>
    </row>
    <row r="192" spans="1:9" ht="94.5" outlineLevel="2" x14ac:dyDescent="0.25">
      <c r="A192" s="144" t="s">
        <v>794</v>
      </c>
      <c r="B192" s="143" t="s">
        <v>54</v>
      </c>
      <c r="C192" s="143" t="s">
        <v>31</v>
      </c>
      <c r="D192" s="143" t="s">
        <v>793</v>
      </c>
      <c r="E192" s="143"/>
      <c r="F192" s="141">
        <f>F193</f>
        <v>20449205.91</v>
      </c>
      <c r="G192" s="141">
        <f t="shared" ref="G192:H192" si="95">G193</f>
        <v>14396016</v>
      </c>
      <c r="H192" s="141">
        <f t="shared" si="95"/>
        <v>14396130</v>
      </c>
      <c r="I192" s="134"/>
    </row>
    <row r="193" spans="1:9" ht="63" outlineLevel="2" x14ac:dyDescent="0.25">
      <c r="A193" s="10" t="s">
        <v>57</v>
      </c>
      <c r="B193" s="143" t="s">
        <v>54</v>
      </c>
      <c r="C193" s="143" t="s">
        <v>31</v>
      </c>
      <c r="D193" s="143" t="s">
        <v>793</v>
      </c>
      <c r="E193" s="143" t="s">
        <v>58</v>
      </c>
      <c r="F193" s="141">
        <f>F194</f>
        <v>20449205.91</v>
      </c>
      <c r="G193" s="141">
        <f t="shared" ref="G193:H193" si="96">G194</f>
        <v>14396016</v>
      </c>
      <c r="H193" s="141">
        <f t="shared" si="96"/>
        <v>14396130</v>
      </c>
      <c r="I193" s="134"/>
    </row>
    <row r="194" spans="1:9" outlineLevel="3" x14ac:dyDescent="0.25">
      <c r="A194" s="144" t="s">
        <v>59</v>
      </c>
      <c r="B194" s="143" t="s">
        <v>54</v>
      </c>
      <c r="C194" s="143" t="s">
        <v>31</v>
      </c>
      <c r="D194" s="143" t="s">
        <v>793</v>
      </c>
      <c r="E194" s="143" t="s">
        <v>60</v>
      </c>
      <c r="F194" s="141">
        <v>20449205.91</v>
      </c>
      <c r="G194" s="141">
        <v>14396016</v>
      </c>
      <c r="H194" s="141">
        <v>14396130</v>
      </c>
      <c r="I194" s="134"/>
    </row>
    <row r="195" spans="1:9" ht="47.25" outlineLevel="2" x14ac:dyDescent="0.25">
      <c r="A195" s="144" t="s">
        <v>62</v>
      </c>
      <c r="B195" s="143" t="s">
        <v>54</v>
      </c>
      <c r="C195" s="143" t="s">
        <v>31</v>
      </c>
      <c r="D195" s="143" t="s">
        <v>787</v>
      </c>
      <c r="E195" s="143"/>
      <c r="F195" s="141">
        <f>F196</f>
        <v>6910000</v>
      </c>
      <c r="G195" s="141">
        <f t="shared" ref="G195:H195" si="97">G196</f>
        <v>0</v>
      </c>
      <c r="H195" s="141">
        <f t="shared" si="97"/>
        <v>0</v>
      </c>
      <c r="I195" s="134"/>
    </row>
    <row r="196" spans="1:9" ht="63" outlineLevel="2" x14ac:dyDescent="0.25">
      <c r="A196" s="10" t="s">
        <v>57</v>
      </c>
      <c r="B196" s="143" t="s">
        <v>54</v>
      </c>
      <c r="C196" s="143" t="s">
        <v>31</v>
      </c>
      <c r="D196" s="143" t="s">
        <v>787</v>
      </c>
      <c r="E196" s="143" t="s">
        <v>58</v>
      </c>
      <c r="F196" s="141">
        <f>F197</f>
        <v>6910000</v>
      </c>
      <c r="G196" s="141">
        <f t="shared" ref="G196:H196" si="98">G197</f>
        <v>0</v>
      </c>
      <c r="H196" s="141">
        <f t="shared" si="98"/>
        <v>0</v>
      </c>
      <c r="I196" s="134"/>
    </row>
    <row r="197" spans="1:9" outlineLevel="3" x14ac:dyDescent="0.25">
      <c r="A197" s="144" t="s">
        <v>59</v>
      </c>
      <c r="B197" s="143" t="s">
        <v>54</v>
      </c>
      <c r="C197" s="143" t="s">
        <v>31</v>
      </c>
      <c r="D197" s="143" t="s">
        <v>787</v>
      </c>
      <c r="E197" s="143" t="s">
        <v>60</v>
      </c>
      <c r="F197" s="141">
        <v>6910000</v>
      </c>
      <c r="G197" s="141">
        <v>0</v>
      </c>
      <c r="H197" s="141">
        <v>0</v>
      </c>
      <c r="I197" s="134"/>
    </row>
    <row r="198" spans="1:9" ht="47.25" outlineLevel="2" x14ac:dyDescent="0.25">
      <c r="A198" s="144" t="s">
        <v>63</v>
      </c>
      <c r="B198" s="143" t="s">
        <v>54</v>
      </c>
      <c r="C198" s="143" t="s">
        <v>31</v>
      </c>
      <c r="D198" s="143" t="s">
        <v>786</v>
      </c>
      <c r="E198" s="143"/>
      <c r="F198" s="141">
        <f>F199</f>
        <v>1500760.72</v>
      </c>
      <c r="G198" s="141">
        <f t="shared" ref="G198:H198" si="99">G199</f>
        <v>0</v>
      </c>
      <c r="H198" s="141">
        <f t="shared" si="99"/>
        <v>0</v>
      </c>
      <c r="I198" s="134"/>
    </row>
    <row r="199" spans="1:9" ht="63" outlineLevel="2" x14ac:dyDescent="0.25">
      <c r="A199" s="10" t="s">
        <v>57</v>
      </c>
      <c r="B199" s="143" t="s">
        <v>54</v>
      </c>
      <c r="C199" s="143" t="s">
        <v>31</v>
      </c>
      <c r="D199" s="143" t="s">
        <v>786</v>
      </c>
      <c r="E199" s="143" t="s">
        <v>58</v>
      </c>
      <c r="F199" s="141">
        <f>F200</f>
        <v>1500760.72</v>
      </c>
      <c r="G199" s="141">
        <f t="shared" ref="G199:H199" si="100">G200</f>
        <v>0</v>
      </c>
      <c r="H199" s="141">
        <f t="shared" si="100"/>
        <v>0</v>
      </c>
      <c r="I199" s="134"/>
    </row>
    <row r="200" spans="1:9" outlineLevel="3" x14ac:dyDescent="0.25">
      <c r="A200" s="144" t="s">
        <v>59</v>
      </c>
      <c r="B200" s="143" t="s">
        <v>54</v>
      </c>
      <c r="C200" s="143" t="s">
        <v>31</v>
      </c>
      <c r="D200" s="143" t="s">
        <v>786</v>
      </c>
      <c r="E200" s="143" t="s">
        <v>60</v>
      </c>
      <c r="F200" s="141">
        <v>1500760.72</v>
      </c>
      <c r="G200" s="141">
        <v>0</v>
      </c>
      <c r="H200" s="141">
        <v>0</v>
      </c>
      <c r="I200" s="134"/>
    </row>
    <row r="201" spans="1:9" outlineLevel="1" x14ac:dyDescent="0.25">
      <c r="A201" s="144" t="s">
        <v>64</v>
      </c>
      <c r="B201" s="143" t="s">
        <v>54</v>
      </c>
      <c r="C201" s="143" t="s">
        <v>33</v>
      </c>
      <c r="D201" s="143"/>
      <c r="E201" s="143"/>
      <c r="F201" s="141">
        <f>F202+F205+F208+F211+F214+F217+F220+F223+F226</f>
        <v>301254203.45999998</v>
      </c>
      <c r="G201" s="141">
        <f t="shared" ref="G201:H201" si="101">G202+G205+G208+G211+G214+G217+G220+G223+G226</f>
        <v>237615375.06999999</v>
      </c>
      <c r="H201" s="141">
        <f t="shared" si="101"/>
        <v>216969358</v>
      </c>
      <c r="I201" s="134"/>
    </row>
    <row r="202" spans="1:9" ht="47.25" outlineLevel="2" x14ac:dyDescent="0.25">
      <c r="A202" s="144" t="s">
        <v>380</v>
      </c>
      <c r="B202" s="143" t="s">
        <v>54</v>
      </c>
      <c r="C202" s="143" t="s">
        <v>33</v>
      </c>
      <c r="D202" s="143" t="s">
        <v>792</v>
      </c>
      <c r="E202" s="143"/>
      <c r="F202" s="141">
        <f>F203</f>
        <v>40143277.509999998</v>
      </c>
      <c r="G202" s="141">
        <f t="shared" ref="G202:H203" si="102">G203</f>
        <v>22782820.289999999</v>
      </c>
      <c r="H202" s="141">
        <f t="shared" si="102"/>
        <v>0</v>
      </c>
      <c r="I202" s="134"/>
    </row>
    <row r="203" spans="1:9" ht="63" outlineLevel="2" x14ac:dyDescent="0.25">
      <c r="A203" s="10" t="s">
        <v>57</v>
      </c>
      <c r="B203" s="143" t="s">
        <v>54</v>
      </c>
      <c r="C203" s="143" t="s">
        <v>33</v>
      </c>
      <c r="D203" s="143" t="s">
        <v>792</v>
      </c>
      <c r="E203" s="143" t="s">
        <v>58</v>
      </c>
      <c r="F203" s="141">
        <f>F204</f>
        <v>40143277.509999998</v>
      </c>
      <c r="G203" s="141">
        <f t="shared" si="102"/>
        <v>22782820.289999999</v>
      </c>
      <c r="H203" s="141">
        <f t="shared" si="102"/>
        <v>0</v>
      </c>
      <c r="I203" s="134"/>
    </row>
    <row r="204" spans="1:9" outlineLevel="3" x14ac:dyDescent="0.25">
      <c r="A204" s="144" t="s">
        <v>59</v>
      </c>
      <c r="B204" s="143" t="s">
        <v>54</v>
      </c>
      <c r="C204" s="143" t="s">
        <v>33</v>
      </c>
      <c r="D204" s="143" t="s">
        <v>792</v>
      </c>
      <c r="E204" s="143" t="s">
        <v>60</v>
      </c>
      <c r="F204" s="141">
        <v>40143277.509999998</v>
      </c>
      <c r="G204" s="141">
        <f>21415851.07+1366969.22</f>
        <v>22782820.289999999</v>
      </c>
      <c r="H204" s="141">
        <v>0</v>
      </c>
      <c r="I204" s="134"/>
    </row>
    <row r="205" spans="1:9" ht="157.5" outlineLevel="2" x14ac:dyDescent="0.25">
      <c r="A205" s="144" t="s">
        <v>65</v>
      </c>
      <c r="B205" s="143" t="s">
        <v>54</v>
      </c>
      <c r="C205" s="143" t="s">
        <v>33</v>
      </c>
      <c r="D205" s="143" t="s">
        <v>791</v>
      </c>
      <c r="E205" s="143"/>
      <c r="F205" s="141">
        <f>F206</f>
        <v>169593220</v>
      </c>
      <c r="G205" s="141">
        <f t="shared" ref="G205:H205" si="103">G206</f>
        <v>150643212</v>
      </c>
      <c r="H205" s="141">
        <f t="shared" si="103"/>
        <v>150643212</v>
      </c>
      <c r="I205" s="134"/>
    </row>
    <row r="206" spans="1:9" ht="63" outlineLevel="2" x14ac:dyDescent="0.25">
      <c r="A206" s="10" t="s">
        <v>57</v>
      </c>
      <c r="B206" s="143" t="s">
        <v>54</v>
      </c>
      <c r="C206" s="143" t="s">
        <v>33</v>
      </c>
      <c r="D206" s="143" t="s">
        <v>791</v>
      </c>
      <c r="E206" s="143" t="s">
        <v>58</v>
      </c>
      <c r="F206" s="141">
        <f>F207</f>
        <v>169593220</v>
      </c>
      <c r="G206" s="141">
        <f t="shared" ref="G206:H206" si="104">G207</f>
        <v>150643212</v>
      </c>
      <c r="H206" s="141">
        <f t="shared" si="104"/>
        <v>150643212</v>
      </c>
      <c r="I206" s="134"/>
    </row>
    <row r="207" spans="1:9" outlineLevel="3" x14ac:dyDescent="0.25">
      <c r="A207" s="144" t="s">
        <v>59</v>
      </c>
      <c r="B207" s="143" t="s">
        <v>54</v>
      </c>
      <c r="C207" s="143" t="s">
        <v>33</v>
      </c>
      <c r="D207" s="143" t="s">
        <v>791</v>
      </c>
      <c r="E207" s="143" t="s">
        <v>60</v>
      </c>
      <c r="F207" s="141">
        <v>169593220</v>
      </c>
      <c r="G207" s="141">
        <v>150643212</v>
      </c>
      <c r="H207" s="141">
        <v>150643212</v>
      </c>
      <c r="I207" s="134"/>
    </row>
    <row r="208" spans="1:9" ht="94.5" outlineLevel="2" x14ac:dyDescent="0.25">
      <c r="A208" s="144" t="s">
        <v>66</v>
      </c>
      <c r="B208" s="143" t="s">
        <v>54</v>
      </c>
      <c r="C208" s="143" t="s">
        <v>33</v>
      </c>
      <c r="D208" s="143" t="s">
        <v>790</v>
      </c>
      <c r="E208" s="143"/>
      <c r="F208" s="141">
        <f>F209</f>
        <v>18826920</v>
      </c>
      <c r="G208" s="141">
        <f t="shared" ref="G208:H208" si="105">G209</f>
        <v>17225592.780000001</v>
      </c>
      <c r="H208" s="141">
        <f t="shared" si="105"/>
        <v>18592560</v>
      </c>
      <c r="I208" s="134"/>
    </row>
    <row r="209" spans="1:9" ht="63" outlineLevel="2" x14ac:dyDescent="0.25">
      <c r="A209" s="10" t="s">
        <v>57</v>
      </c>
      <c r="B209" s="143" t="s">
        <v>54</v>
      </c>
      <c r="C209" s="143" t="s">
        <v>33</v>
      </c>
      <c r="D209" s="143" t="s">
        <v>790</v>
      </c>
      <c r="E209" s="143" t="s">
        <v>58</v>
      </c>
      <c r="F209" s="141">
        <f>F210</f>
        <v>18826920</v>
      </c>
      <c r="G209" s="141">
        <f t="shared" ref="G209:H209" si="106">G210</f>
        <v>17225592.780000001</v>
      </c>
      <c r="H209" s="141">
        <f t="shared" si="106"/>
        <v>18592560</v>
      </c>
      <c r="I209" s="134"/>
    </row>
    <row r="210" spans="1:9" outlineLevel="3" x14ac:dyDescent="0.25">
      <c r="A210" s="144" t="s">
        <v>59</v>
      </c>
      <c r="B210" s="143" t="s">
        <v>54</v>
      </c>
      <c r="C210" s="143" t="s">
        <v>33</v>
      </c>
      <c r="D210" s="143" t="s">
        <v>790</v>
      </c>
      <c r="E210" s="143" t="s">
        <v>60</v>
      </c>
      <c r="F210" s="141">
        <v>18826920</v>
      </c>
      <c r="G210" s="141">
        <f>18592562-1366969.22</f>
        <v>17225592.780000001</v>
      </c>
      <c r="H210" s="141">
        <v>18592560</v>
      </c>
      <c r="I210" s="134"/>
    </row>
    <row r="211" spans="1:9" outlineLevel="2" x14ac:dyDescent="0.25">
      <c r="A211" s="144" t="s">
        <v>67</v>
      </c>
      <c r="B211" s="143" t="s">
        <v>54</v>
      </c>
      <c r="C211" s="143" t="s">
        <v>33</v>
      </c>
      <c r="D211" s="143" t="s">
        <v>789</v>
      </c>
      <c r="E211" s="143"/>
      <c r="F211" s="141">
        <f>F212</f>
        <v>51116329.25</v>
      </c>
      <c r="G211" s="141">
        <f t="shared" ref="G211:H212" si="107">G212</f>
        <v>34473464</v>
      </c>
      <c r="H211" s="141">
        <f t="shared" si="107"/>
        <v>34459911</v>
      </c>
      <c r="I211" s="134"/>
    </row>
    <row r="212" spans="1:9" ht="63" outlineLevel="2" x14ac:dyDescent="0.25">
      <c r="A212" s="10" t="s">
        <v>57</v>
      </c>
      <c r="B212" s="143" t="s">
        <v>54</v>
      </c>
      <c r="C212" s="143" t="s">
        <v>33</v>
      </c>
      <c r="D212" s="143" t="s">
        <v>789</v>
      </c>
      <c r="E212" s="143" t="s">
        <v>58</v>
      </c>
      <c r="F212" s="141">
        <f>F213</f>
        <v>51116329.25</v>
      </c>
      <c r="G212" s="141">
        <f t="shared" si="107"/>
        <v>34473464</v>
      </c>
      <c r="H212" s="141">
        <f t="shared" si="107"/>
        <v>34459911</v>
      </c>
      <c r="I212" s="134"/>
    </row>
    <row r="213" spans="1:9" outlineLevel="3" x14ac:dyDescent="0.25">
      <c r="A213" s="144" t="s">
        <v>59</v>
      </c>
      <c r="B213" s="143" t="s">
        <v>54</v>
      </c>
      <c r="C213" s="143" t="s">
        <v>33</v>
      </c>
      <c r="D213" s="143" t="s">
        <v>789</v>
      </c>
      <c r="E213" s="143" t="s">
        <v>60</v>
      </c>
      <c r="F213" s="141">
        <v>51116329.25</v>
      </c>
      <c r="G213" s="141">
        <v>34473464</v>
      </c>
      <c r="H213" s="141">
        <v>34459911</v>
      </c>
      <c r="I213" s="134"/>
    </row>
    <row r="214" spans="1:9" ht="78.75" outlineLevel="2" x14ac:dyDescent="0.25">
      <c r="A214" s="144" t="s">
        <v>68</v>
      </c>
      <c r="B214" s="143" t="s">
        <v>54</v>
      </c>
      <c r="C214" s="143" t="s">
        <v>33</v>
      </c>
      <c r="D214" s="143" t="s">
        <v>788</v>
      </c>
      <c r="E214" s="143"/>
      <c r="F214" s="141">
        <f>F215</f>
        <v>11143100</v>
      </c>
      <c r="G214" s="141">
        <f t="shared" ref="G214:H215" si="108">G215</f>
        <v>11235614</v>
      </c>
      <c r="H214" s="141">
        <f t="shared" si="108"/>
        <v>11761736</v>
      </c>
      <c r="I214" s="134"/>
    </row>
    <row r="215" spans="1:9" ht="63" outlineLevel="2" x14ac:dyDescent="0.25">
      <c r="A215" s="10" t="s">
        <v>57</v>
      </c>
      <c r="B215" s="143" t="s">
        <v>54</v>
      </c>
      <c r="C215" s="143" t="s">
        <v>33</v>
      </c>
      <c r="D215" s="143" t="s">
        <v>788</v>
      </c>
      <c r="E215" s="143" t="s">
        <v>58</v>
      </c>
      <c r="F215" s="141">
        <f>F216</f>
        <v>11143100</v>
      </c>
      <c r="G215" s="141">
        <f t="shared" si="108"/>
        <v>11235614</v>
      </c>
      <c r="H215" s="141">
        <f t="shared" si="108"/>
        <v>11761736</v>
      </c>
      <c r="I215" s="134"/>
    </row>
    <row r="216" spans="1:9" outlineLevel="3" x14ac:dyDescent="0.25">
      <c r="A216" s="144" t="s">
        <v>59</v>
      </c>
      <c r="B216" s="143" t="s">
        <v>54</v>
      </c>
      <c r="C216" s="143" t="s">
        <v>33</v>
      </c>
      <c r="D216" s="143" t="s">
        <v>788</v>
      </c>
      <c r="E216" s="143" t="s">
        <v>60</v>
      </c>
      <c r="F216" s="141">
        <v>11143100</v>
      </c>
      <c r="G216" s="141">
        <v>11235614</v>
      </c>
      <c r="H216" s="141">
        <v>11761736</v>
      </c>
      <c r="I216" s="134"/>
    </row>
    <row r="217" spans="1:9" ht="47.25" outlineLevel="2" x14ac:dyDescent="0.25">
      <c r="A217" s="144" t="s">
        <v>62</v>
      </c>
      <c r="B217" s="143" t="s">
        <v>54</v>
      </c>
      <c r="C217" s="143" t="s">
        <v>33</v>
      </c>
      <c r="D217" s="143" t="s">
        <v>787</v>
      </c>
      <c r="E217" s="143"/>
      <c r="F217" s="141">
        <f>F218</f>
        <v>6803831.7000000002</v>
      </c>
      <c r="G217" s="141">
        <f t="shared" ref="G217:H218" si="109">G218</f>
        <v>0</v>
      </c>
      <c r="H217" s="141">
        <f t="shared" si="109"/>
        <v>0</v>
      </c>
      <c r="I217" s="134"/>
    </row>
    <row r="218" spans="1:9" ht="63" outlineLevel="2" x14ac:dyDescent="0.25">
      <c r="A218" s="10" t="s">
        <v>57</v>
      </c>
      <c r="B218" s="143" t="s">
        <v>54</v>
      </c>
      <c r="C218" s="143" t="s">
        <v>33</v>
      </c>
      <c r="D218" s="143" t="s">
        <v>787</v>
      </c>
      <c r="E218" s="143" t="s">
        <v>58</v>
      </c>
      <c r="F218" s="141">
        <f>F219</f>
        <v>6803831.7000000002</v>
      </c>
      <c r="G218" s="141">
        <f t="shared" si="109"/>
        <v>0</v>
      </c>
      <c r="H218" s="141">
        <f t="shared" si="109"/>
        <v>0</v>
      </c>
      <c r="I218" s="134"/>
    </row>
    <row r="219" spans="1:9" outlineLevel="3" x14ac:dyDescent="0.25">
      <c r="A219" s="144" t="s">
        <v>59</v>
      </c>
      <c r="B219" s="143" t="s">
        <v>54</v>
      </c>
      <c r="C219" s="143" t="s">
        <v>33</v>
      </c>
      <c r="D219" s="143" t="s">
        <v>787</v>
      </c>
      <c r="E219" s="143" t="s">
        <v>60</v>
      </c>
      <c r="F219" s="141">
        <v>6803831.7000000002</v>
      </c>
      <c r="G219" s="141">
        <v>0</v>
      </c>
      <c r="H219" s="141">
        <v>0</v>
      </c>
      <c r="I219" s="134"/>
    </row>
    <row r="220" spans="1:9" ht="47.25" outlineLevel="2" x14ac:dyDescent="0.25">
      <c r="A220" s="144" t="s">
        <v>63</v>
      </c>
      <c r="B220" s="143" t="s">
        <v>54</v>
      </c>
      <c r="C220" s="143" t="s">
        <v>33</v>
      </c>
      <c r="D220" s="143" t="s">
        <v>786</v>
      </c>
      <c r="E220" s="143"/>
      <c r="F220" s="141">
        <f>F221</f>
        <v>2569000</v>
      </c>
      <c r="G220" s="141">
        <f t="shared" ref="G220:H220" si="110">G221</f>
        <v>0</v>
      </c>
      <c r="H220" s="141">
        <f t="shared" si="110"/>
        <v>0</v>
      </c>
      <c r="I220" s="134"/>
    </row>
    <row r="221" spans="1:9" ht="63" outlineLevel="2" x14ac:dyDescent="0.25">
      <c r="A221" s="10" t="s">
        <v>57</v>
      </c>
      <c r="B221" s="143" t="s">
        <v>54</v>
      </c>
      <c r="C221" s="143" t="s">
        <v>33</v>
      </c>
      <c r="D221" s="143" t="s">
        <v>786</v>
      </c>
      <c r="E221" s="143" t="s">
        <v>58</v>
      </c>
      <c r="F221" s="141">
        <f>F222</f>
        <v>2569000</v>
      </c>
      <c r="G221" s="141">
        <f t="shared" ref="G221:H221" si="111">G222</f>
        <v>0</v>
      </c>
      <c r="H221" s="141">
        <f t="shared" si="111"/>
        <v>0</v>
      </c>
      <c r="I221" s="134"/>
    </row>
    <row r="222" spans="1:9" outlineLevel="3" x14ac:dyDescent="0.25">
      <c r="A222" s="144" t="s">
        <v>59</v>
      </c>
      <c r="B222" s="143" t="s">
        <v>54</v>
      </c>
      <c r="C222" s="143" t="s">
        <v>33</v>
      </c>
      <c r="D222" s="143" t="s">
        <v>786</v>
      </c>
      <c r="E222" s="143" t="s">
        <v>60</v>
      </c>
      <c r="F222" s="141">
        <v>2569000</v>
      </c>
      <c r="G222" s="141">
        <v>0</v>
      </c>
      <c r="H222" s="141">
        <v>0</v>
      </c>
      <c r="I222" s="134"/>
    </row>
    <row r="223" spans="1:9" ht="78.75" outlineLevel="2" x14ac:dyDescent="0.25">
      <c r="A223" s="144" t="s">
        <v>69</v>
      </c>
      <c r="B223" s="143" t="s">
        <v>54</v>
      </c>
      <c r="C223" s="143" t="s">
        <v>33</v>
      </c>
      <c r="D223" s="143" t="s">
        <v>785</v>
      </c>
      <c r="E223" s="143"/>
      <c r="F223" s="141">
        <f>F224</f>
        <v>393631</v>
      </c>
      <c r="G223" s="141">
        <f t="shared" ref="G223:H223" si="112">G224</f>
        <v>423555</v>
      </c>
      <c r="H223" s="141">
        <f t="shared" si="112"/>
        <v>663141</v>
      </c>
      <c r="I223" s="134"/>
    </row>
    <row r="224" spans="1:9" ht="63" outlineLevel="2" x14ac:dyDescent="0.25">
      <c r="A224" s="10" t="s">
        <v>57</v>
      </c>
      <c r="B224" s="143" t="s">
        <v>54</v>
      </c>
      <c r="C224" s="143" t="s">
        <v>33</v>
      </c>
      <c r="D224" s="143" t="s">
        <v>785</v>
      </c>
      <c r="E224" s="143" t="s">
        <v>58</v>
      </c>
      <c r="F224" s="141">
        <f>F225</f>
        <v>393631</v>
      </c>
      <c r="G224" s="141">
        <f t="shared" ref="G224:H224" si="113">G225</f>
        <v>423555</v>
      </c>
      <c r="H224" s="141">
        <f t="shared" si="113"/>
        <v>663141</v>
      </c>
      <c r="I224" s="134"/>
    </row>
    <row r="225" spans="1:9" outlineLevel="3" x14ac:dyDescent="0.25">
      <c r="A225" s="144" t="s">
        <v>59</v>
      </c>
      <c r="B225" s="143" t="s">
        <v>54</v>
      </c>
      <c r="C225" s="143" t="s">
        <v>33</v>
      </c>
      <c r="D225" s="143" t="s">
        <v>785</v>
      </c>
      <c r="E225" s="143" t="s">
        <v>60</v>
      </c>
      <c r="F225" s="141">
        <v>393631</v>
      </c>
      <c r="G225" s="141">
        <v>423555</v>
      </c>
      <c r="H225" s="141">
        <v>663141</v>
      </c>
      <c r="I225" s="134"/>
    </row>
    <row r="226" spans="1:9" ht="63" outlineLevel="2" x14ac:dyDescent="0.25">
      <c r="A226" s="144" t="s">
        <v>70</v>
      </c>
      <c r="B226" s="143" t="s">
        <v>54</v>
      </c>
      <c r="C226" s="143" t="s">
        <v>33</v>
      </c>
      <c r="D226" s="143" t="s">
        <v>784</v>
      </c>
      <c r="E226" s="143"/>
      <c r="F226" s="141">
        <f>F227</f>
        <v>664894</v>
      </c>
      <c r="G226" s="141">
        <f t="shared" ref="G226:H226" si="114">G227</f>
        <v>831117</v>
      </c>
      <c r="H226" s="141">
        <f t="shared" si="114"/>
        <v>848798</v>
      </c>
      <c r="I226" s="134"/>
    </row>
    <row r="227" spans="1:9" ht="63" outlineLevel="2" x14ac:dyDescent="0.25">
      <c r="A227" s="10" t="s">
        <v>57</v>
      </c>
      <c r="B227" s="143" t="s">
        <v>54</v>
      </c>
      <c r="C227" s="143" t="s">
        <v>33</v>
      </c>
      <c r="D227" s="143" t="s">
        <v>784</v>
      </c>
      <c r="E227" s="143" t="s">
        <v>58</v>
      </c>
      <c r="F227" s="141">
        <f>F228</f>
        <v>664894</v>
      </c>
      <c r="G227" s="141">
        <f t="shared" ref="G227:H227" si="115">G228</f>
        <v>831117</v>
      </c>
      <c r="H227" s="141">
        <f t="shared" si="115"/>
        <v>848798</v>
      </c>
      <c r="I227" s="134"/>
    </row>
    <row r="228" spans="1:9" outlineLevel="3" x14ac:dyDescent="0.25">
      <c r="A228" s="144" t="s">
        <v>59</v>
      </c>
      <c r="B228" s="143" t="s">
        <v>54</v>
      </c>
      <c r="C228" s="143" t="s">
        <v>33</v>
      </c>
      <c r="D228" s="143" t="s">
        <v>784</v>
      </c>
      <c r="E228" s="143" t="s">
        <v>60</v>
      </c>
      <c r="F228" s="141">
        <v>664894</v>
      </c>
      <c r="G228" s="141">
        <v>831117</v>
      </c>
      <c r="H228" s="141">
        <v>848798</v>
      </c>
      <c r="I228" s="134"/>
    </row>
    <row r="229" spans="1:9" outlineLevel="1" x14ac:dyDescent="0.25">
      <c r="A229" s="144" t="s">
        <v>71</v>
      </c>
      <c r="B229" s="143" t="s">
        <v>54</v>
      </c>
      <c r="C229" s="143" t="s">
        <v>40</v>
      </c>
      <c r="D229" s="143"/>
      <c r="E229" s="143"/>
      <c r="F229" s="141">
        <f>F230+F236+F233</f>
        <v>21871545</v>
      </c>
      <c r="G229" s="141">
        <f t="shared" ref="G229:H229" si="116">G230+G236</f>
        <v>18350000</v>
      </c>
      <c r="H229" s="141">
        <f t="shared" si="116"/>
        <v>18350000</v>
      </c>
      <c r="I229" s="134"/>
    </row>
    <row r="230" spans="1:9" ht="31.5" outlineLevel="2" x14ac:dyDescent="0.25">
      <c r="A230" s="144" t="s">
        <v>72</v>
      </c>
      <c r="B230" s="143" t="s">
        <v>54</v>
      </c>
      <c r="C230" s="143" t="s">
        <v>40</v>
      </c>
      <c r="D230" s="143" t="s">
        <v>783</v>
      </c>
      <c r="E230" s="143"/>
      <c r="F230" s="141">
        <f>F231</f>
        <v>17958754</v>
      </c>
      <c r="G230" s="141">
        <f t="shared" ref="G230:H230" si="117">G231</f>
        <v>18350000</v>
      </c>
      <c r="H230" s="141">
        <f t="shared" si="117"/>
        <v>18350000</v>
      </c>
      <c r="I230" s="134"/>
    </row>
    <row r="231" spans="1:9" ht="63" outlineLevel="2" x14ac:dyDescent="0.25">
      <c r="A231" s="10" t="s">
        <v>57</v>
      </c>
      <c r="B231" s="143" t="s">
        <v>54</v>
      </c>
      <c r="C231" s="143" t="s">
        <v>40</v>
      </c>
      <c r="D231" s="143" t="s">
        <v>783</v>
      </c>
      <c r="E231" s="143" t="s">
        <v>58</v>
      </c>
      <c r="F231" s="141">
        <f>F232</f>
        <v>17958754</v>
      </c>
      <c r="G231" s="141">
        <f t="shared" ref="G231:H231" si="118">G232</f>
        <v>18350000</v>
      </c>
      <c r="H231" s="141">
        <f t="shared" si="118"/>
        <v>18350000</v>
      </c>
      <c r="I231" s="134"/>
    </row>
    <row r="232" spans="1:9" outlineLevel="3" x14ac:dyDescent="0.25">
      <c r="A232" s="144" t="s">
        <v>59</v>
      </c>
      <c r="B232" s="143" t="s">
        <v>54</v>
      </c>
      <c r="C232" s="143" t="s">
        <v>40</v>
      </c>
      <c r="D232" s="143" t="s">
        <v>783</v>
      </c>
      <c r="E232" s="143" t="s">
        <v>60</v>
      </c>
      <c r="F232" s="141">
        <f>21863954-3641191.8-264008.2</f>
        <v>17958754</v>
      </c>
      <c r="G232" s="141">
        <v>18350000</v>
      </c>
      <c r="H232" s="141">
        <v>18350000</v>
      </c>
      <c r="I232" s="134"/>
    </row>
    <row r="233" spans="1:9" ht="63" outlineLevel="3" x14ac:dyDescent="0.25">
      <c r="A233" s="144" t="s">
        <v>805</v>
      </c>
      <c r="B233" s="143" t="s">
        <v>54</v>
      </c>
      <c r="C233" s="143" t="s">
        <v>40</v>
      </c>
      <c r="D233" s="143" t="s">
        <v>806</v>
      </c>
      <c r="E233" s="143"/>
      <c r="F233" s="141">
        <f>F234</f>
        <v>3905200</v>
      </c>
      <c r="G233" s="141"/>
      <c r="H233" s="141"/>
      <c r="I233" s="134"/>
    </row>
    <row r="234" spans="1:9" ht="63" outlineLevel="3" x14ac:dyDescent="0.25">
      <c r="A234" s="10" t="s">
        <v>57</v>
      </c>
      <c r="B234" s="143" t="s">
        <v>54</v>
      </c>
      <c r="C234" s="143" t="s">
        <v>40</v>
      </c>
      <c r="D234" s="143" t="s">
        <v>806</v>
      </c>
      <c r="E234" s="143" t="s">
        <v>58</v>
      </c>
      <c r="F234" s="141">
        <f>F235</f>
        <v>3905200</v>
      </c>
      <c r="G234" s="141"/>
      <c r="H234" s="141"/>
      <c r="I234" s="134"/>
    </row>
    <row r="235" spans="1:9" outlineLevel="3" x14ac:dyDescent="0.25">
      <c r="A235" s="144" t="s">
        <v>59</v>
      </c>
      <c r="B235" s="143" t="s">
        <v>54</v>
      </c>
      <c r="C235" s="143" t="s">
        <v>40</v>
      </c>
      <c r="D235" s="143" t="s">
        <v>806</v>
      </c>
      <c r="E235" s="143" t="s">
        <v>60</v>
      </c>
      <c r="F235" s="141">
        <f>3641191.8+264008.2</f>
        <v>3905200</v>
      </c>
      <c r="G235" s="141"/>
      <c r="H235" s="141"/>
      <c r="I235" s="134"/>
    </row>
    <row r="236" spans="1:9" ht="63" outlineLevel="2" x14ac:dyDescent="0.25">
      <c r="A236" s="144" t="s">
        <v>73</v>
      </c>
      <c r="B236" s="143" t="s">
        <v>54</v>
      </c>
      <c r="C236" s="143" t="s">
        <v>40</v>
      </c>
      <c r="D236" s="143" t="s">
        <v>782</v>
      </c>
      <c r="E236" s="143"/>
      <c r="F236" s="141">
        <f>F237</f>
        <v>7591</v>
      </c>
      <c r="G236" s="141">
        <f t="shared" ref="G236:H236" si="119">G237</f>
        <v>0</v>
      </c>
      <c r="H236" s="141">
        <f t="shared" si="119"/>
        <v>0</v>
      </c>
      <c r="I236" s="134"/>
    </row>
    <row r="237" spans="1:9" ht="63" outlineLevel="2" x14ac:dyDescent="0.25">
      <c r="A237" s="10" t="s">
        <v>57</v>
      </c>
      <c r="B237" s="143" t="s">
        <v>54</v>
      </c>
      <c r="C237" s="143" t="s">
        <v>40</v>
      </c>
      <c r="D237" s="143" t="s">
        <v>782</v>
      </c>
      <c r="E237" s="143" t="s">
        <v>58</v>
      </c>
      <c r="F237" s="141">
        <f>F238</f>
        <v>7591</v>
      </c>
      <c r="G237" s="141">
        <f t="shared" ref="G237:H237" si="120">G238</f>
        <v>0</v>
      </c>
      <c r="H237" s="141">
        <f t="shared" si="120"/>
        <v>0</v>
      </c>
      <c r="I237" s="134"/>
    </row>
    <row r="238" spans="1:9" outlineLevel="3" x14ac:dyDescent="0.25">
      <c r="A238" s="144" t="s">
        <v>59</v>
      </c>
      <c r="B238" s="143" t="s">
        <v>54</v>
      </c>
      <c r="C238" s="143" t="s">
        <v>40</v>
      </c>
      <c r="D238" s="143" t="s">
        <v>782</v>
      </c>
      <c r="E238" s="143" t="s">
        <v>60</v>
      </c>
      <c r="F238" s="141">
        <v>7591</v>
      </c>
      <c r="G238" s="141">
        <v>0</v>
      </c>
      <c r="H238" s="141">
        <v>0</v>
      </c>
      <c r="I238" s="134"/>
    </row>
    <row r="239" spans="1:9" outlineLevel="1" x14ac:dyDescent="0.25">
      <c r="A239" s="144" t="s">
        <v>74</v>
      </c>
      <c r="B239" s="143" t="s">
        <v>54</v>
      </c>
      <c r="C239" s="143" t="s">
        <v>54</v>
      </c>
      <c r="D239" s="143"/>
      <c r="E239" s="143"/>
      <c r="F239" s="141">
        <f>F240</f>
        <v>798000</v>
      </c>
      <c r="G239" s="141">
        <v>798000</v>
      </c>
      <c r="H239" s="141">
        <v>798000</v>
      </c>
      <c r="I239" s="134"/>
    </row>
    <row r="240" spans="1:9" ht="31.5" outlineLevel="2" x14ac:dyDescent="0.25">
      <c r="A240" s="144" t="s">
        <v>75</v>
      </c>
      <c r="B240" s="143" t="s">
        <v>54</v>
      </c>
      <c r="C240" s="143" t="s">
        <v>54</v>
      </c>
      <c r="D240" s="143" t="s">
        <v>781</v>
      </c>
      <c r="E240" s="143"/>
      <c r="F240" s="141">
        <f>F241</f>
        <v>798000</v>
      </c>
      <c r="G240" s="141">
        <f t="shared" ref="G240:H241" si="121">G241</f>
        <v>798000</v>
      </c>
      <c r="H240" s="141">
        <f t="shared" si="121"/>
        <v>798000</v>
      </c>
      <c r="I240" s="134"/>
    </row>
    <row r="241" spans="1:9" ht="63" outlineLevel="2" x14ac:dyDescent="0.25">
      <c r="A241" s="10" t="s">
        <v>57</v>
      </c>
      <c r="B241" s="143" t="s">
        <v>54</v>
      </c>
      <c r="C241" s="143" t="s">
        <v>54</v>
      </c>
      <c r="D241" s="143" t="s">
        <v>781</v>
      </c>
      <c r="E241" s="143" t="s">
        <v>58</v>
      </c>
      <c r="F241" s="141">
        <f>F242</f>
        <v>798000</v>
      </c>
      <c r="G241" s="141">
        <f t="shared" si="121"/>
        <v>798000</v>
      </c>
      <c r="H241" s="141">
        <f t="shared" si="121"/>
        <v>798000</v>
      </c>
      <c r="I241" s="134"/>
    </row>
    <row r="242" spans="1:9" outlineLevel="3" x14ac:dyDescent="0.25">
      <c r="A242" s="144" t="s">
        <v>59</v>
      </c>
      <c r="B242" s="143" t="s">
        <v>54</v>
      </c>
      <c r="C242" s="143" t="s">
        <v>54</v>
      </c>
      <c r="D242" s="143" t="s">
        <v>781</v>
      </c>
      <c r="E242" s="143" t="s">
        <v>60</v>
      </c>
      <c r="F242" s="141">
        <v>798000</v>
      </c>
      <c r="G242" s="141">
        <v>798000</v>
      </c>
      <c r="H242" s="141">
        <v>798000</v>
      </c>
      <c r="I242" s="134"/>
    </row>
    <row r="243" spans="1:9" ht="31.5" outlineLevel="1" x14ac:dyDescent="0.25">
      <c r="A243" s="144" t="s">
        <v>76</v>
      </c>
      <c r="B243" s="143" t="s">
        <v>54</v>
      </c>
      <c r="C243" s="143" t="s">
        <v>77</v>
      </c>
      <c r="D243" s="143"/>
      <c r="E243" s="143"/>
      <c r="F243" s="141">
        <f>F244+F247+F250+F253+F259+F263+F266+F269+F272+F275</f>
        <v>49516998.549999997</v>
      </c>
      <c r="G243" s="141">
        <f t="shared" ref="G243:H243" si="122">G244+G247+G250+G253+G259+G263+G266+G269+G272+G275</f>
        <v>41387724</v>
      </c>
      <c r="H243" s="141">
        <f t="shared" si="122"/>
        <v>41387724</v>
      </c>
      <c r="I243" s="134"/>
    </row>
    <row r="244" spans="1:9" ht="173.25" outlineLevel="2" x14ac:dyDescent="0.25">
      <c r="A244" s="144" t="s">
        <v>78</v>
      </c>
      <c r="B244" s="143" t="s">
        <v>54</v>
      </c>
      <c r="C244" s="143" t="s">
        <v>77</v>
      </c>
      <c r="D244" s="143" t="s">
        <v>780</v>
      </c>
      <c r="E244" s="143"/>
      <c r="F244" s="141">
        <f>F245</f>
        <v>8470800</v>
      </c>
      <c r="G244" s="141">
        <f t="shared" ref="G244:H245" si="123">G245</f>
        <v>8470800</v>
      </c>
      <c r="H244" s="141">
        <f t="shared" si="123"/>
        <v>8470800</v>
      </c>
      <c r="I244" s="134"/>
    </row>
    <row r="245" spans="1:9" ht="63" outlineLevel="2" x14ac:dyDescent="0.25">
      <c r="A245" s="10" t="s">
        <v>57</v>
      </c>
      <c r="B245" s="143" t="s">
        <v>54</v>
      </c>
      <c r="C245" s="143" t="s">
        <v>77</v>
      </c>
      <c r="D245" s="143" t="s">
        <v>780</v>
      </c>
      <c r="E245" s="143" t="s">
        <v>58</v>
      </c>
      <c r="F245" s="141">
        <f>F246</f>
        <v>8470800</v>
      </c>
      <c r="G245" s="141">
        <f t="shared" si="123"/>
        <v>8470800</v>
      </c>
      <c r="H245" s="141">
        <f t="shared" si="123"/>
        <v>8470800</v>
      </c>
      <c r="I245" s="134"/>
    </row>
    <row r="246" spans="1:9" outlineLevel="3" x14ac:dyDescent="0.25">
      <c r="A246" s="144" t="s">
        <v>59</v>
      </c>
      <c r="B246" s="143" t="s">
        <v>54</v>
      </c>
      <c r="C246" s="143" t="s">
        <v>77</v>
      </c>
      <c r="D246" s="143" t="s">
        <v>780</v>
      </c>
      <c r="E246" s="143" t="s">
        <v>60</v>
      </c>
      <c r="F246" s="137">
        <v>8470800</v>
      </c>
      <c r="G246" s="137">
        <v>8470800</v>
      </c>
      <c r="H246" s="137">
        <v>8470800</v>
      </c>
      <c r="I246" s="134"/>
    </row>
    <row r="247" spans="1:9" ht="47.25" outlineLevel="2" x14ac:dyDescent="0.25">
      <c r="A247" s="144" t="s">
        <v>41</v>
      </c>
      <c r="B247" s="143" t="s">
        <v>54</v>
      </c>
      <c r="C247" s="143" t="s">
        <v>77</v>
      </c>
      <c r="D247" s="143" t="s">
        <v>779</v>
      </c>
      <c r="E247" s="157"/>
      <c r="F247" s="159">
        <f>F248</f>
        <v>1474505</v>
      </c>
      <c r="G247" s="159">
        <f t="shared" ref="G247:H247" si="124">G248</f>
        <v>1474505</v>
      </c>
      <c r="H247" s="159">
        <f t="shared" si="124"/>
        <v>1474505</v>
      </c>
      <c r="I247" s="134"/>
    </row>
    <row r="248" spans="1:9" ht="110.25" outlineLevel="2" x14ac:dyDescent="0.25">
      <c r="A248" s="10" t="s">
        <v>35</v>
      </c>
      <c r="B248" s="143" t="s">
        <v>54</v>
      </c>
      <c r="C248" s="143" t="s">
        <v>77</v>
      </c>
      <c r="D248" s="143" t="s">
        <v>779</v>
      </c>
      <c r="E248" s="143" t="s">
        <v>36</v>
      </c>
      <c r="F248" s="158">
        <f>F249</f>
        <v>1474505</v>
      </c>
      <c r="G248" s="158">
        <f t="shared" ref="G248:H248" si="125">G249</f>
        <v>1474505</v>
      </c>
      <c r="H248" s="158">
        <f t="shared" si="125"/>
        <v>1474505</v>
      </c>
      <c r="I248" s="134"/>
    </row>
    <row r="249" spans="1:9" ht="47.25" outlineLevel="3" x14ac:dyDescent="0.25">
      <c r="A249" s="144" t="s">
        <v>37</v>
      </c>
      <c r="B249" s="143" t="s">
        <v>54</v>
      </c>
      <c r="C249" s="143" t="s">
        <v>77</v>
      </c>
      <c r="D249" s="143" t="s">
        <v>779</v>
      </c>
      <c r="E249" s="143" t="s">
        <v>38</v>
      </c>
      <c r="F249" s="141">
        <v>1474505</v>
      </c>
      <c r="G249" s="141">
        <v>1474505</v>
      </c>
      <c r="H249" s="141">
        <v>1474505</v>
      </c>
      <c r="I249" s="134"/>
    </row>
    <row r="250" spans="1:9" ht="31.5" outlineLevel="2" x14ac:dyDescent="0.25">
      <c r="A250" s="144" t="s">
        <v>79</v>
      </c>
      <c r="B250" s="143" t="s">
        <v>54</v>
      </c>
      <c r="C250" s="143" t="s">
        <v>77</v>
      </c>
      <c r="D250" s="143" t="s">
        <v>778</v>
      </c>
      <c r="E250" s="143"/>
      <c r="F250" s="141">
        <f>F251</f>
        <v>1726266</v>
      </c>
      <c r="G250" s="141">
        <f t="shared" ref="G250:H250" si="126">G251</f>
        <v>1501800</v>
      </c>
      <c r="H250" s="141">
        <f t="shared" si="126"/>
        <v>1501800</v>
      </c>
      <c r="I250" s="134"/>
    </row>
    <row r="251" spans="1:9" ht="63" outlineLevel="2" x14ac:dyDescent="0.25">
      <c r="A251" s="10" t="s">
        <v>57</v>
      </c>
      <c r="B251" s="143" t="s">
        <v>54</v>
      </c>
      <c r="C251" s="143" t="s">
        <v>77</v>
      </c>
      <c r="D251" s="143" t="s">
        <v>778</v>
      </c>
      <c r="E251" s="143" t="s">
        <v>58</v>
      </c>
      <c r="F251" s="141">
        <f>F252</f>
        <v>1726266</v>
      </c>
      <c r="G251" s="141">
        <f t="shared" ref="G251:H251" si="127">G252</f>
        <v>1501800</v>
      </c>
      <c r="H251" s="141">
        <f t="shared" si="127"/>
        <v>1501800</v>
      </c>
      <c r="I251" s="134"/>
    </row>
    <row r="252" spans="1:9" outlineLevel="3" x14ac:dyDescent="0.25">
      <c r="A252" s="144" t="s">
        <v>59</v>
      </c>
      <c r="B252" s="143" t="s">
        <v>54</v>
      </c>
      <c r="C252" s="143" t="s">
        <v>77</v>
      </c>
      <c r="D252" s="143" t="s">
        <v>778</v>
      </c>
      <c r="E252" s="143" t="s">
        <v>60</v>
      </c>
      <c r="F252" s="141">
        <v>1726266</v>
      </c>
      <c r="G252" s="141">
        <v>1501800</v>
      </c>
      <c r="H252" s="141">
        <v>1501800</v>
      </c>
      <c r="I252" s="134"/>
    </row>
    <row r="253" spans="1:9" ht="63" outlineLevel="2" x14ac:dyDescent="0.25">
      <c r="A253" s="144" t="s">
        <v>80</v>
      </c>
      <c r="B253" s="143" t="s">
        <v>54</v>
      </c>
      <c r="C253" s="143" t="s">
        <v>77</v>
      </c>
      <c r="D253" s="143" t="s">
        <v>777</v>
      </c>
      <c r="E253" s="143"/>
      <c r="F253" s="141">
        <f>F254+F257</f>
        <v>36750588.549999997</v>
      </c>
      <c r="G253" s="141">
        <f t="shared" ref="G253:H253" si="128">G254+G257</f>
        <v>29933619</v>
      </c>
      <c r="H253" s="141">
        <f t="shared" si="128"/>
        <v>29933619</v>
      </c>
      <c r="I253" s="134"/>
    </row>
    <row r="254" spans="1:9" ht="110.25" outlineLevel="2" x14ac:dyDescent="0.25">
      <c r="A254" s="10" t="s">
        <v>35</v>
      </c>
      <c r="B254" s="143" t="s">
        <v>54</v>
      </c>
      <c r="C254" s="143" t="s">
        <v>77</v>
      </c>
      <c r="D254" s="143" t="s">
        <v>777</v>
      </c>
      <c r="E254" s="143" t="s">
        <v>36</v>
      </c>
      <c r="F254" s="141">
        <f>F255+F256</f>
        <v>34723678</v>
      </c>
      <c r="G254" s="141">
        <f t="shared" ref="G254:H254" si="129">G255+G256</f>
        <v>29933619</v>
      </c>
      <c r="H254" s="141">
        <f t="shared" si="129"/>
        <v>29933619</v>
      </c>
      <c r="I254" s="134"/>
    </row>
    <row r="255" spans="1:9" ht="31.5" outlineLevel="3" x14ac:dyDescent="0.25">
      <c r="A255" s="144" t="s">
        <v>81</v>
      </c>
      <c r="B255" s="143" t="s">
        <v>54</v>
      </c>
      <c r="C255" s="143" t="s">
        <v>77</v>
      </c>
      <c r="D255" s="143" t="s">
        <v>777</v>
      </c>
      <c r="E255" s="143" t="s">
        <v>82</v>
      </c>
      <c r="F255" s="141">
        <v>23688059</v>
      </c>
      <c r="G255" s="141">
        <v>18900000</v>
      </c>
      <c r="H255" s="141">
        <v>18900000</v>
      </c>
      <c r="I255" s="134"/>
    </row>
    <row r="256" spans="1:9" ht="47.25" outlineLevel="3" x14ac:dyDescent="0.25">
      <c r="A256" s="144" t="s">
        <v>37</v>
      </c>
      <c r="B256" s="143" t="s">
        <v>54</v>
      </c>
      <c r="C256" s="143" t="s">
        <v>77</v>
      </c>
      <c r="D256" s="143" t="s">
        <v>777</v>
      </c>
      <c r="E256" s="143" t="s">
        <v>38</v>
      </c>
      <c r="F256" s="141">
        <v>11035619</v>
      </c>
      <c r="G256" s="141">
        <v>11033619</v>
      </c>
      <c r="H256" s="141">
        <v>11033619</v>
      </c>
      <c r="I256" s="134"/>
    </row>
    <row r="257" spans="1:9" ht="47.25" outlineLevel="3" x14ac:dyDescent="0.25">
      <c r="A257" s="10" t="s">
        <v>42</v>
      </c>
      <c r="B257" s="143" t="s">
        <v>54</v>
      </c>
      <c r="C257" s="143" t="s">
        <v>77</v>
      </c>
      <c r="D257" s="143" t="s">
        <v>777</v>
      </c>
      <c r="E257" s="143" t="s">
        <v>43</v>
      </c>
      <c r="F257" s="141">
        <f>F258</f>
        <v>2026910.55</v>
      </c>
      <c r="G257" s="141">
        <f t="shared" ref="G257:H257" si="130">G258</f>
        <v>0</v>
      </c>
      <c r="H257" s="141">
        <f t="shared" si="130"/>
        <v>0</v>
      </c>
      <c r="I257" s="134"/>
    </row>
    <row r="258" spans="1:9" ht="47.25" outlineLevel="3" x14ac:dyDescent="0.25">
      <c r="A258" s="144" t="s">
        <v>44</v>
      </c>
      <c r="B258" s="143" t="s">
        <v>54</v>
      </c>
      <c r="C258" s="143" t="s">
        <v>77</v>
      </c>
      <c r="D258" s="143" t="s">
        <v>777</v>
      </c>
      <c r="E258" s="143" t="s">
        <v>45</v>
      </c>
      <c r="F258" s="141">
        <f>1574046+190970+261894.55</f>
        <v>2026910.55</v>
      </c>
      <c r="G258" s="141">
        <v>0</v>
      </c>
      <c r="H258" s="141">
        <v>0</v>
      </c>
      <c r="I258" s="134"/>
    </row>
    <row r="259" spans="1:9" ht="31.5" outlineLevel="2" x14ac:dyDescent="0.25">
      <c r="A259" s="144" t="s">
        <v>46</v>
      </c>
      <c r="B259" s="143" t="s">
        <v>54</v>
      </c>
      <c r="C259" s="143" t="s">
        <v>77</v>
      </c>
      <c r="D259" s="143" t="s">
        <v>776</v>
      </c>
      <c r="E259" s="143"/>
      <c r="F259" s="141">
        <f>F260</f>
        <v>515500</v>
      </c>
      <c r="G259" s="141">
        <f t="shared" ref="G259:H259" si="131">G260</f>
        <v>7000</v>
      </c>
      <c r="H259" s="141">
        <f t="shared" si="131"/>
        <v>7000</v>
      </c>
      <c r="I259" s="134"/>
    </row>
    <row r="260" spans="1:9" ht="31.5" customHeight="1" outlineLevel="2" x14ac:dyDescent="0.25">
      <c r="A260" s="10" t="s">
        <v>47</v>
      </c>
      <c r="B260" s="143" t="s">
        <v>54</v>
      </c>
      <c r="C260" s="143" t="s">
        <v>77</v>
      </c>
      <c r="D260" s="143" t="s">
        <v>776</v>
      </c>
      <c r="E260" s="143" t="s">
        <v>48</v>
      </c>
      <c r="F260" s="141">
        <f>F262+F261</f>
        <v>515500</v>
      </c>
      <c r="G260" s="141">
        <f>G262</f>
        <v>7000</v>
      </c>
      <c r="H260" s="141">
        <f>H262</f>
        <v>7000</v>
      </c>
      <c r="I260" s="134"/>
    </row>
    <row r="261" spans="1:9" ht="31.5" customHeight="1" outlineLevel="2" x14ac:dyDescent="0.25">
      <c r="A261" s="144" t="s">
        <v>807</v>
      </c>
      <c r="B261" s="143" t="s">
        <v>54</v>
      </c>
      <c r="C261" s="143" t="s">
        <v>77</v>
      </c>
      <c r="D261" s="143" t="s">
        <v>776</v>
      </c>
      <c r="E261" s="143" t="s">
        <v>811</v>
      </c>
      <c r="F261" s="141">
        <v>500000</v>
      </c>
      <c r="G261" s="141"/>
      <c r="H261" s="141"/>
      <c r="I261" s="134"/>
    </row>
    <row r="262" spans="1:9" ht="31.5" outlineLevel="3" x14ac:dyDescent="0.25">
      <c r="A262" s="144" t="s">
        <v>49</v>
      </c>
      <c r="B262" s="143" t="s">
        <v>54</v>
      </c>
      <c r="C262" s="143" t="s">
        <v>77</v>
      </c>
      <c r="D262" s="143" t="s">
        <v>776</v>
      </c>
      <c r="E262" s="143" t="s">
        <v>50</v>
      </c>
      <c r="F262" s="141">
        <v>15500</v>
      </c>
      <c r="G262" s="141">
        <v>7000</v>
      </c>
      <c r="H262" s="141">
        <v>7000</v>
      </c>
      <c r="I262" s="134"/>
    </row>
    <row r="263" spans="1:9" ht="31.5" outlineLevel="2" x14ac:dyDescent="0.25">
      <c r="A263" s="144" t="s">
        <v>83</v>
      </c>
      <c r="B263" s="143" t="s">
        <v>54</v>
      </c>
      <c r="C263" s="143" t="s">
        <v>77</v>
      </c>
      <c r="D263" s="143" t="s">
        <v>775</v>
      </c>
      <c r="E263" s="143"/>
      <c r="F263" s="141">
        <f>F264</f>
        <v>235339</v>
      </c>
      <c r="G263" s="141">
        <f t="shared" ref="G263:H263" si="132">G264</f>
        <v>0</v>
      </c>
      <c r="H263" s="141">
        <f t="shared" si="132"/>
        <v>0</v>
      </c>
      <c r="I263" s="134"/>
    </row>
    <row r="264" spans="1:9" ht="63" outlineLevel="2" x14ac:dyDescent="0.25">
      <c r="A264" s="10" t="s">
        <v>57</v>
      </c>
      <c r="B264" s="143" t="s">
        <v>54</v>
      </c>
      <c r="C264" s="143" t="s">
        <v>77</v>
      </c>
      <c r="D264" s="143" t="s">
        <v>775</v>
      </c>
      <c r="E264" s="143" t="s">
        <v>58</v>
      </c>
      <c r="F264" s="141">
        <f>F265</f>
        <v>235339</v>
      </c>
      <c r="G264" s="141">
        <f t="shared" ref="G264:H264" si="133">G265</f>
        <v>0</v>
      </c>
      <c r="H264" s="141">
        <f t="shared" si="133"/>
        <v>0</v>
      </c>
      <c r="I264" s="134"/>
    </row>
    <row r="265" spans="1:9" outlineLevel="3" x14ac:dyDescent="0.25">
      <c r="A265" s="144" t="s">
        <v>59</v>
      </c>
      <c r="B265" s="143" t="s">
        <v>54</v>
      </c>
      <c r="C265" s="143" t="s">
        <v>77</v>
      </c>
      <c r="D265" s="143" t="s">
        <v>775</v>
      </c>
      <c r="E265" s="143" t="s">
        <v>60</v>
      </c>
      <c r="F265" s="141">
        <v>235339</v>
      </c>
      <c r="G265" s="141">
        <v>0</v>
      </c>
      <c r="H265" s="141">
        <v>0</v>
      </c>
      <c r="I265" s="134"/>
    </row>
    <row r="266" spans="1:9" ht="47.25" outlineLevel="2" x14ac:dyDescent="0.25">
      <c r="A266" s="144" t="s">
        <v>84</v>
      </c>
      <c r="B266" s="143" t="s">
        <v>54</v>
      </c>
      <c r="C266" s="143" t="s">
        <v>77</v>
      </c>
      <c r="D266" s="143" t="s">
        <v>774</v>
      </c>
      <c r="E266" s="143"/>
      <c r="F266" s="141">
        <f>F267</f>
        <v>28000</v>
      </c>
      <c r="G266" s="141">
        <f t="shared" ref="G266:H266" si="134">G267</f>
        <v>0</v>
      </c>
      <c r="H266" s="141">
        <f t="shared" si="134"/>
        <v>0</v>
      </c>
      <c r="I266" s="134"/>
    </row>
    <row r="267" spans="1:9" ht="63" outlineLevel="2" x14ac:dyDescent="0.25">
      <c r="A267" s="10" t="s">
        <v>57</v>
      </c>
      <c r="B267" s="143" t="s">
        <v>54</v>
      </c>
      <c r="C267" s="143" t="s">
        <v>77</v>
      </c>
      <c r="D267" s="143" t="s">
        <v>774</v>
      </c>
      <c r="E267" s="143" t="s">
        <v>58</v>
      </c>
      <c r="F267" s="141">
        <f>F268</f>
        <v>28000</v>
      </c>
      <c r="G267" s="141">
        <f t="shared" ref="G267:H267" si="135">G268</f>
        <v>0</v>
      </c>
      <c r="H267" s="141">
        <f t="shared" si="135"/>
        <v>0</v>
      </c>
      <c r="I267" s="134"/>
    </row>
    <row r="268" spans="1:9" outlineLevel="3" x14ac:dyDescent="0.25">
      <c r="A268" s="144" t="s">
        <v>59</v>
      </c>
      <c r="B268" s="143" t="s">
        <v>54</v>
      </c>
      <c r="C268" s="143" t="s">
        <v>77</v>
      </c>
      <c r="D268" s="143" t="s">
        <v>774</v>
      </c>
      <c r="E268" s="143" t="s">
        <v>60</v>
      </c>
      <c r="F268" s="141">
        <v>28000</v>
      </c>
      <c r="G268" s="141">
        <v>0</v>
      </c>
      <c r="H268" s="141">
        <v>0</v>
      </c>
      <c r="I268" s="134"/>
    </row>
    <row r="269" spans="1:9" ht="31.5" outlineLevel="2" x14ac:dyDescent="0.25">
      <c r="A269" s="144" t="s">
        <v>85</v>
      </c>
      <c r="B269" s="143" t="s">
        <v>54</v>
      </c>
      <c r="C269" s="143" t="s">
        <v>77</v>
      </c>
      <c r="D269" s="143" t="s">
        <v>773</v>
      </c>
      <c r="E269" s="143"/>
      <c r="F269" s="141">
        <f>F270</f>
        <v>50000</v>
      </c>
      <c r="G269" s="141">
        <f t="shared" ref="G269:H269" si="136">G270</f>
        <v>0</v>
      </c>
      <c r="H269" s="141">
        <f t="shared" si="136"/>
        <v>0</v>
      </c>
      <c r="I269" s="134"/>
    </row>
    <row r="270" spans="1:9" ht="63" outlineLevel="2" x14ac:dyDescent="0.25">
      <c r="A270" s="10" t="s">
        <v>57</v>
      </c>
      <c r="B270" s="143" t="s">
        <v>54</v>
      </c>
      <c r="C270" s="143" t="s">
        <v>77</v>
      </c>
      <c r="D270" s="143" t="s">
        <v>773</v>
      </c>
      <c r="E270" s="143" t="s">
        <v>58</v>
      </c>
      <c r="F270" s="141">
        <f>F271</f>
        <v>50000</v>
      </c>
      <c r="G270" s="141">
        <f t="shared" ref="G270:H270" si="137">G271</f>
        <v>0</v>
      </c>
      <c r="H270" s="141">
        <f t="shared" si="137"/>
        <v>0</v>
      </c>
      <c r="I270" s="134"/>
    </row>
    <row r="271" spans="1:9" outlineLevel="3" x14ac:dyDescent="0.25">
      <c r="A271" s="144" t="s">
        <v>59</v>
      </c>
      <c r="B271" s="143" t="s">
        <v>54</v>
      </c>
      <c r="C271" s="143" t="s">
        <v>77</v>
      </c>
      <c r="D271" s="143" t="s">
        <v>773</v>
      </c>
      <c r="E271" s="143" t="s">
        <v>60</v>
      </c>
      <c r="F271" s="141">
        <v>50000</v>
      </c>
      <c r="G271" s="141">
        <v>0</v>
      </c>
      <c r="H271" s="141">
        <v>0</v>
      </c>
      <c r="I271" s="134"/>
    </row>
    <row r="272" spans="1:9" ht="63" outlineLevel="2" x14ac:dyDescent="0.25">
      <c r="A272" s="144" t="s">
        <v>86</v>
      </c>
      <c r="B272" s="143" t="s">
        <v>54</v>
      </c>
      <c r="C272" s="143" t="s">
        <v>77</v>
      </c>
      <c r="D272" s="143" t="s">
        <v>772</v>
      </c>
      <c r="E272" s="143"/>
      <c r="F272" s="141">
        <f>F273</f>
        <v>184000</v>
      </c>
      <c r="G272" s="141">
        <f t="shared" ref="G272:H272" si="138">G273</f>
        <v>0</v>
      </c>
      <c r="H272" s="141">
        <f t="shared" si="138"/>
        <v>0</v>
      </c>
      <c r="I272" s="134"/>
    </row>
    <row r="273" spans="1:9" ht="63" outlineLevel="2" x14ac:dyDescent="0.25">
      <c r="A273" s="10" t="s">
        <v>57</v>
      </c>
      <c r="B273" s="143" t="s">
        <v>54</v>
      </c>
      <c r="C273" s="143" t="s">
        <v>77</v>
      </c>
      <c r="D273" s="143" t="s">
        <v>772</v>
      </c>
      <c r="E273" s="143" t="s">
        <v>58</v>
      </c>
      <c r="F273" s="141">
        <f>F274</f>
        <v>184000</v>
      </c>
      <c r="G273" s="141">
        <f t="shared" ref="G273:H273" si="139">G274</f>
        <v>0</v>
      </c>
      <c r="H273" s="141">
        <f t="shared" si="139"/>
        <v>0</v>
      </c>
      <c r="I273" s="134"/>
    </row>
    <row r="274" spans="1:9" outlineLevel="3" x14ac:dyDescent="0.25">
      <c r="A274" s="144" t="s">
        <v>59</v>
      </c>
      <c r="B274" s="143" t="s">
        <v>54</v>
      </c>
      <c r="C274" s="143" t="s">
        <v>77</v>
      </c>
      <c r="D274" s="143" t="s">
        <v>772</v>
      </c>
      <c r="E274" s="143" t="s">
        <v>60</v>
      </c>
      <c r="F274" s="141">
        <v>184000</v>
      </c>
      <c r="G274" s="141">
        <v>0</v>
      </c>
      <c r="H274" s="141">
        <v>0</v>
      </c>
      <c r="I274" s="134"/>
    </row>
    <row r="275" spans="1:9" ht="63" outlineLevel="2" x14ac:dyDescent="0.25">
      <c r="A275" s="144" t="s">
        <v>87</v>
      </c>
      <c r="B275" s="143" t="s">
        <v>54</v>
      </c>
      <c r="C275" s="143" t="s">
        <v>77</v>
      </c>
      <c r="D275" s="143" t="s">
        <v>771</v>
      </c>
      <c r="E275" s="143"/>
      <c r="F275" s="141">
        <f>F276</f>
        <v>82000</v>
      </c>
      <c r="G275" s="141">
        <f t="shared" ref="G275:H275" si="140">G276</f>
        <v>0</v>
      </c>
      <c r="H275" s="141">
        <f t="shared" si="140"/>
        <v>0</v>
      </c>
      <c r="I275" s="134"/>
    </row>
    <row r="276" spans="1:9" ht="63" outlineLevel="2" x14ac:dyDescent="0.25">
      <c r="A276" s="10" t="s">
        <v>57</v>
      </c>
      <c r="B276" s="143" t="s">
        <v>54</v>
      </c>
      <c r="C276" s="143" t="s">
        <v>77</v>
      </c>
      <c r="D276" s="143" t="s">
        <v>771</v>
      </c>
      <c r="E276" s="143" t="s">
        <v>58</v>
      </c>
      <c r="F276" s="141">
        <f>F277</f>
        <v>82000</v>
      </c>
      <c r="G276" s="141">
        <f t="shared" ref="G276:H276" si="141">G277</f>
        <v>0</v>
      </c>
      <c r="H276" s="141">
        <f t="shared" si="141"/>
        <v>0</v>
      </c>
      <c r="I276" s="134"/>
    </row>
    <row r="277" spans="1:9" outlineLevel="3" x14ac:dyDescent="0.25">
      <c r="A277" s="144" t="s">
        <v>59</v>
      </c>
      <c r="B277" s="143" t="s">
        <v>54</v>
      </c>
      <c r="C277" s="143" t="s">
        <v>77</v>
      </c>
      <c r="D277" s="143" t="s">
        <v>771</v>
      </c>
      <c r="E277" s="143" t="s">
        <v>60</v>
      </c>
      <c r="F277" s="141">
        <v>82000</v>
      </c>
      <c r="G277" s="141">
        <v>0</v>
      </c>
      <c r="H277" s="141">
        <v>0</v>
      </c>
      <c r="I277" s="134"/>
    </row>
    <row r="278" spans="1:9" x14ac:dyDescent="0.25">
      <c r="A278" s="144" t="s">
        <v>170</v>
      </c>
      <c r="B278" s="143" t="s">
        <v>153</v>
      </c>
      <c r="C278" s="143"/>
      <c r="D278" s="143"/>
      <c r="E278" s="143"/>
      <c r="F278" s="141">
        <f>F279+F318</f>
        <v>38395008</v>
      </c>
      <c r="G278" s="141">
        <f t="shared" ref="G278:H278" si="142">G279+G318</f>
        <v>39613814</v>
      </c>
      <c r="H278" s="141">
        <f t="shared" si="142"/>
        <v>31675450</v>
      </c>
      <c r="I278" s="134"/>
    </row>
    <row r="279" spans="1:9" outlineLevel="1" x14ac:dyDescent="0.25">
      <c r="A279" s="144" t="s">
        <v>171</v>
      </c>
      <c r="B279" s="143" t="s">
        <v>153</v>
      </c>
      <c r="C279" s="143" t="s">
        <v>31</v>
      </c>
      <c r="D279" s="143"/>
      <c r="E279" s="143"/>
      <c r="F279" s="141">
        <f>F280+F283+F286+F289+F294+F297+F300+F303+F306+F309+F312+F315</f>
        <v>38240208</v>
      </c>
      <c r="G279" s="141">
        <v>39455414</v>
      </c>
      <c r="H279" s="141">
        <v>31517050</v>
      </c>
      <c r="I279" s="134"/>
    </row>
    <row r="280" spans="1:9" ht="31.5" outlineLevel="2" x14ac:dyDescent="0.25">
      <c r="A280" s="144" t="s">
        <v>723</v>
      </c>
      <c r="B280" s="143" t="s">
        <v>153</v>
      </c>
      <c r="C280" s="143" t="s">
        <v>31</v>
      </c>
      <c r="D280" s="143" t="s">
        <v>733</v>
      </c>
      <c r="E280" s="143"/>
      <c r="F280" s="141">
        <f>F281</f>
        <v>0</v>
      </c>
      <c r="G280" s="141">
        <f t="shared" ref="G280:H280" si="143">G281</f>
        <v>5050506</v>
      </c>
      <c r="H280" s="141">
        <f t="shared" si="143"/>
        <v>0</v>
      </c>
      <c r="I280" s="134"/>
    </row>
    <row r="281" spans="1:9" ht="47.25" outlineLevel="2" x14ac:dyDescent="0.25">
      <c r="A281" s="10" t="s">
        <v>42</v>
      </c>
      <c r="B281" s="143" t="s">
        <v>153</v>
      </c>
      <c r="C281" s="143" t="s">
        <v>31</v>
      </c>
      <c r="D281" s="143" t="s">
        <v>733</v>
      </c>
      <c r="E281" s="143" t="s">
        <v>43</v>
      </c>
      <c r="F281" s="141">
        <f>F282</f>
        <v>0</v>
      </c>
      <c r="G281" s="141">
        <f t="shared" ref="G281:H281" si="144">G282</f>
        <v>5050506</v>
      </c>
      <c r="H281" s="141">
        <f t="shared" si="144"/>
        <v>0</v>
      </c>
      <c r="I281" s="134"/>
    </row>
    <row r="282" spans="1:9" ht="47.25" outlineLevel="3" x14ac:dyDescent="0.25">
      <c r="A282" s="144" t="s">
        <v>44</v>
      </c>
      <c r="B282" s="143" t="s">
        <v>153</v>
      </c>
      <c r="C282" s="143" t="s">
        <v>31</v>
      </c>
      <c r="D282" s="143" t="s">
        <v>733</v>
      </c>
      <c r="E282" s="143" t="s">
        <v>45</v>
      </c>
      <c r="F282" s="141">
        <v>0</v>
      </c>
      <c r="G282" s="141">
        <v>5050506</v>
      </c>
      <c r="H282" s="141">
        <v>0</v>
      </c>
      <c r="I282" s="134"/>
    </row>
    <row r="283" spans="1:9" ht="31.5" outlineLevel="2" x14ac:dyDescent="0.25">
      <c r="A283" s="144" t="s">
        <v>732</v>
      </c>
      <c r="B283" s="143" t="s">
        <v>153</v>
      </c>
      <c r="C283" s="143" t="s">
        <v>31</v>
      </c>
      <c r="D283" s="143" t="s">
        <v>731</v>
      </c>
      <c r="E283" s="143"/>
      <c r="F283" s="141">
        <f>F284</f>
        <v>0</v>
      </c>
      <c r="G283" s="141">
        <f t="shared" ref="G283:H284" si="145">G284</f>
        <v>2376063</v>
      </c>
      <c r="H283" s="141">
        <f t="shared" si="145"/>
        <v>0</v>
      </c>
      <c r="I283" s="134"/>
    </row>
    <row r="284" spans="1:9" ht="47.25" outlineLevel="2" x14ac:dyDescent="0.25">
      <c r="A284" s="10" t="s">
        <v>42</v>
      </c>
      <c r="B284" s="143" t="s">
        <v>153</v>
      </c>
      <c r="C284" s="143" t="s">
        <v>31</v>
      </c>
      <c r="D284" s="143" t="s">
        <v>731</v>
      </c>
      <c r="E284" s="143" t="s">
        <v>43</v>
      </c>
      <c r="F284" s="141">
        <f>F285</f>
        <v>0</v>
      </c>
      <c r="G284" s="141">
        <f t="shared" si="145"/>
        <v>2376063</v>
      </c>
      <c r="H284" s="141">
        <f t="shared" si="145"/>
        <v>0</v>
      </c>
      <c r="I284" s="134"/>
    </row>
    <row r="285" spans="1:9" ht="47.25" outlineLevel="3" x14ac:dyDescent="0.25">
      <c r="A285" s="144" t="s">
        <v>44</v>
      </c>
      <c r="B285" s="143" t="s">
        <v>153</v>
      </c>
      <c r="C285" s="143" t="s">
        <v>31</v>
      </c>
      <c r="D285" s="143" t="s">
        <v>731</v>
      </c>
      <c r="E285" s="143" t="s">
        <v>45</v>
      </c>
      <c r="F285" s="141">
        <v>0</v>
      </c>
      <c r="G285" s="141">
        <v>2376063</v>
      </c>
      <c r="H285" s="141">
        <v>0</v>
      </c>
      <c r="I285" s="134"/>
    </row>
    <row r="286" spans="1:9" ht="31.5" outlineLevel="2" x14ac:dyDescent="0.25">
      <c r="A286" s="144" t="s">
        <v>723</v>
      </c>
      <c r="B286" s="143" t="s">
        <v>153</v>
      </c>
      <c r="C286" s="143" t="s">
        <v>31</v>
      </c>
      <c r="D286" s="143" t="s">
        <v>730</v>
      </c>
      <c r="E286" s="143"/>
      <c r="F286" s="141">
        <f>F287</f>
        <v>107458</v>
      </c>
      <c r="G286" s="141">
        <f t="shared" ref="G286:H286" si="146">G287</f>
        <v>0</v>
      </c>
      <c r="H286" s="141">
        <f t="shared" si="146"/>
        <v>0</v>
      </c>
      <c r="I286" s="134"/>
    </row>
    <row r="287" spans="1:9" ht="63" outlineLevel="2" x14ac:dyDescent="0.25">
      <c r="A287" s="10" t="s">
        <v>57</v>
      </c>
      <c r="B287" s="143" t="s">
        <v>153</v>
      </c>
      <c r="C287" s="143" t="s">
        <v>31</v>
      </c>
      <c r="D287" s="143" t="s">
        <v>730</v>
      </c>
      <c r="E287" s="143" t="s">
        <v>58</v>
      </c>
      <c r="F287" s="141">
        <f>F288</f>
        <v>107458</v>
      </c>
      <c r="G287" s="141">
        <f t="shared" ref="G287:H287" si="147">G288</f>
        <v>0</v>
      </c>
      <c r="H287" s="141">
        <f t="shared" si="147"/>
        <v>0</v>
      </c>
      <c r="I287" s="134"/>
    </row>
    <row r="288" spans="1:9" outlineLevel="3" x14ac:dyDescent="0.25">
      <c r="A288" s="144" t="s">
        <v>59</v>
      </c>
      <c r="B288" s="143" t="s">
        <v>153</v>
      </c>
      <c r="C288" s="143" t="s">
        <v>31</v>
      </c>
      <c r="D288" s="143" t="s">
        <v>730</v>
      </c>
      <c r="E288" s="143" t="s">
        <v>60</v>
      </c>
      <c r="F288" s="141">
        <v>107458</v>
      </c>
      <c r="G288" s="141">
        <v>0</v>
      </c>
      <c r="H288" s="141">
        <v>0</v>
      </c>
      <c r="I288" s="134"/>
    </row>
    <row r="289" spans="1:9" outlineLevel="2" x14ac:dyDescent="0.25">
      <c r="A289" s="144" t="s">
        <v>172</v>
      </c>
      <c r="B289" s="143" t="s">
        <v>153</v>
      </c>
      <c r="C289" s="143" t="s">
        <v>31</v>
      </c>
      <c r="D289" s="143" t="s">
        <v>729</v>
      </c>
      <c r="E289" s="143"/>
      <c r="F289" s="141">
        <f>F292+F290</f>
        <v>3573945</v>
      </c>
      <c r="G289" s="141">
        <f>G292</f>
        <v>2608396</v>
      </c>
      <c r="H289" s="141">
        <f>H292</f>
        <v>2608396</v>
      </c>
      <c r="I289" s="134"/>
    </row>
    <row r="290" spans="1:9" ht="31.5" hidden="1" outlineLevel="2" x14ac:dyDescent="0.25">
      <c r="A290" s="10" t="s">
        <v>93</v>
      </c>
      <c r="B290" s="143" t="s">
        <v>153</v>
      </c>
      <c r="C290" s="143" t="s">
        <v>31</v>
      </c>
      <c r="D290" s="143" t="s">
        <v>729</v>
      </c>
      <c r="E290" s="143" t="s">
        <v>94</v>
      </c>
      <c r="F290" s="141">
        <f>F291</f>
        <v>0</v>
      </c>
      <c r="G290" s="141"/>
      <c r="H290" s="141"/>
      <c r="I290" s="134"/>
    </row>
    <row r="291" spans="1:9" ht="47.25" hidden="1" outlineLevel="2" x14ac:dyDescent="0.25">
      <c r="A291" s="10" t="s">
        <v>95</v>
      </c>
      <c r="B291" s="143" t="s">
        <v>153</v>
      </c>
      <c r="C291" s="143" t="s">
        <v>31</v>
      </c>
      <c r="D291" s="143" t="s">
        <v>729</v>
      </c>
      <c r="E291" s="143" t="s">
        <v>96</v>
      </c>
      <c r="F291" s="141">
        <v>0</v>
      </c>
      <c r="G291" s="141"/>
      <c r="H291" s="141"/>
      <c r="I291" s="134"/>
    </row>
    <row r="292" spans="1:9" ht="63" outlineLevel="2" x14ac:dyDescent="0.25">
      <c r="A292" s="10" t="s">
        <v>57</v>
      </c>
      <c r="B292" s="143" t="s">
        <v>153</v>
      </c>
      <c r="C292" s="143" t="s">
        <v>31</v>
      </c>
      <c r="D292" s="143" t="s">
        <v>729</v>
      </c>
      <c r="E292" s="143" t="s">
        <v>58</v>
      </c>
      <c r="F292" s="141">
        <f>F293</f>
        <v>3573945</v>
      </c>
      <c r="G292" s="141">
        <f t="shared" ref="G292:H292" si="148">G293</f>
        <v>2608396</v>
      </c>
      <c r="H292" s="141">
        <f t="shared" si="148"/>
        <v>2608396</v>
      </c>
      <c r="I292" s="134"/>
    </row>
    <row r="293" spans="1:9" outlineLevel="3" x14ac:dyDescent="0.25">
      <c r="A293" s="144" t="s">
        <v>59</v>
      </c>
      <c r="B293" s="143" t="s">
        <v>153</v>
      </c>
      <c r="C293" s="143" t="s">
        <v>31</v>
      </c>
      <c r="D293" s="143" t="s">
        <v>729</v>
      </c>
      <c r="E293" s="143" t="s">
        <v>60</v>
      </c>
      <c r="F293" s="141">
        <f>3572870+1075</f>
        <v>3573945</v>
      </c>
      <c r="G293" s="141">
        <v>2608396</v>
      </c>
      <c r="H293" s="141">
        <v>2608396</v>
      </c>
      <c r="I293" s="134"/>
    </row>
    <row r="294" spans="1:9" outlineLevel="2" x14ac:dyDescent="0.25">
      <c r="A294" s="144" t="s">
        <v>173</v>
      </c>
      <c r="B294" s="143" t="s">
        <v>153</v>
      </c>
      <c r="C294" s="143" t="s">
        <v>31</v>
      </c>
      <c r="D294" s="143" t="s">
        <v>728</v>
      </c>
      <c r="E294" s="143"/>
      <c r="F294" s="141">
        <f>F295</f>
        <v>2663644</v>
      </c>
      <c r="G294" s="141">
        <f t="shared" ref="G294:H294" si="149">G295</f>
        <v>2457303</v>
      </c>
      <c r="H294" s="141">
        <f t="shared" si="149"/>
        <v>2239758</v>
      </c>
      <c r="I294" s="134"/>
    </row>
    <row r="295" spans="1:9" ht="63" outlineLevel="2" x14ac:dyDescent="0.25">
      <c r="A295" s="10" t="s">
        <v>57</v>
      </c>
      <c r="B295" s="143" t="s">
        <v>153</v>
      </c>
      <c r="C295" s="143" t="s">
        <v>31</v>
      </c>
      <c r="D295" s="143" t="s">
        <v>728</v>
      </c>
      <c r="E295" s="143" t="s">
        <v>58</v>
      </c>
      <c r="F295" s="141">
        <f>F296</f>
        <v>2663644</v>
      </c>
      <c r="G295" s="141">
        <f t="shared" ref="G295:H295" si="150">G296</f>
        <v>2457303</v>
      </c>
      <c r="H295" s="141">
        <f t="shared" si="150"/>
        <v>2239758</v>
      </c>
      <c r="I295" s="134"/>
    </row>
    <row r="296" spans="1:9" outlineLevel="3" x14ac:dyDescent="0.25">
      <c r="A296" s="144" t="s">
        <v>59</v>
      </c>
      <c r="B296" s="143" t="s">
        <v>153</v>
      </c>
      <c r="C296" s="143" t="s">
        <v>31</v>
      </c>
      <c r="D296" s="143" t="s">
        <v>728</v>
      </c>
      <c r="E296" s="143" t="s">
        <v>60</v>
      </c>
      <c r="F296" s="141">
        <v>2663644</v>
      </c>
      <c r="G296" s="141">
        <v>2457303</v>
      </c>
      <c r="H296" s="141">
        <v>2239758</v>
      </c>
      <c r="I296" s="134"/>
    </row>
    <row r="297" spans="1:9" ht="31.5" outlineLevel="2" x14ac:dyDescent="0.25">
      <c r="A297" s="144" t="s">
        <v>174</v>
      </c>
      <c r="B297" s="143" t="s">
        <v>153</v>
      </c>
      <c r="C297" s="143" t="s">
        <v>31</v>
      </c>
      <c r="D297" s="143" t="s">
        <v>727</v>
      </c>
      <c r="E297" s="143"/>
      <c r="F297" s="141">
        <f>F298</f>
        <v>9362243</v>
      </c>
      <c r="G297" s="141">
        <f t="shared" ref="G297:H297" si="151">G298</f>
        <v>7146096</v>
      </c>
      <c r="H297" s="141">
        <f t="shared" si="151"/>
        <v>7146096</v>
      </c>
      <c r="I297" s="134"/>
    </row>
    <row r="298" spans="1:9" ht="63" outlineLevel="2" x14ac:dyDescent="0.25">
      <c r="A298" s="10" t="s">
        <v>57</v>
      </c>
      <c r="B298" s="143" t="s">
        <v>153</v>
      </c>
      <c r="C298" s="143" t="s">
        <v>31</v>
      </c>
      <c r="D298" s="143" t="s">
        <v>727</v>
      </c>
      <c r="E298" s="143" t="s">
        <v>58</v>
      </c>
      <c r="F298" s="141">
        <f>F299</f>
        <v>9362243</v>
      </c>
      <c r="G298" s="141">
        <f t="shared" ref="G298:H298" si="152">G299</f>
        <v>7146096</v>
      </c>
      <c r="H298" s="141">
        <f t="shared" si="152"/>
        <v>7146096</v>
      </c>
      <c r="I298" s="134"/>
    </row>
    <row r="299" spans="1:9" outlineLevel="3" x14ac:dyDescent="0.25">
      <c r="A299" s="144" t="s">
        <v>59</v>
      </c>
      <c r="B299" s="143" t="s">
        <v>153</v>
      </c>
      <c r="C299" s="143" t="s">
        <v>31</v>
      </c>
      <c r="D299" s="143" t="s">
        <v>727</v>
      </c>
      <c r="E299" s="143" t="s">
        <v>60</v>
      </c>
      <c r="F299" s="141">
        <v>9362243</v>
      </c>
      <c r="G299" s="141">
        <v>7146096</v>
      </c>
      <c r="H299" s="141">
        <v>7146096</v>
      </c>
      <c r="I299" s="134"/>
    </row>
    <row r="300" spans="1:9" ht="126" outlineLevel="2" x14ac:dyDescent="0.25">
      <c r="A300" s="144" t="s">
        <v>175</v>
      </c>
      <c r="B300" s="143" t="s">
        <v>153</v>
      </c>
      <c r="C300" s="143" t="s">
        <v>31</v>
      </c>
      <c r="D300" s="143" t="s">
        <v>726</v>
      </c>
      <c r="E300" s="143"/>
      <c r="F300" s="141">
        <f>F301</f>
        <v>11088000</v>
      </c>
      <c r="G300" s="141">
        <f t="shared" ref="G300:H300" si="153">G301</f>
        <v>11088000</v>
      </c>
      <c r="H300" s="141">
        <f t="shared" si="153"/>
        <v>11088000</v>
      </c>
      <c r="I300" s="134"/>
    </row>
    <row r="301" spans="1:9" ht="63" outlineLevel="2" x14ac:dyDescent="0.25">
      <c r="A301" s="10" t="s">
        <v>57</v>
      </c>
      <c r="B301" s="143" t="s">
        <v>153</v>
      </c>
      <c r="C301" s="143" t="s">
        <v>31</v>
      </c>
      <c r="D301" s="143" t="s">
        <v>726</v>
      </c>
      <c r="E301" s="143" t="s">
        <v>58</v>
      </c>
      <c r="F301" s="141">
        <f>F302</f>
        <v>11088000</v>
      </c>
      <c r="G301" s="141">
        <f t="shared" ref="G301:H301" si="154">G302</f>
        <v>11088000</v>
      </c>
      <c r="H301" s="141">
        <f t="shared" si="154"/>
        <v>11088000</v>
      </c>
      <c r="I301" s="134"/>
    </row>
    <row r="302" spans="1:9" outlineLevel="3" x14ac:dyDescent="0.25">
      <c r="A302" s="144" t="s">
        <v>59</v>
      </c>
      <c r="B302" s="143" t="s">
        <v>153</v>
      </c>
      <c r="C302" s="143" t="s">
        <v>31</v>
      </c>
      <c r="D302" s="143" t="s">
        <v>726</v>
      </c>
      <c r="E302" s="143" t="s">
        <v>60</v>
      </c>
      <c r="F302" s="141">
        <v>11088000</v>
      </c>
      <c r="G302" s="141">
        <v>11088000</v>
      </c>
      <c r="H302" s="141">
        <v>11088000</v>
      </c>
      <c r="I302" s="134"/>
    </row>
    <row r="303" spans="1:9" ht="157.5" outlineLevel="2" x14ac:dyDescent="0.25">
      <c r="A303" s="144" t="s">
        <v>176</v>
      </c>
      <c r="B303" s="143" t="s">
        <v>153</v>
      </c>
      <c r="C303" s="143" t="s">
        <v>31</v>
      </c>
      <c r="D303" s="143" t="s">
        <v>725</v>
      </c>
      <c r="E303" s="143"/>
      <c r="F303" s="141">
        <f>F304</f>
        <v>6962000</v>
      </c>
      <c r="G303" s="141">
        <f t="shared" ref="G303:H303" si="155">G304</f>
        <v>6962000</v>
      </c>
      <c r="H303" s="141">
        <f t="shared" si="155"/>
        <v>6962000</v>
      </c>
      <c r="I303" s="134"/>
    </row>
    <row r="304" spans="1:9" ht="63" outlineLevel="2" x14ac:dyDescent="0.25">
      <c r="A304" s="10" t="s">
        <v>57</v>
      </c>
      <c r="B304" s="143" t="s">
        <v>153</v>
      </c>
      <c r="C304" s="143" t="s">
        <v>31</v>
      </c>
      <c r="D304" s="143" t="s">
        <v>725</v>
      </c>
      <c r="E304" s="143" t="s">
        <v>58</v>
      </c>
      <c r="F304" s="141">
        <f>F305</f>
        <v>6962000</v>
      </c>
      <c r="G304" s="141">
        <f t="shared" ref="G304:H304" si="156">G305</f>
        <v>6962000</v>
      </c>
      <c r="H304" s="141">
        <f t="shared" si="156"/>
        <v>6962000</v>
      </c>
      <c r="I304" s="134"/>
    </row>
    <row r="305" spans="1:9" outlineLevel="3" x14ac:dyDescent="0.25">
      <c r="A305" s="144" t="s">
        <v>59</v>
      </c>
      <c r="B305" s="143" t="s">
        <v>153</v>
      </c>
      <c r="C305" s="143" t="s">
        <v>31</v>
      </c>
      <c r="D305" s="143" t="s">
        <v>725</v>
      </c>
      <c r="E305" s="143" t="s">
        <v>60</v>
      </c>
      <c r="F305" s="141">
        <v>6962000</v>
      </c>
      <c r="G305" s="141">
        <v>6962000</v>
      </c>
      <c r="H305" s="141">
        <v>6962000</v>
      </c>
      <c r="I305" s="134"/>
    </row>
    <row r="306" spans="1:9" ht="78.75" outlineLevel="2" x14ac:dyDescent="0.25">
      <c r="A306" s="144" t="s">
        <v>177</v>
      </c>
      <c r="B306" s="143" t="s">
        <v>153</v>
      </c>
      <c r="C306" s="143" t="s">
        <v>31</v>
      </c>
      <c r="D306" s="143" t="s">
        <v>724</v>
      </c>
      <c r="E306" s="143"/>
      <c r="F306" s="141">
        <f>F307</f>
        <v>3615948</v>
      </c>
      <c r="G306" s="141">
        <f t="shared" ref="G306:H306" si="157">G307</f>
        <v>1358080</v>
      </c>
      <c r="H306" s="141">
        <f t="shared" si="157"/>
        <v>1063830</v>
      </c>
      <c r="I306" s="134"/>
    </row>
    <row r="307" spans="1:9" ht="47.25" outlineLevel="2" x14ac:dyDescent="0.25">
      <c r="A307" s="10" t="s">
        <v>42</v>
      </c>
      <c r="B307" s="143" t="s">
        <v>153</v>
      </c>
      <c r="C307" s="143" t="s">
        <v>31</v>
      </c>
      <c r="D307" s="143" t="s">
        <v>724</v>
      </c>
      <c r="E307" s="143" t="s">
        <v>43</v>
      </c>
      <c r="F307" s="141">
        <f>F308</f>
        <v>3615948</v>
      </c>
      <c r="G307" s="141">
        <f t="shared" ref="G307:H307" si="158">G308</f>
        <v>1358080</v>
      </c>
      <c r="H307" s="141">
        <f t="shared" si="158"/>
        <v>1063830</v>
      </c>
      <c r="I307" s="134"/>
    </row>
    <row r="308" spans="1:9" ht="47.25" outlineLevel="3" x14ac:dyDescent="0.25">
      <c r="A308" s="144" t="s">
        <v>44</v>
      </c>
      <c r="B308" s="143" t="s">
        <v>153</v>
      </c>
      <c r="C308" s="143" t="s">
        <v>31</v>
      </c>
      <c r="D308" s="143" t="s">
        <v>724</v>
      </c>
      <c r="E308" s="143" t="s">
        <v>45</v>
      </c>
      <c r="F308" s="141">
        <v>3615948</v>
      </c>
      <c r="G308" s="141">
        <v>1358080</v>
      </c>
      <c r="H308" s="141">
        <v>1063830</v>
      </c>
      <c r="I308" s="134"/>
    </row>
    <row r="309" spans="1:9" ht="31.5" outlineLevel="2" x14ac:dyDescent="0.25">
      <c r="A309" s="144" t="s">
        <v>723</v>
      </c>
      <c r="B309" s="143" t="s">
        <v>153</v>
      </c>
      <c r="C309" s="143" t="s">
        <v>31</v>
      </c>
      <c r="D309" s="143" t="s">
        <v>722</v>
      </c>
      <c r="E309" s="143"/>
      <c r="F309" s="141">
        <f>F310</f>
        <v>176970</v>
      </c>
      <c r="G309" s="141">
        <f t="shared" ref="G309:H310" si="159">G310</f>
        <v>176970</v>
      </c>
      <c r="H309" s="141">
        <f t="shared" si="159"/>
        <v>176970</v>
      </c>
      <c r="I309" s="134"/>
    </row>
    <row r="310" spans="1:9" ht="63" outlineLevel="2" x14ac:dyDescent="0.25">
      <c r="A310" s="10" t="s">
        <v>57</v>
      </c>
      <c r="B310" s="143" t="s">
        <v>153</v>
      </c>
      <c r="C310" s="143" t="s">
        <v>31</v>
      </c>
      <c r="D310" s="143" t="s">
        <v>722</v>
      </c>
      <c r="E310" s="143" t="s">
        <v>58</v>
      </c>
      <c r="F310" s="141">
        <f>F311</f>
        <v>176970</v>
      </c>
      <c r="G310" s="141">
        <f t="shared" si="159"/>
        <v>176970</v>
      </c>
      <c r="H310" s="141">
        <f t="shared" si="159"/>
        <v>176970</v>
      </c>
      <c r="I310" s="134"/>
    </row>
    <row r="311" spans="1:9" outlineLevel="3" x14ac:dyDescent="0.25">
      <c r="A311" s="144" t="s">
        <v>59</v>
      </c>
      <c r="B311" s="143" t="s">
        <v>153</v>
      </c>
      <c r="C311" s="143" t="s">
        <v>31</v>
      </c>
      <c r="D311" s="143" t="s">
        <v>722</v>
      </c>
      <c r="E311" s="143" t="s">
        <v>60</v>
      </c>
      <c r="F311" s="141">
        <v>176970</v>
      </c>
      <c r="G311" s="141">
        <v>176970</v>
      </c>
      <c r="H311" s="141">
        <v>176970</v>
      </c>
      <c r="I311" s="134"/>
    </row>
    <row r="312" spans="1:9" ht="31.5" outlineLevel="2" x14ac:dyDescent="0.25">
      <c r="A312" s="144" t="s">
        <v>179</v>
      </c>
      <c r="B312" s="143" t="s">
        <v>153</v>
      </c>
      <c r="C312" s="143" t="s">
        <v>31</v>
      </c>
      <c r="D312" s="143" t="s">
        <v>721</v>
      </c>
      <c r="E312" s="143"/>
      <c r="F312" s="141">
        <f>F313</f>
        <v>32000</v>
      </c>
      <c r="G312" s="141">
        <f t="shared" ref="G312:H312" si="160">G313</f>
        <v>32000</v>
      </c>
      <c r="H312" s="141">
        <f t="shared" si="160"/>
        <v>32000</v>
      </c>
      <c r="I312" s="134"/>
    </row>
    <row r="313" spans="1:9" ht="47.25" outlineLevel="2" x14ac:dyDescent="0.25">
      <c r="A313" s="10" t="s">
        <v>42</v>
      </c>
      <c r="B313" s="143" t="s">
        <v>153</v>
      </c>
      <c r="C313" s="143" t="s">
        <v>31</v>
      </c>
      <c r="D313" s="143" t="s">
        <v>721</v>
      </c>
      <c r="E313" s="143" t="s">
        <v>43</v>
      </c>
      <c r="F313" s="141">
        <f>F314</f>
        <v>32000</v>
      </c>
      <c r="G313" s="141">
        <f t="shared" ref="G313:H313" si="161">G314</f>
        <v>32000</v>
      </c>
      <c r="H313" s="141">
        <f t="shared" si="161"/>
        <v>32000</v>
      </c>
      <c r="I313" s="134"/>
    </row>
    <row r="314" spans="1:9" ht="47.25" outlineLevel="3" x14ac:dyDescent="0.25">
      <c r="A314" s="144" t="s">
        <v>44</v>
      </c>
      <c r="B314" s="143" t="s">
        <v>153</v>
      </c>
      <c r="C314" s="143" t="s">
        <v>31</v>
      </c>
      <c r="D314" s="143" t="s">
        <v>721</v>
      </c>
      <c r="E314" s="143" t="s">
        <v>45</v>
      </c>
      <c r="F314" s="141">
        <v>32000</v>
      </c>
      <c r="G314" s="141">
        <v>32000</v>
      </c>
      <c r="H314" s="141">
        <v>32000</v>
      </c>
      <c r="I314" s="134"/>
    </row>
    <row r="315" spans="1:9" outlineLevel="2" x14ac:dyDescent="0.25">
      <c r="A315" s="144" t="s">
        <v>180</v>
      </c>
      <c r="B315" s="143" t="s">
        <v>153</v>
      </c>
      <c r="C315" s="143" t="s">
        <v>31</v>
      </c>
      <c r="D315" s="143" t="s">
        <v>720</v>
      </c>
      <c r="E315" s="143"/>
      <c r="F315" s="141">
        <f>F316</f>
        <v>658000</v>
      </c>
      <c r="G315" s="141">
        <f t="shared" ref="G315:H315" si="162">G316</f>
        <v>200000</v>
      </c>
      <c r="H315" s="141">
        <f t="shared" si="162"/>
        <v>200000</v>
      </c>
      <c r="I315" s="134"/>
    </row>
    <row r="316" spans="1:9" ht="47.25" outlineLevel="2" x14ac:dyDescent="0.25">
      <c r="A316" s="10" t="s">
        <v>42</v>
      </c>
      <c r="B316" s="143" t="s">
        <v>153</v>
      </c>
      <c r="C316" s="143" t="s">
        <v>31</v>
      </c>
      <c r="D316" s="143" t="s">
        <v>720</v>
      </c>
      <c r="E316" s="143" t="s">
        <v>43</v>
      </c>
      <c r="F316" s="141">
        <f>F317</f>
        <v>658000</v>
      </c>
      <c r="G316" s="141">
        <f t="shared" ref="G316:H316" si="163">G317</f>
        <v>200000</v>
      </c>
      <c r="H316" s="141">
        <f t="shared" si="163"/>
        <v>200000</v>
      </c>
      <c r="I316" s="134"/>
    </row>
    <row r="317" spans="1:9" ht="47.25" outlineLevel="3" x14ac:dyDescent="0.25">
      <c r="A317" s="144" t="s">
        <v>44</v>
      </c>
      <c r="B317" s="143" t="s">
        <v>153</v>
      </c>
      <c r="C317" s="143" t="s">
        <v>31</v>
      </c>
      <c r="D317" s="143" t="s">
        <v>720</v>
      </c>
      <c r="E317" s="143" t="s">
        <v>45</v>
      </c>
      <c r="F317" s="141">
        <v>658000</v>
      </c>
      <c r="G317" s="141">
        <v>200000</v>
      </c>
      <c r="H317" s="141">
        <v>200000</v>
      </c>
      <c r="I317" s="134"/>
    </row>
    <row r="318" spans="1:9" ht="31.5" outlineLevel="1" x14ac:dyDescent="0.25">
      <c r="A318" s="144" t="s">
        <v>181</v>
      </c>
      <c r="B318" s="143" t="s">
        <v>153</v>
      </c>
      <c r="C318" s="143" t="s">
        <v>91</v>
      </c>
      <c r="D318" s="143"/>
      <c r="E318" s="143"/>
      <c r="F318" s="141">
        <f>F319</f>
        <v>154800</v>
      </c>
      <c r="G318" s="141">
        <f t="shared" ref="G318:H320" si="164">G319</f>
        <v>158400</v>
      </c>
      <c r="H318" s="141">
        <f t="shared" si="164"/>
        <v>158400</v>
      </c>
      <c r="I318" s="134"/>
    </row>
    <row r="319" spans="1:9" ht="157.5" outlineLevel="2" x14ac:dyDescent="0.25">
      <c r="A319" s="144" t="s">
        <v>182</v>
      </c>
      <c r="B319" s="143" t="s">
        <v>153</v>
      </c>
      <c r="C319" s="143" t="s">
        <v>91</v>
      </c>
      <c r="D319" s="143" t="s">
        <v>719</v>
      </c>
      <c r="E319" s="143"/>
      <c r="F319" s="141">
        <f>F320</f>
        <v>154800</v>
      </c>
      <c r="G319" s="141">
        <f t="shared" si="164"/>
        <v>158400</v>
      </c>
      <c r="H319" s="141">
        <f t="shared" si="164"/>
        <v>158400</v>
      </c>
      <c r="I319" s="134"/>
    </row>
    <row r="320" spans="1:9" ht="63" outlineLevel="2" x14ac:dyDescent="0.25">
      <c r="A320" s="10" t="s">
        <v>57</v>
      </c>
      <c r="B320" s="143" t="s">
        <v>153</v>
      </c>
      <c r="C320" s="143" t="s">
        <v>91</v>
      </c>
      <c r="D320" s="143" t="s">
        <v>719</v>
      </c>
      <c r="E320" s="143" t="s">
        <v>58</v>
      </c>
      <c r="F320" s="141">
        <f>F321</f>
        <v>154800</v>
      </c>
      <c r="G320" s="141">
        <f t="shared" si="164"/>
        <v>158400</v>
      </c>
      <c r="H320" s="141">
        <f t="shared" si="164"/>
        <v>158400</v>
      </c>
      <c r="I320" s="134"/>
    </row>
    <row r="321" spans="1:9" outlineLevel="3" x14ac:dyDescent="0.25">
      <c r="A321" s="144" t="s">
        <v>59</v>
      </c>
      <c r="B321" s="143" t="s">
        <v>153</v>
      </c>
      <c r="C321" s="143" t="s">
        <v>91</v>
      </c>
      <c r="D321" s="143" t="s">
        <v>719</v>
      </c>
      <c r="E321" s="143" t="s">
        <v>60</v>
      </c>
      <c r="F321" s="141">
        <v>154800</v>
      </c>
      <c r="G321" s="141">
        <v>158400</v>
      </c>
      <c r="H321" s="141">
        <v>158400</v>
      </c>
      <c r="I321" s="134"/>
    </row>
    <row r="322" spans="1:9" x14ac:dyDescent="0.25">
      <c r="A322" s="144" t="s">
        <v>88</v>
      </c>
      <c r="B322" s="143" t="s">
        <v>89</v>
      </c>
      <c r="C322" s="143"/>
      <c r="D322" s="143"/>
      <c r="E322" s="143"/>
      <c r="F322" s="141">
        <f>F323+F327+F334+F348</f>
        <v>32284669</v>
      </c>
      <c r="G322" s="141">
        <v>28698232</v>
      </c>
      <c r="H322" s="141">
        <v>31218432</v>
      </c>
      <c r="I322" s="134"/>
    </row>
    <row r="323" spans="1:9" outlineLevel="1" x14ac:dyDescent="0.25">
      <c r="A323" s="144" t="s">
        <v>183</v>
      </c>
      <c r="B323" s="143" t="s">
        <v>89</v>
      </c>
      <c r="C323" s="143" t="s">
        <v>31</v>
      </c>
      <c r="D323" s="143"/>
      <c r="E323" s="143"/>
      <c r="F323" s="141">
        <f>F324</f>
        <v>6805000</v>
      </c>
      <c r="G323" s="141">
        <f t="shared" ref="G323:H325" si="165">G324</f>
        <v>2136800</v>
      </c>
      <c r="H323" s="141">
        <f t="shared" si="165"/>
        <v>3007300</v>
      </c>
      <c r="I323" s="134"/>
    </row>
    <row r="324" spans="1:9" ht="31.5" outlineLevel="2" x14ac:dyDescent="0.25">
      <c r="A324" s="144" t="s">
        <v>184</v>
      </c>
      <c r="B324" s="143" t="s">
        <v>89</v>
      </c>
      <c r="C324" s="143" t="s">
        <v>31</v>
      </c>
      <c r="D324" s="143" t="s">
        <v>718</v>
      </c>
      <c r="E324" s="143"/>
      <c r="F324" s="141">
        <f>F325</f>
        <v>6805000</v>
      </c>
      <c r="G324" s="141">
        <f t="shared" si="165"/>
        <v>2136800</v>
      </c>
      <c r="H324" s="141">
        <f t="shared" si="165"/>
        <v>3007300</v>
      </c>
      <c r="I324" s="134"/>
    </row>
    <row r="325" spans="1:9" ht="31.5" outlineLevel="2" x14ac:dyDescent="0.25">
      <c r="A325" s="10" t="s">
        <v>93</v>
      </c>
      <c r="B325" s="143" t="s">
        <v>89</v>
      </c>
      <c r="C325" s="143" t="s">
        <v>31</v>
      </c>
      <c r="D325" s="143" t="s">
        <v>718</v>
      </c>
      <c r="E325" s="143" t="s">
        <v>94</v>
      </c>
      <c r="F325" s="141">
        <f>F326</f>
        <v>6805000</v>
      </c>
      <c r="G325" s="141">
        <f t="shared" si="165"/>
        <v>2136800</v>
      </c>
      <c r="H325" s="141">
        <f t="shared" si="165"/>
        <v>3007300</v>
      </c>
      <c r="I325" s="134"/>
    </row>
    <row r="326" spans="1:9" ht="47.25" outlineLevel="3" x14ac:dyDescent="0.25">
      <c r="A326" s="144" t="s">
        <v>95</v>
      </c>
      <c r="B326" s="143" t="s">
        <v>89</v>
      </c>
      <c r="C326" s="143" t="s">
        <v>31</v>
      </c>
      <c r="D326" s="143" t="s">
        <v>718</v>
      </c>
      <c r="E326" s="143" t="s">
        <v>96</v>
      </c>
      <c r="F326" s="141">
        <v>6805000</v>
      </c>
      <c r="G326" s="141">
        <v>2136800</v>
      </c>
      <c r="H326" s="141">
        <v>3007300</v>
      </c>
      <c r="I326" s="134"/>
    </row>
    <row r="327" spans="1:9" outlineLevel="1" x14ac:dyDescent="0.25">
      <c r="A327" s="144" t="s">
        <v>185</v>
      </c>
      <c r="B327" s="143" t="s">
        <v>89</v>
      </c>
      <c r="C327" s="143" t="s">
        <v>40</v>
      </c>
      <c r="D327" s="143"/>
      <c r="E327" s="143"/>
      <c r="F327" s="141">
        <f>F328+F331</f>
        <v>208537</v>
      </c>
      <c r="G327" s="141">
        <f t="shared" ref="G327:H327" si="166">G328+G331</f>
        <v>186400</v>
      </c>
      <c r="H327" s="141">
        <f t="shared" si="166"/>
        <v>214800</v>
      </c>
      <c r="I327" s="134"/>
    </row>
    <row r="328" spans="1:9" ht="63" outlineLevel="2" x14ac:dyDescent="0.25">
      <c r="A328" s="144" t="s">
        <v>186</v>
      </c>
      <c r="B328" s="143" t="s">
        <v>89</v>
      </c>
      <c r="C328" s="143" t="s">
        <v>40</v>
      </c>
      <c r="D328" s="143" t="s">
        <v>717</v>
      </c>
      <c r="E328" s="143"/>
      <c r="F328" s="141">
        <f>F329</f>
        <v>88000</v>
      </c>
      <c r="G328" s="141">
        <f t="shared" ref="G328:H328" si="167">G329</f>
        <v>116400</v>
      </c>
      <c r="H328" s="141">
        <f t="shared" si="167"/>
        <v>144800</v>
      </c>
      <c r="I328" s="134"/>
    </row>
    <row r="329" spans="1:9" ht="31.5" outlineLevel="2" x14ac:dyDescent="0.25">
      <c r="A329" s="10" t="s">
        <v>93</v>
      </c>
      <c r="B329" s="143" t="s">
        <v>89</v>
      </c>
      <c r="C329" s="143" t="s">
        <v>40</v>
      </c>
      <c r="D329" s="143" t="s">
        <v>717</v>
      </c>
      <c r="E329" s="143" t="s">
        <v>94</v>
      </c>
      <c r="F329" s="141">
        <f>F330</f>
        <v>88000</v>
      </c>
      <c r="G329" s="141">
        <f t="shared" ref="G329:H329" si="168">G330</f>
        <v>116400</v>
      </c>
      <c r="H329" s="141">
        <f t="shared" si="168"/>
        <v>144800</v>
      </c>
      <c r="I329" s="134"/>
    </row>
    <row r="330" spans="1:9" ht="47.25" outlineLevel="3" x14ac:dyDescent="0.25">
      <c r="A330" s="144" t="s">
        <v>95</v>
      </c>
      <c r="B330" s="143" t="s">
        <v>89</v>
      </c>
      <c r="C330" s="143" t="s">
        <v>40</v>
      </c>
      <c r="D330" s="143" t="s">
        <v>717</v>
      </c>
      <c r="E330" s="143" t="s">
        <v>96</v>
      </c>
      <c r="F330" s="141">
        <v>88000</v>
      </c>
      <c r="G330" s="141">
        <v>116400</v>
      </c>
      <c r="H330" s="141">
        <v>144800</v>
      </c>
      <c r="I330" s="134"/>
    </row>
    <row r="331" spans="1:9" ht="47.25" outlineLevel="2" x14ac:dyDescent="0.25">
      <c r="A331" s="144" t="s">
        <v>187</v>
      </c>
      <c r="B331" s="143" t="s">
        <v>89</v>
      </c>
      <c r="C331" s="143" t="s">
        <v>40</v>
      </c>
      <c r="D331" s="143" t="s">
        <v>716</v>
      </c>
      <c r="E331" s="143"/>
      <c r="F331" s="141">
        <f>F332</f>
        <v>120537</v>
      </c>
      <c r="G331" s="141">
        <f t="shared" ref="G331:H331" si="169">G332</f>
        <v>70000</v>
      </c>
      <c r="H331" s="141">
        <f t="shared" si="169"/>
        <v>70000</v>
      </c>
      <c r="I331" s="134"/>
    </row>
    <row r="332" spans="1:9" ht="63" outlineLevel="2" x14ac:dyDescent="0.25">
      <c r="A332" s="10" t="s">
        <v>57</v>
      </c>
      <c r="B332" s="143" t="s">
        <v>89</v>
      </c>
      <c r="C332" s="143" t="s">
        <v>40</v>
      </c>
      <c r="D332" s="143" t="s">
        <v>716</v>
      </c>
      <c r="E332" s="143" t="s">
        <v>58</v>
      </c>
      <c r="F332" s="141">
        <f>F333</f>
        <v>120537</v>
      </c>
      <c r="G332" s="141">
        <f t="shared" ref="G332:H332" si="170">G333</f>
        <v>70000</v>
      </c>
      <c r="H332" s="141">
        <f t="shared" si="170"/>
        <v>70000</v>
      </c>
      <c r="I332" s="134"/>
    </row>
    <row r="333" spans="1:9" ht="94.5" outlineLevel="3" x14ac:dyDescent="0.25">
      <c r="A333" s="144" t="s">
        <v>188</v>
      </c>
      <c r="B333" s="143" t="s">
        <v>89</v>
      </c>
      <c r="C333" s="143" t="s">
        <v>40</v>
      </c>
      <c r="D333" s="143" t="s">
        <v>716</v>
      </c>
      <c r="E333" s="143" t="s">
        <v>189</v>
      </c>
      <c r="F333" s="141">
        <v>120537</v>
      </c>
      <c r="G333" s="141">
        <v>70000</v>
      </c>
      <c r="H333" s="141">
        <v>70000</v>
      </c>
      <c r="I333" s="134"/>
    </row>
    <row r="334" spans="1:9" outlineLevel="1" x14ac:dyDescent="0.25">
      <c r="A334" s="144" t="s">
        <v>90</v>
      </c>
      <c r="B334" s="143" t="s">
        <v>89</v>
      </c>
      <c r="C334" s="143" t="s">
        <v>91</v>
      </c>
      <c r="D334" s="143"/>
      <c r="E334" s="143"/>
      <c r="F334" s="141">
        <f>F335+F339+F342+F345</f>
        <v>24102772</v>
      </c>
      <c r="G334" s="141">
        <f t="shared" ref="G334:H334" si="171">G335+G339+G342+G345</f>
        <v>25200672</v>
      </c>
      <c r="H334" s="141">
        <f t="shared" si="171"/>
        <v>26821972</v>
      </c>
      <c r="I334" s="134"/>
    </row>
    <row r="335" spans="1:9" ht="141.75" outlineLevel="2" x14ac:dyDescent="0.25">
      <c r="A335" s="144" t="s">
        <v>711</v>
      </c>
      <c r="B335" s="143" t="s">
        <v>89</v>
      </c>
      <c r="C335" s="143" t="s">
        <v>91</v>
      </c>
      <c r="D335" s="143" t="s">
        <v>715</v>
      </c>
      <c r="E335" s="143"/>
      <c r="F335" s="141">
        <f>F336</f>
        <v>7495140</v>
      </c>
      <c r="G335" s="141">
        <f t="shared" ref="G335:H335" si="172">G336</f>
        <v>8593040</v>
      </c>
      <c r="H335" s="141">
        <f t="shared" si="172"/>
        <v>10214340</v>
      </c>
      <c r="I335" s="134"/>
    </row>
    <row r="336" spans="1:9" ht="31.5" outlineLevel="2" x14ac:dyDescent="0.25">
      <c r="A336" s="10" t="s">
        <v>93</v>
      </c>
      <c r="B336" s="143" t="s">
        <v>89</v>
      </c>
      <c r="C336" s="143" t="s">
        <v>91</v>
      </c>
      <c r="D336" s="143" t="s">
        <v>715</v>
      </c>
      <c r="E336" s="143" t="s">
        <v>94</v>
      </c>
      <c r="F336" s="141">
        <f>F337+F338</f>
        <v>7495140</v>
      </c>
      <c r="G336" s="141">
        <f t="shared" ref="G336:H336" si="173">G337+G338</f>
        <v>8593040</v>
      </c>
      <c r="H336" s="141">
        <f t="shared" si="173"/>
        <v>10214340</v>
      </c>
      <c r="I336" s="134"/>
    </row>
    <row r="337" spans="1:9" ht="31.5" outlineLevel="3" x14ac:dyDescent="0.25">
      <c r="A337" s="144" t="s">
        <v>191</v>
      </c>
      <c r="B337" s="143" t="s">
        <v>89</v>
      </c>
      <c r="C337" s="143" t="s">
        <v>91</v>
      </c>
      <c r="D337" s="143" t="s">
        <v>715</v>
      </c>
      <c r="E337" s="143" t="s">
        <v>192</v>
      </c>
      <c r="F337" s="141">
        <v>5631182</v>
      </c>
      <c r="G337" s="141">
        <v>6395914</v>
      </c>
      <c r="H337" s="141">
        <v>7528205</v>
      </c>
      <c r="I337" s="134"/>
    </row>
    <row r="338" spans="1:9" ht="47.25" outlineLevel="3" x14ac:dyDescent="0.25">
      <c r="A338" s="144" t="s">
        <v>95</v>
      </c>
      <c r="B338" s="143" t="s">
        <v>89</v>
      </c>
      <c r="C338" s="143" t="s">
        <v>91</v>
      </c>
      <c r="D338" s="143" t="s">
        <v>715</v>
      </c>
      <c r="E338" s="143" t="s">
        <v>96</v>
      </c>
      <c r="F338" s="141">
        <v>1863958</v>
      </c>
      <c r="G338" s="141">
        <v>2197126</v>
      </c>
      <c r="H338" s="141">
        <v>2686135</v>
      </c>
      <c r="I338" s="134"/>
    </row>
    <row r="339" spans="1:9" ht="31.5" outlineLevel="2" x14ac:dyDescent="0.25">
      <c r="A339" s="144" t="s">
        <v>193</v>
      </c>
      <c r="B339" s="143" t="s">
        <v>89</v>
      </c>
      <c r="C339" s="143" t="s">
        <v>91</v>
      </c>
      <c r="D339" s="143" t="s">
        <v>714</v>
      </c>
      <c r="E339" s="143"/>
      <c r="F339" s="141">
        <f>F340</f>
        <v>2902473</v>
      </c>
      <c r="G339" s="141">
        <f t="shared" ref="G339:H340" si="174">G340</f>
        <v>2902473</v>
      </c>
      <c r="H339" s="141">
        <f t="shared" si="174"/>
        <v>2902473</v>
      </c>
      <c r="I339" s="134"/>
    </row>
    <row r="340" spans="1:9" ht="31.5" outlineLevel="2" x14ac:dyDescent="0.25">
      <c r="A340" s="10" t="s">
        <v>93</v>
      </c>
      <c r="B340" s="143" t="s">
        <v>89</v>
      </c>
      <c r="C340" s="143" t="s">
        <v>91</v>
      </c>
      <c r="D340" s="143" t="s">
        <v>714</v>
      </c>
      <c r="E340" s="143" t="s">
        <v>94</v>
      </c>
      <c r="F340" s="141">
        <f>F341</f>
        <v>2902473</v>
      </c>
      <c r="G340" s="141">
        <f t="shared" si="174"/>
        <v>2902473</v>
      </c>
      <c r="H340" s="141">
        <f t="shared" si="174"/>
        <v>2902473</v>
      </c>
      <c r="I340" s="134"/>
    </row>
    <row r="341" spans="1:9" ht="47.25" outlineLevel="3" x14ac:dyDescent="0.25">
      <c r="A341" s="144" t="s">
        <v>95</v>
      </c>
      <c r="B341" s="143" t="s">
        <v>89</v>
      </c>
      <c r="C341" s="143" t="s">
        <v>91</v>
      </c>
      <c r="D341" s="143" t="s">
        <v>714</v>
      </c>
      <c r="E341" s="143" t="s">
        <v>96</v>
      </c>
      <c r="F341" s="141">
        <v>2902473</v>
      </c>
      <c r="G341" s="141">
        <v>2902473</v>
      </c>
      <c r="H341" s="141">
        <v>2902473</v>
      </c>
      <c r="I341" s="134"/>
    </row>
    <row r="342" spans="1:9" ht="110.25" outlineLevel="2" x14ac:dyDescent="0.25">
      <c r="A342" s="144" t="s">
        <v>713</v>
      </c>
      <c r="B342" s="143" t="s">
        <v>89</v>
      </c>
      <c r="C342" s="143" t="s">
        <v>91</v>
      </c>
      <c r="D342" s="143" t="s">
        <v>712</v>
      </c>
      <c r="E342" s="143"/>
      <c r="F342" s="141">
        <f>F343</f>
        <v>11282700</v>
      </c>
      <c r="G342" s="141">
        <f t="shared" ref="G342:H343" si="175">G343</f>
        <v>11282700</v>
      </c>
      <c r="H342" s="141">
        <f t="shared" si="175"/>
        <v>11282700</v>
      </c>
      <c r="I342" s="134"/>
    </row>
    <row r="343" spans="1:9" ht="47.25" outlineLevel="2" x14ac:dyDescent="0.25">
      <c r="A343" s="144" t="s">
        <v>195</v>
      </c>
      <c r="B343" s="143" t="s">
        <v>89</v>
      </c>
      <c r="C343" s="143" t="s">
        <v>91</v>
      </c>
      <c r="D343" s="143" t="s">
        <v>712</v>
      </c>
      <c r="E343" s="143" t="s">
        <v>196</v>
      </c>
      <c r="F343" s="141">
        <f>F344</f>
        <v>11282700</v>
      </c>
      <c r="G343" s="141">
        <f t="shared" si="175"/>
        <v>11282700</v>
      </c>
      <c r="H343" s="141">
        <f t="shared" si="175"/>
        <v>11282700</v>
      </c>
      <c r="I343" s="134"/>
    </row>
    <row r="344" spans="1:9" ht="26.25" customHeight="1" outlineLevel="3" x14ac:dyDescent="0.25">
      <c r="A344" s="144" t="s">
        <v>197</v>
      </c>
      <c r="B344" s="143" t="s">
        <v>89</v>
      </c>
      <c r="C344" s="143" t="s">
        <v>91</v>
      </c>
      <c r="D344" s="143" t="s">
        <v>712</v>
      </c>
      <c r="E344" s="143" t="s">
        <v>198</v>
      </c>
      <c r="F344" s="141">
        <v>11282700</v>
      </c>
      <c r="G344" s="141">
        <v>11282700</v>
      </c>
      <c r="H344" s="141">
        <v>11282700</v>
      </c>
      <c r="I344" s="134"/>
    </row>
    <row r="345" spans="1:9" ht="94.5" outlineLevel="2" x14ac:dyDescent="0.25">
      <c r="A345" s="144" t="s">
        <v>92</v>
      </c>
      <c r="B345" s="143" t="s">
        <v>89</v>
      </c>
      <c r="C345" s="143" t="s">
        <v>91</v>
      </c>
      <c r="D345" s="143" t="s">
        <v>770</v>
      </c>
      <c r="E345" s="143"/>
      <c r="F345" s="141">
        <f>F346</f>
        <v>2422459</v>
      </c>
      <c r="G345" s="141">
        <f t="shared" ref="G345:H346" si="176">G346</f>
        <v>2422459</v>
      </c>
      <c r="H345" s="141">
        <f t="shared" si="176"/>
        <v>2422459</v>
      </c>
      <c r="I345" s="134"/>
    </row>
    <row r="346" spans="1:9" ht="31.5" outlineLevel="2" x14ac:dyDescent="0.25">
      <c r="A346" s="10" t="s">
        <v>93</v>
      </c>
      <c r="B346" s="143" t="s">
        <v>89</v>
      </c>
      <c r="C346" s="143" t="s">
        <v>91</v>
      </c>
      <c r="D346" s="143" t="s">
        <v>770</v>
      </c>
      <c r="E346" s="143" t="s">
        <v>94</v>
      </c>
      <c r="F346" s="141">
        <f>F347</f>
        <v>2422459</v>
      </c>
      <c r="G346" s="141">
        <f t="shared" si="176"/>
        <v>2422459</v>
      </c>
      <c r="H346" s="141">
        <f t="shared" si="176"/>
        <v>2422459</v>
      </c>
      <c r="I346" s="134"/>
    </row>
    <row r="347" spans="1:9" ht="47.25" outlineLevel="3" x14ac:dyDescent="0.25">
      <c r="A347" s="144" t="s">
        <v>95</v>
      </c>
      <c r="B347" s="143" t="s">
        <v>89</v>
      </c>
      <c r="C347" s="143" t="s">
        <v>91</v>
      </c>
      <c r="D347" s="143" t="s">
        <v>770</v>
      </c>
      <c r="E347" s="143" t="s">
        <v>96</v>
      </c>
      <c r="F347" s="141">
        <v>2422459</v>
      </c>
      <c r="G347" s="141">
        <v>2422459</v>
      </c>
      <c r="H347" s="141">
        <v>2422459</v>
      </c>
      <c r="I347" s="134"/>
    </row>
    <row r="348" spans="1:9" ht="31.5" outlineLevel="1" x14ac:dyDescent="0.25">
      <c r="A348" s="144" t="s">
        <v>199</v>
      </c>
      <c r="B348" s="143" t="s">
        <v>89</v>
      </c>
      <c r="C348" s="143" t="s">
        <v>110</v>
      </c>
      <c r="D348" s="143"/>
      <c r="E348" s="143"/>
      <c r="F348" s="141">
        <f>F349+F354+F357+F360+F363</f>
        <v>1168360</v>
      </c>
      <c r="G348" s="141">
        <f t="shared" ref="G348:H348" si="177">G349+G354+G357+G360+G363</f>
        <v>1174360</v>
      </c>
      <c r="H348" s="141">
        <f t="shared" si="177"/>
        <v>1174360</v>
      </c>
      <c r="I348" s="134"/>
    </row>
    <row r="349" spans="1:9" ht="141.75" outlineLevel="2" x14ac:dyDescent="0.25">
      <c r="A349" s="144" t="s">
        <v>711</v>
      </c>
      <c r="B349" s="143" t="s">
        <v>89</v>
      </c>
      <c r="C349" s="143" t="s">
        <v>110</v>
      </c>
      <c r="D349" s="143" t="s">
        <v>710</v>
      </c>
      <c r="E349" s="143"/>
      <c r="F349" s="141">
        <f>F350+F352</f>
        <v>1044360</v>
      </c>
      <c r="G349" s="141">
        <f t="shared" ref="G349:H349" si="178">G350+G352</f>
        <v>1044360</v>
      </c>
      <c r="H349" s="141">
        <f t="shared" si="178"/>
        <v>1044360</v>
      </c>
      <c r="I349" s="134"/>
    </row>
    <row r="350" spans="1:9" ht="110.25" outlineLevel="2" x14ac:dyDescent="0.25">
      <c r="A350" s="10" t="s">
        <v>35</v>
      </c>
      <c r="B350" s="143" t="s">
        <v>89</v>
      </c>
      <c r="C350" s="143" t="s">
        <v>110</v>
      </c>
      <c r="D350" s="143" t="s">
        <v>710</v>
      </c>
      <c r="E350" s="143" t="s">
        <v>36</v>
      </c>
      <c r="F350" s="141">
        <f>F351</f>
        <v>633200</v>
      </c>
      <c r="G350" s="141">
        <f t="shared" ref="G350:H350" si="179">G351</f>
        <v>658533</v>
      </c>
      <c r="H350" s="141">
        <f t="shared" si="179"/>
        <v>684874</v>
      </c>
      <c r="I350" s="134"/>
    </row>
    <row r="351" spans="1:9" ht="47.25" outlineLevel="3" x14ac:dyDescent="0.25">
      <c r="A351" s="144" t="s">
        <v>37</v>
      </c>
      <c r="B351" s="143" t="s">
        <v>89</v>
      </c>
      <c r="C351" s="143" t="s">
        <v>110</v>
      </c>
      <c r="D351" s="143" t="s">
        <v>710</v>
      </c>
      <c r="E351" s="143" t="s">
        <v>38</v>
      </c>
      <c r="F351" s="141">
        <v>633200</v>
      </c>
      <c r="G351" s="141">
        <v>658533</v>
      </c>
      <c r="H351" s="141">
        <v>684874</v>
      </c>
      <c r="I351" s="134"/>
    </row>
    <row r="352" spans="1:9" ht="47.25" outlineLevel="3" x14ac:dyDescent="0.25">
      <c r="A352" s="10" t="s">
        <v>42</v>
      </c>
      <c r="B352" s="143" t="s">
        <v>89</v>
      </c>
      <c r="C352" s="143" t="s">
        <v>110</v>
      </c>
      <c r="D352" s="143" t="s">
        <v>710</v>
      </c>
      <c r="E352" s="143" t="s">
        <v>43</v>
      </c>
      <c r="F352" s="141">
        <f>F353</f>
        <v>411160</v>
      </c>
      <c r="G352" s="141">
        <f t="shared" ref="G352:H352" si="180">G353</f>
        <v>385827</v>
      </c>
      <c r="H352" s="141">
        <f t="shared" si="180"/>
        <v>359486</v>
      </c>
      <c r="I352" s="134"/>
    </row>
    <row r="353" spans="1:9" ht="47.25" outlineLevel="3" x14ac:dyDescent="0.25">
      <c r="A353" s="144" t="s">
        <v>44</v>
      </c>
      <c r="B353" s="143" t="s">
        <v>89</v>
      </c>
      <c r="C353" s="143" t="s">
        <v>110</v>
      </c>
      <c r="D353" s="143" t="s">
        <v>710</v>
      </c>
      <c r="E353" s="143" t="s">
        <v>45</v>
      </c>
      <c r="F353" s="141">
        <v>411160</v>
      </c>
      <c r="G353" s="141">
        <v>385827</v>
      </c>
      <c r="H353" s="141">
        <v>359486</v>
      </c>
      <c r="I353" s="134"/>
    </row>
    <row r="354" spans="1:9" ht="141.75" outlineLevel="2" x14ac:dyDescent="0.25">
      <c r="A354" s="144" t="s">
        <v>190</v>
      </c>
      <c r="B354" s="143" t="s">
        <v>89</v>
      </c>
      <c r="C354" s="143" t="s">
        <v>110</v>
      </c>
      <c r="D354" s="143" t="s">
        <v>709</v>
      </c>
      <c r="E354" s="143"/>
      <c r="F354" s="141">
        <f>F355</f>
        <v>91000</v>
      </c>
      <c r="G354" s="141">
        <f t="shared" ref="G354:H354" si="181">G355</f>
        <v>102000</v>
      </c>
      <c r="H354" s="141">
        <f t="shared" si="181"/>
        <v>102000</v>
      </c>
      <c r="I354" s="134"/>
    </row>
    <row r="355" spans="1:9" ht="47.25" outlineLevel="2" x14ac:dyDescent="0.25">
      <c r="A355" s="10" t="s">
        <v>42</v>
      </c>
      <c r="B355" s="143" t="s">
        <v>89</v>
      </c>
      <c r="C355" s="143" t="s">
        <v>110</v>
      </c>
      <c r="D355" s="143" t="s">
        <v>709</v>
      </c>
      <c r="E355" s="143" t="s">
        <v>43</v>
      </c>
      <c r="F355" s="141">
        <f>F356</f>
        <v>91000</v>
      </c>
      <c r="G355" s="141">
        <f t="shared" ref="G355:H355" si="182">G356</f>
        <v>102000</v>
      </c>
      <c r="H355" s="141">
        <f t="shared" si="182"/>
        <v>102000</v>
      </c>
      <c r="I355" s="134"/>
    </row>
    <row r="356" spans="1:9" ht="47.25" outlineLevel="3" x14ac:dyDescent="0.25">
      <c r="A356" s="144" t="s">
        <v>44</v>
      </c>
      <c r="B356" s="143" t="s">
        <v>89</v>
      </c>
      <c r="C356" s="143" t="s">
        <v>110</v>
      </c>
      <c r="D356" s="143" t="s">
        <v>709</v>
      </c>
      <c r="E356" s="143" t="s">
        <v>45</v>
      </c>
      <c r="F356" s="141">
        <v>91000</v>
      </c>
      <c r="G356" s="141">
        <v>102000</v>
      </c>
      <c r="H356" s="141">
        <v>102000</v>
      </c>
      <c r="I356" s="134"/>
    </row>
    <row r="357" spans="1:9" ht="47.25" outlineLevel="2" x14ac:dyDescent="0.25">
      <c r="A357" s="144" t="s">
        <v>200</v>
      </c>
      <c r="B357" s="143" t="s">
        <v>89</v>
      </c>
      <c r="C357" s="143" t="s">
        <v>110</v>
      </c>
      <c r="D357" s="143" t="s">
        <v>708</v>
      </c>
      <c r="E357" s="143"/>
      <c r="F357" s="141">
        <f>F358</f>
        <v>8000</v>
      </c>
      <c r="G357" s="141">
        <f t="shared" ref="G357:H357" si="183">G358</f>
        <v>8000</v>
      </c>
      <c r="H357" s="141">
        <f t="shared" si="183"/>
        <v>8000</v>
      </c>
      <c r="I357" s="134"/>
    </row>
    <row r="358" spans="1:9" ht="47.25" outlineLevel="2" x14ac:dyDescent="0.25">
      <c r="A358" s="10" t="s">
        <v>42</v>
      </c>
      <c r="B358" s="143" t="s">
        <v>89</v>
      </c>
      <c r="C358" s="143" t="s">
        <v>110</v>
      </c>
      <c r="D358" s="143" t="s">
        <v>708</v>
      </c>
      <c r="E358" s="143" t="s">
        <v>43</v>
      </c>
      <c r="F358" s="141">
        <f>F359</f>
        <v>8000</v>
      </c>
      <c r="G358" s="141">
        <f t="shared" ref="G358:H358" si="184">G359</f>
        <v>8000</v>
      </c>
      <c r="H358" s="141">
        <f t="shared" si="184"/>
        <v>8000</v>
      </c>
      <c r="I358" s="134"/>
    </row>
    <row r="359" spans="1:9" ht="47.25" outlineLevel="3" x14ac:dyDescent="0.25">
      <c r="A359" s="144" t="s">
        <v>44</v>
      </c>
      <c r="B359" s="143" t="s">
        <v>89</v>
      </c>
      <c r="C359" s="143" t="s">
        <v>110</v>
      </c>
      <c r="D359" s="143" t="s">
        <v>708</v>
      </c>
      <c r="E359" s="143" t="s">
        <v>45</v>
      </c>
      <c r="F359" s="141">
        <v>8000</v>
      </c>
      <c r="G359" s="141">
        <v>8000</v>
      </c>
      <c r="H359" s="141">
        <v>8000</v>
      </c>
      <c r="I359" s="134"/>
    </row>
    <row r="360" spans="1:9" ht="31.5" outlineLevel="2" x14ac:dyDescent="0.25">
      <c r="A360" s="144" t="s">
        <v>201</v>
      </c>
      <c r="B360" s="143" t="s">
        <v>89</v>
      </c>
      <c r="C360" s="143" t="s">
        <v>110</v>
      </c>
      <c r="D360" s="143" t="s">
        <v>707</v>
      </c>
      <c r="E360" s="143"/>
      <c r="F360" s="141">
        <f>F361</f>
        <v>20000</v>
      </c>
      <c r="G360" s="141">
        <f t="shared" ref="G360:H360" si="185">G361</f>
        <v>20000</v>
      </c>
      <c r="H360" s="141">
        <f t="shared" si="185"/>
        <v>20000</v>
      </c>
      <c r="I360" s="134"/>
    </row>
    <row r="361" spans="1:9" ht="47.25" outlineLevel="2" x14ac:dyDescent="0.25">
      <c r="A361" s="10" t="s">
        <v>42</v>
      </c>
      <c r="B361" s="143" t="s">
        <v>89</v>
      </c>
      <c r="C361" s="143" t="s">
        <v>110</v>
      </c>
      <c r="D361" s="143" t="s">
        <v>707</v>
      </c>
      <c r="E361" s="143" t="s">
        <v>43</v>
      </c>
      <c r="F361" s="141">
        <f>F362</f>
        <v>20000</v>
      </c>
      <c r="G361" s="141">
        <f t="shared" ref="G361:H361" si="186">G362</f>
        <v>20000</v>
      </c>
      <c r="H361" s="141">
        <f t="shared" si="186"/>
        <v>20000</v>
      </c>
      <c r="I361" s="134"/>
    </row>
    <row r="362" spans="1:9" ht="47.25" outlineLevel="3" x14ac:dyDescent="0.25">
      <c r="A362" s="144" t="s">
        <v>44</v>
      </c>
      <c r="B362" s="143" t="s">
        <v>89</v>
      </c>
      <c r="C362" s="143" t="s">
        <v>110</v>
      </c>
      <c r="D362" s="143" t="s">
        <v>707</v>
      </c>
      <c r="E362" s="143" t="s">
        <v>45</v>
      </c>
      <c r="F362" s="141">
        <v>20000</v>
      </c>
      <c r="G362" s="141">
        <v>20000</v>
      </c>
      <c r="H362" s="141">
        <v>20000</v>
      </c>
      <c r="I362" s="134"/>
    </row>
    <row r="363" spans="1:9" ht="31.5" outlineLevel="2" x14ac:dyDescent="0.25">
      <c r="A363" s="144" t="s">
        <v>113</v>
      </c>
      <c r="B363" s="143" t="s">
        <v>89</v>
      </c>
      <c r="C363" s="143" t="s">
        <v>110</v>
      </c>
      <c r="D363" s="143" t="s">
        <v>706</v>
      </c>
      <c r="E363" s="143"/>
      <c r="F363" s="141">
        <f>F364</f>
        <v>5000</v>
      </c>
      <c r="G363" s="141">
        <f t="shared" ref="G363:H363" si="187">G364</f>
        <v>0</v>
      </c>
      <c r="H363" s="141">
        <f t="shared" si="187"/>
        <v>0</v>
      </c>
      <c r="I363" s="134"/>
    </row>
    <row r="364" spans="1:9" ht="31.5" outlineLevel="2" x14ac:dyDescent="0.25">
      <c r="A364" s="10" t="s">
        <v>93</v>
      </c>
      <c r="B364" s="143" t="s">
        <v>89</v>
      </c>
      <c r="C364" s="143" t="s">
        <v>110</v>
      </c>
      <c r="D364" s="143" t="s">
        <v>706</v>
      </c>
      <c r="E364" s="143" t="s">
        <v>94</v>
      </c>
      <c r="F364" s="141">
        <f>F365</f>
        <v>5000</v>
      </c>
      <c r="G364" s="141">
        <f t="shared" ref="G364:H364" si="188">G365</f>
        <v>0</v>
      </c>
      <c r="H364" s="141">
        <f t="shared" si="188"/>
        <v>0</v>
      </c>
      <c r="I364" s="134"/>
    </row>
    <row r="365" spans="1:9" ht="47.25" outlineLevel="3" x14ac:dyDescent="0.25">
      <c r="A365" s="144" t="s">
        <v>95</v>
      </c>
      <c r="B365" s="143" t="s">
        <v>89</v>
      </c>
      <c r="C365" s="143" t="s">
        <v>110</v>
      </c>
      <c r="D365" s="143" t="s">
        <v>706</v>
      </c>
      <c r="E365" s="143" t="s">
        <v>96</v>
      </c>
      <c r="F365" s="141">
        <v>5000</v>
      </c>
      <c r="G365" s="141">
        <v>0</v>
      </c>
      <c r="H365" s="141">
        <v>0</v>
      </c>
      <c r="I365" s="134"/>
    </row>
    <row r="366" spans="1:9" x14ac:dyDescent="0.25">
      <c r="A366" s="144" t="s">
        <v>202</v>
      </c>
      <c r="B366" s="143" t="s">
        <v>112</v>
      </c>
      <c r="C366" s="143"/>
      <c r="D366" s="143"/>
      <c r="E366" s="143"/>
      <c r="F366" s="141">
        <f>F367+F374</f>
        <v>11649647</v>
      </c>
      <c r="G366" s="141">
        <f t="shared" ref="G366:H366" si="189">G367+G374</f>
        <v>16374840</v>
      </c>
      <c r="H366" s="141">
        <f t="shared" si="189"/>
        <v>8989900</v>
      </c>
      <c r="I366" s="134"/>
    </row>
    <row r="367" spans="1:9" outlineLevel="1" x14ac:dyDescent="0.25">
      <c r="A367" s="144" t="s">
        <v>203</v>
      </c>
      <c r="B367" s="143" t="s">
        <v>112</v>
      </c>
      <c r="C367" s="143" t="s">
        <v>31</v>
      </c>
      <c r="D367" s="143"/>
      <c r="E367" s="143"/>
      <c r="F367" s="141">
        <f>F368+F371</f>
        <v>11230647</v>
      </c>
      <c r="G367" s="141">
        <f t="shared" ref="G367:H367" si="190">G368+G371</f>
        <v>16155840</v>
      </c>
      <c r="H367" s="141">
        <f t="shared" si="190"/>
        <v>8770900</v>
      </c>
      <c r="I367" s="134"/>
    </row>
    <row r="368" spans="1:9" ht="31.5" outlineLevel="2" x14ac:dyDescent="0.25">
      <c r="A368" s="144" t="s">
        <v>204</v>
      </c>
      <c r="B368" s="143" t="s">
        <v>112</v>
      </c>
      <c r="C368" s="143" t="s">
        <v>31</v>
      </c>
      <c r="D368" s="143" t="s">
        <v>705</v>
      </c>
      <c r="E368" s="143"/>
      <c r="F368" s="141">
        <f>F369</f>
        <v>11230647</v>
      </c>
      <c r="G368" s="141">
        <f t="shared" ref="G368:H368" si="191">G369</f>
        <v>8770800</v>
      </c>
      <c r="H368" s="141">
        <f t="shared" si="191"/>
        <v>8770900</v>
      </c>
      <c r="I368" s="134"/>
    </row>
    <row r="369" spans="1:9" ht="63" outlineLevel="2" x14ac:dyDescent="0.25">
      <c r="A369" s="10" t="s">
        <v>57</v>
      </c>
      <c r="B369" s="143" t="s">
        <v>112</v>
      </c>
      <c r="C369" s="143" t="s">
        <v>31</v>
      </c>
      <c r="D369" s="143" t="s">
        <v>705</v>
      </c>
      <c r="E369" s="143" t="s">
        <v>58</v>
      </c>
      <c r="F369" s="141">
        <f>F370</f>
        <v>11230647</v>
      </c>
      <c r="G369" s="141">
        <f t="shared" ref="G369:H369" si="192">G370</f>
        <v>8770800</v>
      </c>
      <c r="H369" s="141">
        <f t="shared" si="192"/>
        <v>8770900</v>
      </c>
      <c r="I369" s="134"/>
    </row>
    <row r="370" spans="1:9" ht="18" customHeight="1" outlineLevel="3" x14ac:dyDescent="0.25">
      <c r="A370" s="144" t="s">
        <v>205</v>
      </c>
      <c r="B370" s="143" t="s">
        <v>112</v>
      </c>
      <c r="C370" s="143" t="s">
        <v>31</v>
      </c>
      <c r="D370" s="143" t="s">
        <v>705</v>
      </c>
      <c r="E370" s="143" t="s">
        <v>206</v>
      </c>
      <c r="F370" s="141">
        <v>11230647</v>
      </c>
      <c r="G370" s="141">
        <v>8770800</v>
      </c>
      <c r="H370" s="141">
        <v>8770900</v>
      </c>
      <c r="I370" s="134"/>
    </row>
    <row r="371" spans="1:9" ht="63" outlineLevel="2" x14ac:dyDescent="0.25">
      <c r="A371" s="144" t="s">
        <v>207</v>
      </c>
      <c r="B371" s="143" t="s">
        <v>112</v>
      </c>
      <c r="C371" s="143" t="s">
        <v>31</v>
      </c>
      <c r="D371" s="143" t="s">
        <v>704</v>
      </c>
      <c r="E371" s="143"/>
      <c r="F371" s="141">
        <f>F372</f>
        <v>0</v>
      </c>
      <c r="G371" s="141">
        <f t="shared" ref="G371:H371" si="193">G372</f>
        <v>7385040</v>
      </c>
      <c r="H371" s="141">
        <f t="shared" si="193"/>
        <v>0</v>
      </c>
      <c r="I371" s="134"/>
    </row>
    <row r="372" spans="1:9" ht="54" customHeight="1" outlineLevel="2" x14ac:dyDescent="0.25">
      <c r="A372" s="144" t="s">
        <v>195</v>
      </c>
      <c r="B372" s="143" t="s">
        <v>112</v>
      </c>
      <c r="C372" s="143" t="s">
        <v>31</v>
      </c>
      <c r="D372" s="143" t="s">
        <v>704</v>
      </c>
      <c r="E372" s="143" t="s">
        <v>196</v>
      </c>
      <c r="F372" s="141">
        <f>F373</f>
        <v>0</v>
      </c>
      <c r="G372" s="141">
        <f t="shared" ref="G372:H372" si="194">G373</f>
        <v>7385040</v>
      </c>
      <c r="H372" s="141">
        <f t="shared" si="194"/>
        <v>0</v>
      </c>
      <c r="I372" s="134"/>
    </row>
    <row r="373" spans="1:9" outlineLevel="3" x14ac:dyDescent="0.25">
      <c r="A373" s="144" t="s">
        <v>197</v>
      </c>
      <c r="B373" s="143" t="s">
        <v>112</v>
      </c>
      <c r="C373" s="143" t="s">
        <v>31</v>
      </c>
      <c r="D373" s="143" t="s">
        <v>704</v>
      </c>
      <c r="E373" s="143" t="s">
        <v>198</v>
      </c>
      <c r="F373" s="141">
        <v>0</v>
      </c>
      <c r="G373" s="141">
        <v>7385040</v>
      </c>
      <c r="H373" s="141">
        <v>0</v>
      </c>
      <c r="I373" s="134"/>
    </row>
    <row r="374" spans="1:9" outlineLevel="1" x14ac:dyDescent="0.25">
      <c r="A374" s="144" t="s">
        <v>208</v>
      </c>
      <c r="B374" s="143" t="s">
        <v>112</v>
      </c>
      <c r="C374" s="143" t="s">
        <v>33</v>
      </c>
      <c r="D374" s="143"/>
      <c r="E374" s="143"/>
      <c r="F374" s="141">
        <f>F375</f>
        <v>419000</v>
      </c>
      <c r="G374" s="141">
        <f t="shared" ref="G374:H376" si="195">G375</f>
        <v>219000</v>
      </c>
      <c r="H374" s="141">
        <f t="shared" si="195"/>
        <v>219000</v>
      </c>
      <c r="I374" s="134"/>
    </row>
    <row r="375" spans="1:9" ht="31.5" outlineLevel="2" x14ac:dyDescent="0.25">
      <c r="A375" s="144" t="s">
        <v>209</v>
      </c>
      <c r="B375" s="143" t="s">
        <v>112</v>
      </c>
      <c r="C375" s="143" t="s">
        <v>33</v>
      </c>
      <c r="D375" s="143" t="s">
        <v>703</v>
      </c>
      <c r="E375" s="143"/>
      <c r="F375" s="141">
        <f>F376</f>
        <v>419000</v>
      </c>
      <c r="G375" s="141">
        <f t="shared" si="195"/>
        <v>219000</v>
      </c>
      <c r="H375" s="141">
        <f t="shared" si="195"/>
        <v>219000</v>
      </c>
      <c r="I375" s="134"/>
    </row>
    <row r="376" spans="1:9" ht="47.25" outlineLevel="2" x14ac:dyDescent="0.25">
      <c r="A376" s="10" t="s">
        <v>42</v>
      </c>
      <c r="B376" s="143" t="s">
        <v>112</v>
      </c>
      <c r="C376" s="143" t="s">
        <v>33</v>
      </c>
      <c r="D376" s="143" t="s">
        <v>703</v>
      </c>
      <c r="E376" s="143" t="s">
        <v>43</v>
      </c>
      <c r="F376" s="141">
        <f>F377</f>
        <v>419000</v>
      </c>
      <c r="G376" s="141">
        <f t="shared" si="195"/>
        <v>219000</v>
      </c>
      <c r="H376" s="141">
        <f t="shared" si="195"/>
        <v>219000</v>
      </c>
      <c r="I376" s="134"/>
    </row>
    <row r="377" spans="1:9" ht="47.25" outlineLevel="3" x14ac:dyDescent="0.25">
      <c r="A377" s="144" t="s">
        <v>44</v>
      </c>
      <c r="B377" s="143" t="s">
        <v>112</v>
      </c>
      <c r="C377" s="143" t="s">
        <v>33</v>
      </c>
      <c r="D377" s="143" t="s">
        <v>703</v>
      </c>
      <c r="E377" s="143" t="s">
        <v>45</v>
      </c>
      <c r="F377" s="141">
        <v>419000</v>
      </c>
      <c r="G377" s="141">
        <v>219000</v>
      </c>
      <c r="H377" s="141">
        <v>219000</v>
      </c>
      <c r="I377" s="134"/>
    </row>
    <row r="378" spans="1:9" ht="47.25" x14ac:dyDescent="0.25">
      <c r="A378" s="144" t="s">
        <v>799</v>
      </c>
      <c r="B378" s="143" t="s">
        <v>118</v>
      </c>
      <c r="C378" s="143"/>
      <c r="D378" s="143"/>
      <c r="E378" s="143"/>
      <c r="F378" s="141">
        <f>F379+F383</f>
        <v>4108000</v>
      </c>
      <c r="G378" s="141">
        <f t="shared" ref="G378:H378" si="196">G379+G383</f>
        <v>1108000</v>
      </c>
      <c r="H378" s="141">
        <f t="shared" si="196"/>
        <v>1108000</v>
      </c>
      <c r="I378" s="134"/>
    </row>
    <row r="379" spans="1:9" ht="63" outlineLevel="1" x14ac:dyDescent="0.25">
      <c r="A379" s="144" t="s">
        <v>119</v>
      </c>
      <c r="B379" s="143" t="s">
        <v>118</v>
      </c>
      <c r="C379" s="143" t="s">
        <v>31</v>
      </c>
      <c r="D379" s="143"/>
      <c r="E379" s="143"/>
      <c r="F379" s="141">
        <f>F380</f>
        <v>1108000</v>
      </c>
      <c r="G379" s="141">
        <f t="shared" ref="G379:H381" si="197">G380</f>
        <v>1108000</v>
      </c>
      <c r="H379" s="141">
        <f t="shared" si="197"/>
        <v>1108000</v>
      </c>
      <c r="I379" s="134"/>
    </row>
    <row r="380" spans="1:9" ht="126" outlineLevel="2" x14ac:dyDescent="0.25">
      <c r="A380" s="144" t="s">
        <v>760</v>
      </c>
      <c r="B380" s="143" t="s">
        <v>118</v>
      </c>
      <c r="C380" s="143" t="s">
        <v>31</v>
      </c>
      <c r="D380" s="143" t="s">
        <v>759</v>
      </c>
      <c r="E380" s="143"/>
      <c r="F380" s="141">
        <f>F381</f>
        <v>1108000</v>
      </c>
      <c r="G380" s="141">
        <f t="shared" si="197"/>
        <v>1108000</v>
      </c>
      <c r="H380" s="141">
        <f t="shared" si="197"/>
        <v>1108000</v>
      </c>
      <c r="I380" s="134"/>
    </row>
    <row r="381" spans="1:9" outlineLevel="2" x14ac:dyDescent="0.25">
      <c r="A381" s="10" t="s">
        <v>121</v>
      </c>
      <c r="B381" s="143" t="s">
        <v>118</v>
      </c>
      <c r="C381" s="143" t="s">
        <v>31</v>
      </c>
      <c r="D381" s="143" t="s">
        <v>759</v>
      </c>
      <c r="E381" s="143" t="s">
        <v>122</v>
      </c>
      <c r="F381" s="141">
        <f>F382</f>
        <v>1108000</v>
      </c>
      <c r="G381" s="141">
        <f t="shared" si="197"/>
        <v>1108000</v>
      </c>
      <c r="H381" s="141">
        <f t="shared" si="197"/>
        <v>1108000</v>
      </c>
      <c r="I381" s="134"/>
    </row>
    <row r="382" spans="1:9" outlineLevel="3" x14ac:dyDescent="0.25">
      <c r="A382" s="144" t="s">
        <v>123</v>
      </c>
      <c r="B382" s="143" t="s">
        <v>118</v>
      </c>
      <c r="C382" s="143" t="s">
        <v>31</v>
      </c>
      <c r="D382" s="143" t="s">
        <v>759</v>
      </c>
      <c r="E382" s="143" t="s">
        <v>124</v>
      </c>
      <c r="F382" s="141">
        <v>1108000</v>
      </c>
      <c r="G382" s="141">
        <v>1108000</v>
      </c>
      <c r="H382" s="141">
        <v>1108000</v>
      </c>
      <c r="I382" s="134"/>
    </row>
    <row r="383" spans="1:9" outlineLevel="1" x14ac:dyDescent="0.25">
      <c r="A383" s="144" t="s">
        <v>125</v>
      </c>
      <c r="B383" s="143" t="s">
        <v>118</v>
      </c>
      <c r="C383" s="143" t="s">
        <v>33</v>
      </c>
      <c r="D383" s="143"/>
      <c r="E383" s="143"/>
      <c r="F383" s="141">
        <f>F384</f>
        <v>3000000</v>
      </c>
      <c r="G383" s="141">
        <f t="shared" ref="G383:H385" si="198">G384</f>
        <v>0</v>
      </c>
      <c r="H383" s="141">
        <f t="shared" si="198"/>
        <v>0</v>
      </c>
      <c r="I383" s="134"/>
    </row>
    <row r="384" spans="1:9" ht="47.25" outlineLevel="2" x14ac:dyDescent="0.25">
      <c r="A384" s="144" t="s">
        <v>126</v>
      </c>
      <c r="B384" s="143" t="s">
        <v>118</v>
      </c>
      <c r="C384" s="143" t="s">
        <v>33</v>
      </c>
      <c r="D384" s="143" t="s">
        <v>758</v>
      </c>
      <c r="E384" s="143"/>
      <c r="F384" s="141">
        <f>F385</f>
        <v>3000000</v>
      </c>
      <c r="G384" s="141">
        <f t="shared" si="198"/>
        <v>0</v>
      </c>
      <c r="H384" s="141">
        <f t="shared" si="198"/>
        <v>0</v>
      </c>
      <c r="I384" s="134"/>
    </row>
    <row r="385" spans="1:9" outlineLevel="2" x14ac:dyDescent="0.25">
      <c r="A385" s="10" t="s">
        <v>121</v>
      </c>
      <c r="B385" s="139" t="s">
        <v>118</v>
      </c>
      <c r="C385" s="139" t="s">
        <v>33</v>
      </c>
      <c r="D385" s="139" t="s">
        <v>758</v>
      </c>
      <c r="E385" s="143" t="s">
        <v>122</v>
      </c>
      <c r="F385" s="141">
        <f>F386</f>
        <v>3000000</v>
      </c>
      <c r="G385" s="141">
        <f t="shared" si="198"/>
        <v>0</v>
      </c>
      <c r="H385" s="141">
        <f t="shared" si="198"/>
        <v>0</v>
      </c>
      <c r="I385" s="134"/>
    </row>
    <row r="386" spans="1:9" outlineLevel="3" x14ac:dyDescent="0.25">
      <c r="A386" s="140" t="s">
        <v>123</v>
      </c>
      <c r="B386" s="139" t="s">
        <v>118</v>
      </c>
      <c r="C386" s="139" t="s">
        <v>33</v>
      </c>
      <c r="D386" s="139" t="s">
        <v>758</v>
      </c>
      <c r="E386" s="139" t="s">
        <v>124</v>
      </c>
      <c r="F386" s="137">
        <v>3000000</v>
      </c>
      <c r="G386" s="137">
        <v>0</v>
      </c>
      <c r="H386" s="137">
        <v>0</v>
      </c>
      <c r="I386" s="134"/>
    </row>
    <row r="387" spans="1:9" x14ac:dyDescent="0.25">
      <c r="A387" s="172" t="s">
        <v>213</v>
      </c>
      <c r="B387" s="172"/>
      <c r="C387" s="172"/>
      <c r="D387" s="172"/>
      <c r="E387" s="172"/>
      <c r="F387" s="136">
        <f>F18+F103+F108+F129+F166+F182+F187+F278+F322+F366+F378</f>
        <v>667341972.12</v>
      </c>
      <c r="G387" s="136">
        <f>G18+G103+G108+G129+G166+G182+G187+G278+G322+G366+G378</f>
        <v>531556278.67000002</v>
      </c>
      <c r="H387" s="136">
        <f>H18+H103+H108+H129+H166+H182+H187+H278+H322+H366+H378</f>
        <v>503402899.60000002</v>
      </c>
      <c r="I387" s="134"/>
    </row>
    <row r="388" spans="1:9" x14ac:dyDescent="0.25">
      <c r="A388" s="134"/>
      <c r="B388" s="135"/>
      <c r="C388" s="135"/>
      <c r="D388" s="135"/>
      <c r="E388" s="135"/>
      <c r="F388" s="134"/>
      <c r="G388" s="134"/>
      <c r="H388" s="134"/>
      <c r="I388" s="134"/>
    </row>
    <row r="389" spans="1:9" x14ac:dyDescent="0.25">
      <c r="A389" s="174"/>
      <c r="B389" s="174"/>
      <c r="C389" s="174"/>
      <c r="D389" s="174"/>
      <c r="E389" s="174"/>
      <c r="F389" s="174"/>
      <c r="G389" s="174"/>
      <c r="H389" s="174"/>
      <c r="I389" s="134"/>
    </row>
  </sheetData>
  <mergeCells count="16">
    <mergeCell ref="A389:H389"/>
    <mergeCell ref="E12:H12"/>
    <mergeCell ref="A14:H14"/>
    <mergeCell ref="F6:H6"/>
    <mergeCell ref="F7:H7"/>
    <mergeCell ref="F8:H8"/>
    <mergeCell ref="F9:H9"/>
    <mergeCell ref="E10:H10"/>
    <mergeCell ref="E11:H11"/>
    <mergeCell ref="A15:H15"/>
    <mergeCell ref="A387:E387"/>
    <mergeCell ref="G1:H1"/>
    <mergeCell ref="G2:H2"/>
    <mergeCell ref="G3:H3"/>
    <mergeCell ref="G4:H4"/>
    <mergeCell ref="F5:H5"/>
  </mergeCells>
  <pageMargins left="0.78749999999999998" right="0.59027779999999996" top="0.59027779999999996" bottom="0.59027779999999996" header="0.39374999999999999" footer="0.51180550000000002"/>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46"/>
  <sheetViews>
    <sheetView view="pageBreakPreview" zoomScale="70" zoomScaleNormal="100" zoomScaleSheetLayoutView="70" workbookViewId="0">
      <selection activeCell="H5" sqref="H5:J5"/>
    </sheetView>
  </sheetViews>
  <sheetFormatPr defaultRowHeight="12.75" x14ac:dyDescent="0.2"/>
  <cols>
    <col min="1" max="1" width="36.42578125" style="3" customWidth="1"/>
    <col min="2" max="2" width="5.42578125" style="3" customWidth="1"/>
    <col min="3" max="3" width="8" style="3" customWidth="1"/>
    <col min="4" max="4" width="7.28515625" style="3" customWidth="1"/>
    <col min="5" max="5" width="7.5703125" style="3" customWidth="1"/>
    <col min="6" max="6" width="11.7109375" style="3" customWidth="1"/>
    <col min="7" max="7" width="7.7109375" style="3" customWidth="1"/>
    <col min="8" max="8" width="19.7109375" style="3" customWidth="1"/>
    <col min="9" max="9" width="20.5703125" style="3" customWidth="1"/>
    <col min="10" max="10" width="20.85546875" style="3" customWidth="1"/>
    <col min="11" max="16384" width="9.140625" style="3"/>
  </cols>
  <sheetData>
    <row r="1" spans="1:10" ht="15.75" x14ac:dyDescent="0.2">
      <c r="H1" s="43"/>
      <c r="I1" s="181" t="s">
        <v>810</v>
      </c>
      <c r="J1" s="182"/>
    </row>
    <row r="2" spans="1:10" ht="15.75" x14ac:dyDescent="0.2">
      <c r="H2" s="43"/>
      <c r="I2" s="182" t="s">
        <v>7</v>
      </c>
      <c r="J2" s="182"/>
    </row>
    <row r="3" spans="1:10" ht="15.75" x14ac:dyDescent="0.2">
      <c r="H3" s="43"/>
      <c r="I3" s="182" t="s">
        <v>0</v>
      </c>
      <c r="J3" s="182"/>
    </row>
    <row r="4" spans="1:10" ht="15.75" x14ac:dyDescent="0.2">
      <c r="H4" s="43"/>
      <c r="I4" s="181" t="s">
        <v>818</v>
      </c>
      <c r="J4" s="182"/>
    </row>
    <row r="5" spans="1:10" ht="85.5" customHeight="1" x14ac:dyDescent="0.2">
      <c r="H5" s="183" t="s">
        <v>378</v>
      </c>
      <c r="I5" s="183"/>
      <c r="J5" s="183"/>
    </row>
    <row r="6" spans="1:10" ht="15.75" x14ac:dyDescent="0.25">
      <c r="G6" s="2"/>
      <c r="H6" s="176" t="s">
        <v>699</v>
      </c>
      <c r="I6" s="178"/>
      <c r="J6" s="178"/>
    </row>
    <row r="7" spans="1:10" ht="15.75" x14ac:dyDescent="0.25">
      <c r="G7" s="2"/>
      <c r="H7" s="176" t="s">
        <v>7</v>
      </c>
      <c r="I7" s="178"/>
      <c r="J7" s="178"/>
    </row>
    <row r="8" spans="1:10" ht="15.75" x14ac:dyDescent="0.25">
      <c r="G8" s="2"/>
      <c r="H8" s="176" t="s">
        <v>0</v>
      </c>
      <c r="I8" s="178"/>
      <c r="J8" s="178"/>
    </row>
    <row r="9" spans="1:10" ht="15.75" x14ac:dyDescent="0.25">
      <c r="G9" s="2"/>
      <c r="H9" s="177" t="s">
        <v>1</v>
      </c>
      <c r="I9" s="178"/>
      <c r="J9" s="178"/>
    </row>
    <row r="10" spans="1:10" ht="15.75" x14ac:dyDescent="0.25">
      <c r="G10" s="177" t="s">
        <v>8</v>
      </c>
      <c r="H10" s="177"/>
      <c r="I10" s="177"/>
      <c r="J10" s="177"/>
    </row>
    <row r="11" spans="1:10" ht="15.75" x14ac:dyDescent="0.25">
      <c r="G11" s="177" t="s">
        <v>2</v>
      </c>
      <c r="H11" s="177"/>
      <c r="I11" s="177"/>
      <c r="J11" s="177"/>
    </row>
    <row r="12" spans="1:10" ht="15.75" x14ac:dyDescent="0.25">
      <c r="A12" s="3" t="s">
        <v>9</v>
      </c>
      <c r="G12" s="176" t="s">
        <v>3</v>
      </c>
      <c r="H12" s="176"/>
      <c r="I12" s="176"/>
      <c r="J12" s="176"/>
    </row>
    <row r="14" spans="1:10" ht="48.75" customHeight="1" x14ac:dyDescent="0.2">
      <c r="A14" s="179" t="s">
        <v>698</v>
      </c>
      <c r="B14" s="179"/>
      <c r="C14" s="179"/>
      <c r="D14" s="179"/>
      <c r="E14" s="179"/>
      <c r="F14" s="179"/>
      <c r="G14" s="179"/>
      <c r="H14" s="179"/>
      <c r="I14" s="179"/>
      <c r="J14" s="179"/>
    </row>
    <row r="15" spans="1:10" ht="15" customHeight="1" x14ac:dyDescent="0.2">
      <c r="A15" s="175" t="s">
        <v>10</v>
      </c>
      <c r="B15" s="175"/>
      <c r="C15" s="175"/>
      <c r="D15" s="175"/>
      <c r="E15" s="175"/>
      <c r="F15" s="175"/>
      <c r="G15" s="175"/>
      <c r="H15" s="175"/>
      <c r="I15" s="175"/>
      <c r="J15" s="175"/>
    </row>
    <row r="16" spans="1:10" ht="28.15" customHeight="1" x14ac:dyDescent="0.2">
      <c r="A16" s="4" t="s">
        <v>11</v>
      </c>
      <c r="B16" s="4" t="s">
        <v>214</v>
      </c>
      <c r="C16" s="4" t="s">
        <v>215</v>
      </c>
      <c r="D16" s="4" t="s">
        <v>216</v>
      </c>
      <c r="E16" s="4" t="s">
        <v>12</v>
      </c>
      <c r="F16" s="4" t="s">
        <v>217</v>
      </c>
      <c r="G16" s="4" t="s">
        <v>16</v>
      </c>
      <c r="H16" s="4" t="s">
        <v>17</v>
      </c>
      <c r="I16" s="4" t="s">
        <v>18</v>
      </c>
      <c r="J16" s="4" t="s">
        <v>19</v>
      </c>
    </row>
    <row r="17" spans="1:10" ht="20.85" customHeight="1" x14ac:dyDescent="0.2">
      <c r="A17" s="4" t="s">
        <v>4</v>
      </c>
      <c r="B17" s="4" t="s">
        <v>20</v>
      </c>
      <c r="C17" s="4" t="s">
        <v>21</v>
      </c>
      <c r="D17" s="4" t="s">
        <v>22</v>
      </c>
      <c r="E17" s="4" t="s">
        <v>23</v>
      </c>
      <c r="F17" s="4" t="s">
        <v>24</v>
      </c>
      <c r="G17" s="4" t="s">
        <v>25</v>
      </c>
      <c r="H17" s="4" t="s">
        <v>26</v>
      </c>
      <c r="I17" s="4" t="s">
        <v>27</v>
      </c>
      <c r="J17" s="4" t="s">
        <v>89</v>
      </c>
    </row>
    <row r="18" spans="1:10" ht="48.95" customHeight="1" x14ac:dyDescent="0.2">
      <c r="A18" s="5" t="s">
        <v>218</v>
      </c>
      <c r="B18" s="6" t="s">
        <v>33</v>
      </c>
      <c r="C18" s="12" t="s">
        <v>9</v>
      </c>
      <c r="D18" s="12" t="s">
        <v>9</v>
      </c>
      <c r="E18" s="12" t="s">
        <v>9</v>
      </c>
      <c r="F18" s="12" t="s">
        <v>9</v>
      </c>
      <c r="G18" s="12" t="s">
        <v>9</v>
      </c>
      <c r="H18" s="8">
        <f>H19+H158</f>
        <v>20761851.549999997</v>
      </c>
      <c r="I18" s="8">
        <f t="shared" ref="I18:J18" si="0">I19+I158</f>
        <v>0</v>
      </c>
      <c r="J18" s="8">
        <f t="shared" si="0"/>
        <v>0</v>
      </c>
    </row>
    <row r="19" spans="1:10" ht="32.25" customHeight="1" x14ac:dyDescent="0.2">
      <c r="A19" s="5" t="s">
        <v>127</v>
      </c>
      <c r="B19" s="6" t="s">
        <v>33</v>
      </c>
      <c r="C19" s="6" t="s">
        <v>219</v>
      </c>
      <c r="D19" s="6" t="s">
        <v>220</v>
      </c>
      <c r="E19" s="6" t="s">
        <v>128</v>
      </c>
      <c r="F19" s="7" t="s">
        <v>9</v>
      </c>
      <c r="G19" s="7" t="s">
        <v>9</v>
      </c>
      <c r="H19" s="8">
        <f>H20+H25+H30+H33+H36+H39+H42+H47+H50+H54+H59+H62+H65+H68+H73+H78+H81+H84+H87+H92+H98+H101+H104+H107+H113+H116+H122+H125+H128+H131+H134+H140+H143+H146+H149+H152+H155+H95+H137+H119+H110</f>
        <v>20761851.549999997</v>
      </c>
      <c r="I19" s="8">
        <f>I20+I25+I30+I33+I36+I39+I42+I47+I50+I54+I59+I62+I65+I68+I73+I78+I81+I84+I87+I92+I98+I101+I104+I107+I113+I116+I122+I125+I128+I131+I134+I140+I143+I146+I149+I152+I155</f>
        <v>0</v>
      </c>
      <c r="J19" s="8">
        <f>J20+J25+J30+J33+J36+J39+J42+J47+J50+J54+J59+J62+J65+J68+J73+J78+J81+J84+J87+J92+J98+J101+J104+J107+J113+J116+J122+J125+J128+J131+J134+J140+J143+J146+J149+J152+J155</f>
        <v>0</v>
      </c>
    </row>
    <row r="20" spans="1:10" ht="313.5" hidden="1" customHeight="1" x14ac:dyDescent="0.2">
      <c r="A20" s="10" t="s">
        <v>130</v>
      </c>
      <c r="B20" s="4" t="s">
        <v>33</v>
      </c>
      <c r="C20" s="4" t="s">
        <v>219</v>
      </c>
      <c r="D20" s="4" t="s">
        <v>220</v>
      </c>
      <c r="E20" s="4" t="s">
        <v>128</v>
      </c>
      <c r="F20" s="4" t="s">
        <v>221</v>
      </c>
      <c r="G20" s="11" t="s">
        <v>9</v>
      </c>
      <c r="H20" s="9">
        <f>H21+H23</f>
        <v>0</v>
      </c>
      <c r="I20" s="9">
        <f t="shared" ref="I20:J20" si="1">I21+I23</f>
        <v>0</v>
      </c>
      <c r="J20" s="9">
        <f t="shared" si="1"/>
        <v>0</v>
      </c>
    </row>
    <row r="21" spans="1:10" ht="127.9" hidden="1" customHeight="1" x14ac:dyDescent="0.2">
      <c r="A21" s="10" t="s">
        <v>35</v>
      </c>
      <c r="B21" s="4" t="s">
        <v>33</v>
      </c>
      <c r="C21" s="4" t="s">
        <v>219</v>
      </c>
      <c r="D21" s="4" t="s">
        <v>220</v>
      </c>
      <c r="E21" s="4" t="s">
        <v>128</v>
      </c>
      <c r="F21" s="4" t="s">
        <v>221</v>
      </c>
      <c r="G21" s="4" t="s">
        <v>36</v>
      </c>
      <c r="H21" s="9">
        <f>H22</f>
        <v>0</v>
      </c>
      <c r="I21" s="9">
        <f t="shared" ref="I21:J21" si="2">I22</f>
        <v>0</v>
      </c>
      <c r="J21" s="9">
        <f t="shared" si="2"/>
        <v>0</v>
      </c>
    </row>
    <row r="22" spans="1:10" ht="48.95" hidden="1" customHeight="1" x14ac:dyDescent="0.2">
      <c r="A22" s="10" t="s">
        <v>37</v>
      </c>
      <c r="B22" s="4" t="s">
        <v>33</v>
      </c>
      <c r="C22" s="4" t="s">
        <v>219</v>
      </c>
      <c r="D22" s="4" t="s">
        <v>220</v>
      </c>
      <c r="E22" s="4" t="s">
        <v>128</v>
      </c>
      <c r="F22" s="4" t="s">
        <v>221</v>
      </c>
      <c r="G22" s="4" t="s">
        <v>38</v>
      </c>
      <c r="H22" s="9"/>
      <c r="I22" s="9"/>
      <c r="J22" s="9"/>
    </row>
    <row r="23" spans="1:10" ht="48.95" hidden="1" customHeight="1" x14ac:dyDescent="0.2">
      <c r="A23" s="10" t="s">
        <v>42</v>
      </c>
      <c r="B23" s="4" t="s">
        <v>33</v>
      </c>
      <c r="C23" s="4" t="s">
        <v>219</v>
      </c>
      <c r="D23" s="4" t="s">
        <v>220</v>
      </c>
      <c r="E23" s="4" t="s">
        <v>128</v>
      </c>
      <c r="F23" s="4" t="s">
        <v>221</v>
      </c>
      <c r="G23" s="4" t="s">
        <v>43</v>
      </c>
      <c r="H23" s="9">
        <f>H24</f>
        <v>0</v>
      </c>
      <c r="I23" s="9">
        <f t="shared" ref="I23:J23" si="3">I24</f>
        <v>0</v>
      </c>
      <c r="J23" s="9">
        <f t="shared" si="3"/>
        <v>0</v>
      </c>
    </row>
    <row r="24" spans="1:10" ht="64.5" hidden="1" customHeight="1" x14ac:dyDescent="0.2">
      <c r="A24" s="10" t="s">
        <v>44</v>
      </c>
      <c r="B24" s="4" t="s">
        <v>33</v>
      </c>
      <c r="C24" s="4" t="s">
        <v>219</v>
      </c>
      <c r="D24" s="4" t="s">
        <v>220</v>
      </c>
      <c r="E24" s="4" t="s">
        <v>128</v>
      </c>
      <c r="F24" s="4" t="s">
        <v>221</v>
      </c>
      <c r="G24" s="4" t="s">
        <v>45</v>
      </c>
      <c r="H24" s="9"/>
      <c r="I24" s="9"/>
      <c r="J24" s="9"/>
    </row>
    <row r="25" spans="1:10" ht="271.7" hidden="1" customHeight="1" x14ac:dyDescent="0.2">
      <c r="A25" s="10" t="s">
        <v>131</v>
      </c>
      <c r="B25" s="4" t="s">
        <v>33</v>
      </c>
      <c r="C25" s="4" t="s">
        <v>219</v>
      </c>
      <c r="D25" s="4" t="s">
        <v>220</v>
      </c>
      <c r="E25" s="4" t="s">
        <v>128</v>
      </c>
      <c r="F25" s="4" t="s">
        <v>222</v>
      </c>
      <c r="G25" s="11" t="s">
        <v>9</v>
      </c>
      <c r="H25" s="9">
        <f>H26+H28</f>
        <v>0</v>
      </c>
      <c r="I25" s="9">
        <f t="shared" ref="I25:J25" si="4">I26+I28</f>
        <v>0</v>
      </c>
      <c r="J25" s="9">
        <f t="shared" si="4"/>
        <v>0</v>
      </c>
    </row>
    <row r="26" spans="1:10" ht="127.9" hidden="1" customHeight="1" x14ac:dyDescent="0.2">
      <c r="A26" s="10" t="s">
        <v>35</v>
      </c>
      <c r="B26" s="4" t="s">
        <v>33</v>
      </c>
      <c r="C26" s="4" t="s">
        <v>219</v>
      </c>
      <c r="D26" s="4" t="s">
        <v>220</v>
      </c>
      <c r="E26" s="4" t="s">
        <v>128</v>
      </c>
      <c r="F26" s="4" t="s">
        <v>222</v>
      </c>
      <c r="G26" s="4" t="s">
        <v>36</v>
      </c>
      <c r="H26" s="9">
        <f>H27</f>
        <v>0</v>
      </c>
      <c r="I26" s="9">
        <f t="shared" ref="I26:J26" si="5">I27</f>
        <v>0</v>
      </c>
      <c r="J26" s="9">
        <f t="shared" si="5"/>
        <v>0</v>
      </c>
    </row>
    <row r="27" spans="1:10" ht="48.95" hidden="1" customHeight="1" x14ac:dyDescent="0.2">
      <c r="A27" s="10" t="s">
        <v>37</v>
      </c>
      <c r="B27" s="4" t="s">
        <v>33</v>
      </c>
      <c r="C27" s="4" t="s">
        <v>219</v>
      </c>
      <c r="D27" s="4" t="s">
        <v>220</v>
      </c>
      <c r="E27" s="4" t="s">
        <v>128</v>
      </c>
      <c r="F27" s="4" t="s">
        <v>222</v>
      </c>
      <c r="G27" s="4" t="s">
        <v>38</v>
      </c>
      <c r="H27" s="9"/>
      <c r="I27" s="9"/>
      <c r="J27" s="9"/>
    </row>
    <row r="28" spans="1:10" ht="48.95" hidden="1" customHeight="1" x14ac:dyDescent="0.2">
      <c r="A28" s="10" t="s">
        <v>42</v>
      </c>
      <c r="B28" s="4" t="s">
        <v>33</v>
      </c>
      <c r="C28" s="4" t="s">
        <v>219</v>
      </c>
      <c r="D28" s="4" t="s">
        <v>220</v>
      </c>
      <c r="E28" s="4" t="s">
        <v>128</v>
      </c>
      <c r="F28" s="4" t="s">
        <v>222</v>
      </c>
      <c r="G28" s="4" t="s">
        <v>43</v>
      </c>
      <c r="H28" s="9">
        <f>H29</f>
        <v>0</v>
      </c>
      <c r="I28" s="9">
        <f t="shared" ref="I28:J28" si="6">I29</f>
        <v>0</v>
      </c>
      <c r="J28" s="9">
        <f t="shared" si="6"/>
        <v>0</v>
      </c>
    </row>
    <row r="29" spans="1:10" ht="64.5" hidden="1" customHeight="1" x14ac:dyDescent="0.2">
      <c r="A29" s="10" t="s">
        <v>44</v>
      </c>
      <c r="B29" s="4" t="s">
        <v>33</v>
      </c>
      <c r="C29" s="4" t="s">
        <v>219</v>
      </c>
      <c r="D29" s="4" t="s">
        <v>220</v>
      </c>
      <c r="E29" s="4" t="s">
        <v>128</v>
      </c>
      <c r="F29" s="4" t="s">
        <v>222</v>
      </c>
      <c r="G29" s="4" t="s">
        <v>45</v>
      </c>
      <c r="H29" s="9"/>
      <c r="I29" s="9"/>
      <c r="J29" s="9"/>
    </row>
    <row r="30" spans="1:10" ht="319.35000000000002" hidden="1" customHeight="1" x14ac:dyDescent="0.2">
      <c r="A30" s="10" t="s">
        <v>132</v>
      </c>
      <c r="B30" s="4" t="s">
        <v>33</v>
      </c>
      <c r="C30" s="4" t="s">
        <v>219</v>
      </c>
      <c r="D30" s="4" t="s">
        <v>220</v>
      </c>
      <c r="E30" s="4" t="s">
        <v>128</v>
      </c>
      <c r="F30" s="4" t="s">
        <v>223</v>
      </c>
      <c r="G30" s="11" t="s">
        <v>9</v>
      </c>
      <c r="H30" s="9">
        <f>H31</f>
        <v>0</v>
      </c>
      <c r="I30" s="9">
        <f t="shared" ref="I30:J30" si="7">I31</f>
        <v>0</v>
      </c>
      <c r="J30" s="9">
        <f t="shared" si="7"/>
        <v>0</v>
      </c>
    </row>
    <row r="31" spans="1:10" ht="22.5" hidden="1" customHeight="1" x14ac:dyDescent="0.2">
      <c r="A31" s="10" t="s">
        <v>121</v>
      </c>
      <c r="B31" s="4" t="s">
        <v>33</v>
      </c>
      <c r="C31" s="4" t="s">
        <v>219</v>
      </c>
      <c r="D31" s="4" t="s">
        <v>220</v>
      </c>
      <c r="E31" s="4" t="s">
        <v>128</v>
      </c>
      <c r="F31" s="4" t="s">
        <v>223</v>
      </c>
      <c r="G31" s="4" t="s">
        <v>122</v>
      </c>
      <c r="H31" s="9">
        <f>H32</f>
        <v>0</v>
      </c>
      <c r="I31" s="9">
        <f t="shared" ref="I31:J31" si="8">I32</f>
        <v>0</v>
      </c>
      <c r="J31" s="9">
        <f t="shared" si="8"/>
        <v>0</v>
      </c>
    </row>
    <row r="32" spans="1:10" ht="22.5" hidden="1" customHeight="1" x14ac:dyDescent="0.2">
      <c r="A32" s="10" t="s">
        <v>133</v>
      </c>
      <c r="B32" s="4" t="s">
        <v>33</v>
      </c>
      <c r="C32" s="4" t="s">
        <v>219</v>
      </c>
      <c r="D32" s="4" t="s">
        <v>220</v>
      </c>
      <c r="E32" s="4" t="s">
        <v>128</v>
      </c>
      <c r="F32" s="4" t="s">
        <v>223</v>
      </c>
      <c r="G32" s="4" t="s">
        <v>134</v>
      </c>
      <c r="H32" s="9"/>
      <c r="I32" s="9"/>
      <c r="J32" s="9"/>
    </row>
    <row r="33" spans="1:10" ht="224.1" hidden="1" customHeight="1" x14ac:dyDescent="0.2">
      <c r="A33" s="10" t="s">
        <v>151</v>
      </c>
      <c r="B33" s="4" t="s">
        <v>33</v>
      </c>
      <c r="C33" s="4" t="s">
        <v>219</v>
      </c>
      <c r="D33" s="4" t="s">
        <v>220</v>
      </c>
      <c r="E33" s="4" t="s">
        <v>128</v>
      </c>
      <c r="F33" s="4" t="s">
        <v>224</v>
      </c>
      <c r="G33" s="11" t="s">
        <v>9</v>
      </c>
      <c r="H33" s="9">
        <f>H34</f>
        <v>0</v>
      </c>
      <c r="I33" s="9">
        <f t="shared" ref="I33:J33" si="9">I34</f>
        <v>0</v>
      </c>
      <c r="J33" s="9">
        <f t="shared" si="9"/>
        <v>0</v>
      </c>
    </row>
    <row r="34" spans="1:10" ht="48.95" hidden="1" customHeight="1" x14ac:dyDescent="0.2">
      <c r="A34" s="10" t="s">
        <v>42</v>
      </c>
      <c r="B34" s="4" t="s">
        <v>33</v>
      </c>
      <c r="C34" s="4" t="s">
        <v>219</v>
      </c>
      <c r="D34" s="4" t="s">
        <v>220</v>
      </c>
      <c r="E34" s="4" t="s">
        <v>128</v>
      </c>
      <c r="F34" s="4" t="s">
        <v>224</v>
      </c>
      <c r="G34" s="4" t="s">
        <v>43</v>
      </c>
      <c r="H34" s="9">
        <f>H35</f>
        <v>0</v>
      </c>
      <c r="I34" s="9">
        <f t="shared" ref="I34:J34" si="10">I35</f>
        <v>0</v>
      </c>
      <c r="J34" s="9">
        <f t="shared" si="10"/>
        <v>0</v>
      </c>
    </row>
    <row r="35" spans="1:10" ht="64.5" hidden="1" customHeight="1" x14ac:dyDescent="0.2">
      <c r="A35" s="10" t="s">
        <v>44</v>
      </c>
      <c r="B35" s="4" t="s">
        <v>33</v>
      </c>
      <c r="C35" s="4" t="s">
        <v>219</v>
      </c>
      <c r="D35" s="4" t="s">
        <v>220</v>
      </c>
      <c r="E35" s="4" t="s">
        <v>128</v>
      </c>
      <c r="F35" s="4" t="s">
        <v>224</v>
      </c>
      <c r="G35" s="4" t="s">
        <v>45</v>
      </c>
      <c r="H35" s="9"/>
      <c r="I35" s="9"/>
      <c r="J35" s="9"/>
    </row>
    <row r="36" spans="1:10" ht="159.94999999999999" hidden="1" customHeight="1" x14ac:dyDescent="0.2">
      <c r="A36" s="10" t="s">
        <v>182</v>
      </c>
      <c r="B36" s="4" t="s">
        <v>33</v>
      </c>
      <c r="C36" s="4" t="s">
        <v>219</v>
      </c>
      <c r="D36" s="4" t="s">
        <v>220</v>
      </c>
      <c r="E36" s="4" t="s">
        <v>128</v>
      </c>
      <c r="F36" s="4" t="s">
        <v>225</v>
      </c>
      <c r="G36" s="11" t="s">
        <v>9</v>
      </c>
      <c r="H36" s="9">
        <f>H37</f>
        <v>0</v>
      </c>
      <c r="I36" s="9">
        <f t="shared" ref="I36:J37" si="11">I37</f>
        <v>0</v>
      </c>
      <c r="J36" s="9">
        <f t="shared" si="11"/>
        <v>0</v>
      </c>
    </row>
    <row r="37" spans="1:10" ht="64.5" hidden="1" customHeight="1" x14ac:dyDescent="0.2">
      <c r="A37" s="10" t="s">
        <v>57</v>
      </c>
      <c r="B37" s="4" t="s">
        <v>33</v>
      </c>
      <c r="C37" s="4" t="s">
        <v>219</v>
      </c>
      <c r="D37" s="4" t="s">
        <v>220</v>
      </c>
      <c r="E37" s="4" t="s">
        <v>128</v>
      </c>
      <c r="F37" s="4" t="s">
        <v>225</v>
      </c>
      <c r="G37" s="4" t="s">
        <v>58</v>
      </c>
      <c r="H37" s="9">
        <f>H38</f>
        <v>0</v>
      </c>
      <c r="I37" s="9">
        <f t="shared" si="11"/>
        <v>0</v>
      </c>
      <c r="J37" s="9">
        <f t="shared" si="11"/>
        <v>0</v>
      </c>
    </row>
    <row r="38" spans="1:10" ht="32.25" hidden="1" customHeight="1" x14ac:dyDescent="0.2">
      <c r="A38" s="10" t="s">
        <v>59</v>
      </c>
      <c r="B38" s="4" t="s">
        <v>33</v>
      </c>
      <c r="C38" s="4" t="s">
        <v>219</v>
      </c>
      <c r="D38" s="4" t="s">
        <v>220</v>
      </c>
      <c r="E38" s="4" t="s">
        <v>128</v>
      </c>
      <c r="F38" s="4" t="s">
        <v>225</v>
      </c>
      <c r="G38" s="4" t="s">
        <v>60</v>
      </c>
      <c r="H38" s="9"/>
      <c r="I38" s="9"/>
      <c r="J38" s="9"/>
    </row>
    <row r="39" spans="1:10" ht="80.099999999999994" hidden="1" customHeight="1" x14ac:dyDescent="0.2">
      <c r="A39" s="10" t="s">
        <v>186</v>
      </c>
      <c r="B39" s="4" t="s">
        <v>33</v>
      </c>
      <c r="C39" s="4" t="s">
        <v>219</v>
      </c>
      <c r="D39" s="4" t="s">
        <v>220</v>
      </c>
      <c r="E39" s="4" t="s">
        <v>128</v>
      </c>
      <c r="F39" s="4" t="s">
        <v>226</v>
      </c>
      <c r="G39" s="11" t="s">
        <v>9</v>
      </c>
      <c r="H39" s="9">
        <f>H40</f>
        <v>0</v>
      </c>
      <c r="I39" s="9">
        <f t="shared" ref="I39:J39" si="12">I40</f>
        <v>0</v>
      </c>
      <c r="J39" s="9">
        <f t="shared" si="12"/>
        <v>0</v>
      </c>
    </row>
    <row r="40" spans="1:10" ht="32.25" hidden="1" customHeight="1" x14ac:dyDescent="0.2">
      <c r="A40" s="10" t="s">
        <v>93</v>
      </c>
      <c r="B40" s="4" t="s">
        <v>33</v>
      </c>
      <c r="C40" s="4" t="s">
        <v>219</v>
      </c>
      <c r="D40" s="4" t="s">
        <v>220</v>
      </c>
      <c r="E40" s="4" t="s">
        <v>128</v>
      </c>
      <c r="F40" s="4" t="s">
        <v>226</v>
      </c>
      <c r="G40" s="4" t="s">
        <v>94</v>
      </c>
      <c r="H40" s="9">
        <f>H41</f>
        <v>0</v>
      </c>
      <c r="I40" s="9">
        <f t="shared" ref="I40:J40" si="13">I41</f>
        <v>0</v>
      </c>
      <c r="J40" s="9">
        <f t="shared" si="13"/>
        <v>0</v>
      </c>
    </row>
    <row r="41" spans="1:10" ht="48.95" hidden="1" customHeight="1" x14ac:dyDescent="0.2">
      <c r="A41" s="10" t="s">
        <v>95</v>
      </c>
      <c r="B41" s="4" t="s">
        <v>33</v>
      </c>
      <c r="C41" s="4" t="s">
        <v>219</v>
      </c>
      <c r="D41" s="4" t="s">
        <v>220</v>
      </c>
      <c r="E41" s="4" t="s">
        <v>128</v>
      </c>
      <c r="F41" s="4" t="s">
        <v>226</v>
      </c>
      <c r="G41" s="4" t="s">
        <v>96</v>
      </c>
      <c r="H41" s="9"/>
      <c r="I41" s="9"/>
      <c r="J41" s="9"/>
    </row>
    <row r="42" spans="1:10" ht="144.4" hidden="1" customHeight="1" x14ac:dyDescent="0.2">
      <c r="A42" s="10" t="s">
        <v>190</v>
      </c>
      <c r="B42" s="4" t="s">
        <v>33</v>
      </c>
      <c r="C42" s="4" t="s">
        <v>219</v>
      </c>
      <c r="D42" s="4" t="s">
        <v>220</v>
      </c>
      <c r="E42" s="4" t="s">
        <v>128</v>
      </c>
      <c r="F42" s="4" t="s">
        <v>227</v>
      </c>
      <c r="G42" s="11" t="s">
        <v>9</v>
      </c>
      <c r="H42" s="9">
        <f>H43+H45</f>
        <v>0</v>
      </c>
      <c r="I42" s="9">
        <f t="shared" ref="I42:J42" si="14">I43+I45</f>
        <v>0</v>
      </c>
      <c r="J42" s="9">
        <f t="shared" si="14"/>
        <v>0</v>
      </c>
    </row>
    <row r="43" spans="1:10" ht="127.9" hidden="1" customHeight="1" x14ac:dyDescent="0.2">
      <c r="A43" s="10" t="s">
        <v>35</v>
      </c>
      <c r="B43" s="4" t="s">
        <v>33</v>
      </c>
      <c r="C43" s="4" t="s">
        <v>219</v>
      </c>
      <c r="D43" s="4" t="s">
        <v>220</v>
      </c>
      <c r="E43" s="4" t="s">
        <v>128</v>
      </c>
      <c r="F43" s="4" t="s">
        <v>227</v>
      </c>
      <c r="G43" s="4" t="s">
        <v>36</v>
      </c>
      <c r="H43" s="9">
        <f>H44</f>
        <v>0</v>
      </c>
      <c r="I43" s="9">
        <f t="shared" ref="I43:J43" si="15">I44</f>
        <v>0</v>
      </c>
      <c r="J43" s="9">
        <f t="shared" si="15"/>
        <v>0</v>
      </c>
    </row>
    <row r="44" spans="1:10" ht="48.95" hidden="1" customHeight="1" x14ac:dyDescent="0.2">
      <c r="A44" s="10" t="s">
        <v>37</v>
      </c>
      <c r="B44" s="4" t="s">
        <v>33</v>
      </c>
      <c r="C44" s="4" t="s">
        <v>219</v>
      </c>
      <c r="D44" s="4" t="s">
        <v>220</v>
      </c>
      <c r="E44" s="4" t="s">
        <v>128</v>
      </c>
      <c r="F44" s="4" t="s">
        <v>227</v>
      </c>
      <c r="G44" s="4" t="s">
        <v>38</v>
      </c>
      <c r="H44" s="9"/>
      <c r="I44" s="9"/>
      <c r="J44" s="9"/>
    </row>
    <row r="45" spans="1:10" ht="48.95" hidden="1" customHeight="1" x14ac:dyDescent="0.2">
      <c r="A45" s="10" t="s">
        <v>42</v>
      </c>
      <c r="B45" s="4" t="s">
        <v>33</v>
      </c>
      <c r="C45" s="4" t="s">
        <v>219</v>
      </c>
      <c r="D45" s="4" t="s">
        <v>220</v>
      </c>
      <c r="E45" s="4" t="s">
        <v>128</v>
      </c>
      <c r="F45" s="4" t="s">
        <v>227</v>
      </c>
      <c r="G45" s="4" t="s">
        <v>43</v>
      </c>
      <c r="H45" s="9">
        <f>H46</f>
        <v>0</v>
      </c>
      <c r="I45" s="9">
        <f t="shared" ref="I45:J45" si="16">I46</f>
        <v>0</v>
      </c>
      <c r="J45" s="9">
        <f t="shared" si="16"/>
        <v>0</v>
      </c>
    </row>
    <row r="46" spans="1:10" ht="64.5" hidden="1" customHeight="1" x14ac:dyDescent="0.2">
      <c r="A46" s="10" t="s">
        <v>44</v>
      </c>
      <c r="B46" s="4" t="s">
        <v>33</v>
      </c>
      <c r="C46" s="4" t="s">
        <v>219</v>
      </c>
      <c r="D46" s="4" t="s">
        <v>220</v>
      </c>
      <c r="E46" s="4" t="s">
        <v>128</v>
      </c>
      <c r="F46" s="4" t="s">
        <v>227</v>
      </c>
      <c r="G46" s="4" t="s">
        <v>45</v>
      </c>
      <c r="H46" s="9"/>
      <c r="I46" s="9"/>
      <c r="J46" s="9"/>
    </row>
    <row r="47" spans="1:10" ht="144.4" hidden="1" customHeight="1" x14ac:dyDescent="0.2">
      <c r="A47" s="10" t="s">
        <v>190</v>
      </c>
      <c r="B47" s="4" t="s">
        <v>33</v>
      </c>
      <c r="C47" s="4" t="s">
        <v>219</v>
      </c>
      <c r="D47" s="4" t="s">
        <v>220</v>
      </c>
      <c r="E47" s="4" t="s">
        <v>128</v>
      </c>
      <c r="F47" s="4" t="s">
        <v>228</v>
      </c>
      <c r="G47" s="11" t="s">
        <v>9</v>
      </c>
      <c r="H47" s="9">
        <f>H48</f>
        <v>0</v>
      </c>
      <c r="I47" s="9">
        <f t="shared" ref="I47:J47" si="17">I48</f>
        <v>0</v>
      </c>
      <c r="J47" s="9">
        <f t="shared" si="17"/>
        <v>0</v>
      </c>
    </row>
    <row r="48" spans="1:10" ht="48.95" hidden="1" customHeight="1" x14ac:dyDescent="0.2">
      <c r="A48" s="10" t="s">
        <v>42</v>
      </c>
      <c r="B48" s="4" t="s">
        <v>33</v>
      </c>
      <c r="C48" s="4" t="s">
        <v>219</v>
      </c>
      <c r="D48" s="4" t="s">
        <v>220</v>
      </c>
      <c r="E48" s="4" t="s">
        <v>128</v>
      </c>
      <c r="F48" s="4" t="s">
        <v>228</v>
      </c>
      <c r="G48" s="4" t="s">
        <v>43</v>
      </c>
      <c r="H48" s="9">
        <f>H49</f>
        <v>0</v>
      </c>
      <c r="I48" s="9">
        <f t="shared" ref="I48:J48" si="18">I49</f>
        <v>0</v>
      </c>
      <c r="J48" s="9">
        <f t="shared" si="18"/>
        <v>0</v>
      </c>
    </row>
    <row r="49" spans="1:10" ht="64.5" hidden="1" customHeight="1" x14ac:dyDescent="0.2">
      <c r="A49" s="10" t="s">
        <v>44</v>
      </c>
      <c r="B49" s="4" t="s">
        <v>33</v>
      </c>
      <c r="C49" s="4" t="s">
        <v>219</v>
      </c>
      <c r="D49" s="4" t="s">
        <v>220</v>
      </c>
      <c r="E49" s="4" t="s">
        <v>128</v>
      </c>
      <c r="F49" s="4" t="s">
        <v>228</v>
      </c>
      <c r="G49" s="4" t="s">
        <v>45</v>
      </c>
      <c r="H49" s="9"/>
      <c r="I49" s="9"/>
      <c r="J49" s="9"/>
    </row>
    <row r="50" spans="1:10" ht="144.4" hidden="1" customHeight="1" x14ac:dyDescent="0.2">
      <c r="A50" s="10" t="s">
        <v>190</v>
      </c>
      <c r="B50" s="4" t="s">
        <v>33</v>
      </c>
      <c r="C50" s="4" t="s">
        <v>219</v>
      </c>
      <c r="D50" s="4" t="s">
        <v>220</v>
      </c>
      <c r="E50" s="4" t="s">
        <v>128</v>
      </c>
      <c r="F50" s="4" t="s">
        <v>229</v>
      </c>
      <c r="G50" s="11" t="s">
        <v>9</v>
      </c>
      <c r="H50" s="9">
        <f>H51</f>
        <v>0</v>
      </c>
      <c r="I50" s="9">
        <f t="shared" ref="I50:J50" si="19">I51</f>
        <v>0</v>
      </c>
      <c r="J50" s="9">
        <f t="shared" si="19"/>
        <v>0</v>
      </c>
    </row>
    <row r="51" spans="1:10" ht="32.25" hidden="1" customHeight="1" x14ac:dyDescent="0.2">
      <c r="A51" s="10" t="s">
        <v>93</v>
      </c>
      <c r="B51" s="4" t="s">
        <v>33</v>
      </c>
      <c r="C51" s="4" t="s">
        <v>219</v>
      </c>
      <c r="D51" s="4" t="s">
        <v>220</v>
      </c>
      <c r="E51" s="4" t="s">
        <v>128</v>
      </c>
      <c r="F51" s="4" t="s">
        <v>229</v>
      </c>
      <c r="G51" s="4" t="s">
        <v>94</v>
      </c>
      <c r="H51" s="9">
        <f>H52+H53</f>
        <v>0</v>
      </c>
      <c r="I51" s="9">
        <f t="shared" ref="I51:J51" si="20">I52+I53</f>
        <v>0</v>
      </c>
      <c r="J51" s="9">
        <f t="shared" si="20"/>
        <v>0</v>
      </c>
    </row>
    <row r="52" spans="1:10" ht="32.25" hidden="1" customHeight="1" x14ac:dyDescent="0.2">
      <c r="A52" s="10" t="s">
        <v>191</v>
      </c>
      <c r="B52" s="4" t="s">
        <v>33</v>
      </c>
      <c r="C52" s="4" t="s">
        <v>219</v>
      </c>
      <c r="D52" s="4" t="s">
        <v>220</v>
      </c>
      <c r="E52" s="4" t="s">
        <v>128</v>
      </c>
      <c r="F52" s="4" t="s">
        <v>229</v>
      </c>
      <c r="G52" s="4" t="s">
        <v>192</v>
      </c>
      <c r="H52" s="9"/>
      <c r="I52" s="9"/>
      <c r="J52" s="9"/>
    </row>
    <row r="53" spans="1:10" ht="48.95" hidden="1" customHeight="1" x14ac:dyDescent="0.2">
      <c r="A53" s="10" t="s">
        <v>95</v>
      </c>
      <c r="B53" s="4" t="s">
        <v>33</v>
      </c>
      <c r="C53" s="4" t="s">
        <v>219</v>
      </c>
      <c r="D53" s="4" t="s">
        <v>220</v>
      </c>
      <c r="E53" s="4" t="s">
        <v>128</v>
      </c>
      <c r="F53" s="4" t="s">
        <v>229</v>
      </c>
      <c r="G53" s="4" t="s">
        <v>96</v>
      </c>
      <c r="H53" s="9"/>
      <c r="I53" s="9"/>
      <c r="J53" s="9"/>
    </row>
    <row r="54" spans="1:10" ht="96.6" hidden="1" customHeight="1" x14ac:dyDescent="0.2">
      <c r="A54" s="10" t="s">
        <v>161</v>
      </c>
      <c r="B54" s="4" t="s">
        <v>33</v>
      </c>
      <c r="C54" s="4" t="s">
        <v>219</v>
      </c>
      <c r="D54" s="4" t="s">
        <v>220</v>
      </c>
      <c r="E54" s="4" t="s">
        <v>128</v>
      </c>
      <c r="F54" s="4" t="s">
        <v>230</v>
      </c>
      <c r="G54" s="11" t="s">
        <v>9</v>
      </c>
      <c r="H54" s="9">
        <f>H55+H57</f>
        <v>0</v>
      </c>
      <c r="I54" s="9">
        <f t="shared" ref="I54:J54" si="21">I55+I57</f>
        <v>0</v>
      </c>
      <c r="J54" s="9">
        <f t="shared" si="21"/>
        <v>0</v>
      </c>
    </row>
    <row r="55" spans="1:10" ht="127.9" hidden="1" customHeight="1" x14ac:dyDescent="0.2">
      <c r="A55" s="10" t="s">
        <v>35</v>
      </c>
      <c r="B55" s="4" t="s">
        <v>33</v>
      </c>
      <c r="C55" s="4" t="s">
        <v>219</v>
      </c>
      <c r="D55" s="4" t="s">
        <v>220</v>
      </c>
      <c r="E55" s="4" t="s">
        <v>128</v>
      </c>
      <c r="F55" s="4" t="s">
        <v>230</v>
      </c>
      <c r="G55" s="4" t="s">
        <v>36</v>
      </c>
      <c r="H55" s="9">
        <f>H56</f>
        <v>0</v>
      </c>
      <c r="I55" s="9">
        <f t="shared" ref="I55:J55" si="22">I56</f>
        <v>0</v>
      </c>
      <c r="J55" s="9">
        <f t="shared" si="22"/>
        <v>0</v>
      </c>
    </row>
    <row r="56" spans="1:10" ht="48.95" hidden="1" customHeight="1" x14ac:dyDescent="0.2">
      <c r="A56" s="10" t="s">
        <v>37</v>
      </c>
      <c r="B56" s="4" t="s">
        <v>33</v>
      </c>
      <c r="C56" s="4" t="s">
        <v>219</v>
      </c>
      <c r="D56" s="4" t="s">
        <v>220</v>
      </c>
      <c r="E56" s="4" t="s">
        <v>128</v>
      </c>
      <c r="F56" s="4" t="s">
        <v>230</v>
      </c>
      <c r="G56" s="4" t="s">
        <v>38</v>
      </c>
      <c r="H56" s="9"/>
      <c r="I56" s="9"/>
      <c r="J56" s="9"/>
    </row>
    <row r="57" spans="1:10" ht="48.95" hidden="1" customHeight="1" x14ac:dyDescent="0.2">
      <c r="A57" s="10" t="s">
        <v>42</v>
      </c>
      <c r="B57" s="4" t="s">
        <v>33</v>
      </c>
      <c r="C57" s="4" t="s">
        <v>219</v>
      </c>
      <c r="D57" s="4" t="s">
        <v>220</v>
      </c>
      <c r="E57" s="4" t="s">
        <v>128</v>
      </c>
      <c r="F57" s="4" t="s">
        <v>230</v>
      </c>
      <c r="G57" s="4" t="s">
        <v>43</v>
      </c>
      <c r="H57" s="9">
        <f>H58</f>
        <v>0</v>
      </c>
      <c r="I57" s="9">
        <f t="shared" ref="I57:J57" si="23">I58</f>
        <v>0</v>
      </c>
      <c r="J57" s="9">
        <f t="shared" si="23"/>
        <v>0</v>
      </c>
    </row>
    <row r="58" spans="1:10" ht="64.5" hidden="1" customHeight="1" x14ac:dyDescent="0.2">
      <c r="A58" s="10" t="s">
        <v>44</v>
      </c>
      <c r="B58" s="4" t="s">
        <v>33</v>
      </c>
      <c r="C58" s="4" t="s">
        <v>219</v>
      </c>
      <c r="D58" s="4" t="s">
        <v>220</v>
      </c>
      <c r="E58" s="4" t="s">
        <v>128</v>
      </c>
      <c r="F58" s="4" t="s">
        <v>230</v>
      </c>
      <c r="G58" s="4" t="s">
        <v>45</v>
      </c>
      <c r="H58" s="9"/>
      <c r="I58" s="9"/>
      <c r="J58" s="9"/>
    </row>
    <row r="59" spans="1:10" ht="80.099999999999994" hidden="1" customHeight="1" x14ac:dyDescent="0.2">
      <c r="A59" s="10" t="s">
        <v>143</v>
      </c>
      <c r="B59" s="4" t="s">
        <v>33</v>
      </c>
      <c r="C59" s="4" t="s">
        <v>219</v>
      </c>
      <c r="D59" s="4" t="s">
        <v>220</v>
      </c>
      <c r="E59" s="4" t="s">
        <v>128</v>
      </c>
      <c r="F59" s="4" t="s">
        <v>231</v>
      </c>
      <c r="G59" s="11" t="s">
        <v>9</v>
      </c>
      <c r="H59" s="9">
        <f>H60</f>
        <v>0</v>
      </c>
      <c r="I59" s="9">
        <f t="shared" ref="I59:J59" si="24">I60</f>
        <v>0</v>
      </c>
      <c r="J59" s="9">
        <f t="shared" si="24"/>
        <v>0</v>
      </c>
    </row>
    <row r="60" spans="1:10" ht="22.5" hidden="1" customHeight="1" x14ac:dyDescent="0.2">
      <c r="A60" s="10" t="s">
        <v>121</v>
      </c>
      <c r="B60" s="4" t="s">
        <v>33</v>
      </c>
      <c r="C60" s="4" t="s">
        <v>219</v>
      </c>
      <c r="D60" s="4" t="s">
        <v>220</v>
      </c>
      <c r="E60" s="4" t="s">
        <v>128</v>
      </c>
      <c r="F60" s="4" t="s">
        <v>231</v>
      </c>
      <c r="G60" s="4" t="s">
        <v>122</v>
      </c>
      <c r="H60" s="9">
        <f>H61</f>
        <v>0</v>
      </c>
      <c r="I60" s="9">
        <f t="shared" ref="I60:J60" si="25">I61</f>
        <v>0</v>
      </c>
      <c r="J60" s="9">
        <f t="shared" si="25"/>
        <v>0</v>
      </c>
    </row>
    <row r="61" spans="1:10" ht="15" hidden="1" customHeight="1" x14ac:dyDescent="0.2">
      <c r="A61" s="10" t="s">
        <v>133</v>
      </c>
      <c r="B61" s="4" t="s">
        <v>33</v>
      </c>
      <c r="C61" s="4" t="s">
        <v>219</v>
      </c>
      <c r="D61" s="4" t="s">
        <v>220</v>
      </c>
      <c r="E61" s="4" t="s">
        <v>128</v>
      </c>
      <c r="F61" s="4" t="s">
        <v>231</v>
      </c>
      <c r="G61" s="4" t="s">
        <v>134</v>
      </c>
      <c r="H61" s="9"/>
      <c r="I61" s="9"/>
      <c r="J61" s="9"/>
    </row>
    <row r="62" spans="1:10" ht="96.6" hidden="1" customHeight="1" x14ac:dyDescent="0.2">
      <c r="A62" s="10" t="s">
        <v>138</v>
      </c>
      <c r="B62" s="4" t="s">
        <v>33</v>
      </c>
      <c r="C62" s="4" t="s">
        <v>219</v>
      </c>
      <c r="D62" s="4" t="s">
        <v>220</v>
      </c>
      <c r="E62" s="4" t="s">
        <v>128</v>
      </c>
      <c r="F62" s="4" t="s">
        <v>232</v>
      </c>
      <c r="G62" s="11" t="s">
        <v>9</v>
      </c>
      <c r="H62" s="9">
        <f>H63</f>
        <v>0</v>
      </c>
      <c r="I62" s="9">
        <f t="shared" ref="I62:J62" si="26">I63</f>
        <v>0</v>
      </c>
      <c r="J62" s="9">
        <f t="shared" si="26"/>
        <v>0</v>
      </c>
    </row>
    <row r="63" spans="1:10" ht="48.95" hidden="1" customHeight="1" x14ac:dyDescent="0.2">
      <c r="A63" s="10" t="s">
        <v>42</v>
      </c>
      <c r="B63" s="4" t="s">
        <v>33</v>
      </c>
      <c r="C63" s="4" t="s">
        <v>219</v>
      </c>
      <c r="D63" s="4" t="s">
        <v>220</v>
      </c>
      <c r="E63" s="4" t="s">
        <v>128</v>
      </c>
      <c r="F63" s="4" t="s">
        <v>232</v>
      </c>
      <c r="G63" s="4" t="s">
        <v>43</v>
      </c>
      <c r="H63" s="9">
        <f>H64</f>
        <v>0</v>
      </c>
      <c r="I63" s="9">
        <f t="shared" ref="I63:J63" si="27">I64</f>
        <v>0</v>
      </c>
      <c r="J63" s="9">
        <f t="shared" si="27"/>
        <v>0</v>
      </c>
    </row>
    <row r="64" spans="1:10" ht="64.5" hidden="1" customHeight="1" x14ac:dyDescent="0.2">
      <c r="A64" s="10" t="s">
        <v>44</v>
      </c>
      <c r="B64" s="4" t="s">
        <v>33</v>
      </c>
      <c r="C64" s="4" t="s">
        <v>219</v>
      </c>
      <c r="D64" s="4" t="s">
        <v>220</v>
      </c>
      <c r="E64" s="4" t="s">
        <v>128</v>
      </c>
      <c r="F64" s="4" t="s">
        <v>232</v>
      </c>
      <c r="G64" s="4" t="s">
        <v>45</v>
      </c>
      <c r="H64" s="9"/>
      <c r="I64" s="9"/>
      <c r="J64" s="9"/>
    </row>
    <row r="65" spans="1:10" ht="80.099999999999994" hidden="1" customHeight="1" x14ac:dyDescent="0.2">
      <c r="A65" s="10" t="s">
        <v>135</v>
      </c>
      <c r="B65" s="4" t="s">
        <v>33</v>
      </c>
      <c r="C65" s="4" t="s">
        <v>219</v>
      </c>
      <c r="D65" s="4" t="s">
        <v>220</v>
      </c>
      <c r="E65" s="4" t="s">
        <v>128</v>
      </c>
      <c r="F65" s="4" t="s">
        <v>233</v>
      </c>
      <c r="G65" s="11" t="s">
        <v>9</v>
      </c>
      <c r="H65" s="9">
        <f>H66</f>
        <v>0</v>
      </c>
      <c r="I65" s="9">
        <f t="shared" ref="I65:J65" si="28">I66</f>
        <v>0</v>
      </c>
      <c r="J65" s="9">
        <f t="shared" si="28"/>
        <v>0</v>
      </c>
    </row>
    <row r="66" spans="1:10" ht="127.9" hidden="1" customHeight="1" x14ac:dyDescent="0.2">
      <c r="A66" s="10" t="s">
        <v>35</v>
      </c>
      <c r="B66" s="4" t="s">
        <v>33</v>
      </c>
      <c r="C66" s="4" t="s">
        <v>219</v>
      </c>
      <c r="D66" s="4" t="s">
        <v>220</v>
      </c>
      <c r="E66" s="4" t="s">
        <v>128</v>
      </c>
      <c r="F66" s="4" t="s">
        <v>233</v>
      </c>
      <c r="G66" s="4" t="s">
        <v>36</v>
      </c>
      <c r="H66" s="9">
        <f>H67</f>
        <v>0</v>
      </c>
      <c r="I66" s="9">
        <f t="shared" ref="I66:J66" si="29">I67</f>
        <v>0</v>
      </c>
      <c r="J66" s="9">
        <f t="shared" si="29"/>
        <v>0</v>
      </c>
    </row>
    <row r="67" spans="1:10" ht="48.95" hidden="1" customHeight="1" x14ac:dyDescent="0.2">
      <c r="A67" s="10" t="s">
        <v>37</v>
      </c>
      <c r="B67" s="4" t="s">
        <v>33</v>
      </c>
      <c r="C67" s="4" t="s">
        <v>219</v>
      </c>
      <c r="D67" s="4" t="s">
        <v>220</v>
      </c>
      <c r="E67" s="4" t="s">
        <v>128</v>
      </c>
      <c r="F67" s="4" t="s">
        <v>233</v>
      </c>
      <c r="G67" s="4" t="s">
        <v>38</v>
      </c>
      <c r="H67" s="9"/>
      <c r="I67" s="9"/>
      <c r="J67" s="9"/>
    </row>
    <row r="68" spans="1:10" ht="48.95" customHeight="1" x14ac:dyDescent="0.2">
      <c r="A68" s="10" t="s">
        <v>41</v>
      </c>
      <c r="B68" s="4" t="s">
        <v>33</v>
      </c>
      <c r="C68" s="4" t="s">
        <v>219</v>
      </c>
      <c r="D68" s="4" t="s">
        <v>220</v>
      </c>
      <c r="E68" s="4" t="s">
        <v>128</v>
      </c>
      <c r="F68" s="4" t="s">
        <v>234</v>
      </c>
      <c r="G68" s="11" t="s">
        <v>9</v>
      </c>
      <c r="H68" s="9">
        <f>H69+H71</f>
        <v>1696144</v>
      </c>
      <c r="I68" s="9">
        <f t="shared" ref="I68:J68" si="30">I69+I71</f>
        <v>0</v>
      </c>
      <c r="J68" s="9">
        <f t="shared" si="30"/>
        <v>0</v>
      </c>
    </row>
    <row r="69" spans="1:10" ht="127.9" hidden="1" customHeight="1" x14ac:dyDescent="0.2">
      <c r="A69" s="10" t="s">
        <v>35</v>
      </c>
      <c r="B69" s="4" t="s">
        <v>33</v>
      </c>
      <c r="C69" s="4" t="s">
        <v>219</v>
      </c>
      <c r="D69" s="4" t="s">
        <v>220</v>
      </c>
      <c r="E69" s="4" t="s">
        <v>128</v>
      </c>
      <c r="F69" s="4" t="s">
        <v>234</v>
      </c>
      <c r="G69" s="4" t="s">
        <v>36</v>
      </c>
      <c r="H69" s="9">
        <f>H70</f>
        <v>0</v>
      </c>
      <c r="I69" s="9">
        <f t="shared" ref="I69:J69" si="31">I70</f>
        <v>0</v>
      </c>
      <c r="J69" s="9">
        <f t="shared" si="31"/>
        <v>0</v>
      </c>
    </row>
    <row r="70" spans="1:10" ht="48.95" hidden="1" customHeight="1" x14ac:dyDescent="0.2">
      <c r="A70" s="10" t="s">
        <v>37</v>
      </c>
      <c r="B70" s="4" t="s">
        <v>33</v>
      </c>
      <c r="C70" s="4" t="s">
        <v>219</v>
      </c>
      <c r="D70" s="4" t="s">
        <v>220</v>
      </c>
      <c r="E70" s="4" t="s">
        <v>128</v>
      </c>
      <c r="F70" s="4" t="s">
        <v>234</v>
      </c>
      <c r="G70" s="4" t="s">
        <v>38</v>
      </c>
      <c r="H70" s="9"/>
      <c r="I70" s="9"/>
      <c r="J70" s="9"/>
    </row>
    <row r="71" spans="1:10" ht="48.95" customHeight="1" x14ac:dyDescent="0.2">
      <c r="A71" s="10" t="s">
        <v>42</v>
      </c>
      <c r="B71" s="4" t="s">
        <v>33</v>
      </c>
      <c r="C71" s="4" t="s">
        <v>219</v>
      </c>
      <c r="D71" s="4" t="s">
        <v>220</v>
      </c>
      <c r="E71" s="4" t="s">
        <v>128</v>
      </c>
      <c r="F71" s="4" t="s">
        <v>234</v>
      </c>
      <c r="G71" s="4" t="s">
        <v>43</v>
      </c>
      <c r="H71" s="9">
        <f>H72</f>
        <v>1696144</v>
      </c>
      <c r="I71" s="9">
        <f t="shared" ref="I71:J71" si="32">I72</f>
        <v>0</v>
      </c>
      <c r="J71" s="9">
        <f t="shared" si="32"/>
        <v>0</v>
      </c>
    </row>
    <row r="72" spans="1:10" ht="64.5" customHeight="1" x14ac:dyDescent="0.2">
      <c r="A72" s="10" t="s">
        <v>44</v>
      </c>
      <c r="B72" s="4" t="s">
        <v>33</v>
      </c>
      <c r="C72" s="4" t="s">
        <v>219</v>
      </c>
      <c r="D72" s="4" t="s">
        <v>220</v>
      </c>
      <c r="E72" s="4" t="s">
        <v>128</v>
      </c>
      <c r="F72" s="4" t="s">
        <v>234</v>
      </c>
      <c r="G72" s="4" t="s">
        <v>45</v>
      </c>
      <c r="H72" s="9">
        <v>1696144</v>
      </c>
      <c r="I72" s="9"/>
      <c r="J72" s="9"/>
    </row>
    <row r="73" spans="1:10" ht="27" hidden="1" customHeight="1" x14ac:dyDescent="0.2">
      <c r="A73" s="10" t="s">
        <v>172</v>
      </c>
      <c r="B73" s="4" t="s">
        <v>33</v>
      </c>
      <c r="C73" s="4" t="s">
        <v>219</v>
      </c>
      <c r="D73" s="4" t="s">
        <v>220</v>
      </c>
      <c r="E73" s="4" t="s">
        <v>128</v>
      </c>
      <c r="F73" s="4" t="s">
        <v>235</v>
      </c>
      <c r="G73" s="11" t="s">
        <v>9</v>
      </c>
      <c r="H73" s="9">
        <f>H76+H74</f>
        <v>0</v>
      </c>
      <c r="I73" s="9">
        <f>I76</f>
        <v>0</v>
      </c>
      <c r="J73" s="9">
        <f>J76</f>
        <v>0</v>
      </c>
    </row>
    <row r="74" spans="1:10" ht="36.75" hidden="1" customHeight="1" x14ac:dyDescent="0.2">
      <c r="A74" s="10" t="s">
        <v>93</v>
      </c>
      <c r="B74" s="4" t="s">
        <v>33</v>
      </c>
      <c r="C74" s="4" t="s">
        <v>219</v>
      </c>
      <c r="D74" s="4" t="s">
        <v>220</v>
      </c>
      <c r="E74" s="4" t="s">
        <v>128</v>
      </c>
      <c r="F74" s="4" t="s">
        <v>235</v>
      </c>
      <c r="G74" s="4">
        <v>300</v>
      </c>
      <c r="H74" s="9">
        <f>H75</f>
        <v>0</v>
      </c>
      <c r="I74" s="9"/>
      <c r="J74" s="9"/>
    </row>
    <row r="75" spans="1:10" ht="52.5" hidden="1" customHeight="1" x14ac:dyDescent="0.2">
      <c r="A75" s="10" t="s">
        <v>95</v>
      </c>
      <c r="B75" s="4" t="s">
        <v>33</v>
      </c>
      <c r="C75" s="4" t="s">
        <v>219</v>
      </c>
      <c r="D75" s="4" t="s">
        <v>220</v>
      </c>
      <c r="E75" s="4" t="s">
        <v>128</v>
      </c>
      <c r="F75" s="4" t="s">
        <v>235</v>
      </c>
      <c r="G75" s="4">
        <v>320</v>
      </c>
      <c r="H75" s="9">
        <v>0</v>
      </c>
      <c r="I75" s="9"/>
      <c r="J75" s="9"/>
    </row>
    <row r="76" spans="1:10" ht="64.5" hidden="1" customHeight="1" x14ac:dyDescent="0.2">
      <c r="A76" s="10" t="s">
        <v>57</v>
      </c>
      <c r="B76" s="4" t="s">
        <v>33</v>
      </c>
      <c r="C76" s="4" t="s">
        <v>219</v>
      </c>
      <c r="D76" s="4" t="s">
        <v>220</v>
      </c>
      <c r="E76" s="4" t="s">
        <v>128</v>
      </c>
      <c r="F76" s="4" t="s">
        <v>235</v>
      </c>
      <c r="G76" s="4" t="s">
        <v>58</v>
      </c>
      <c r="H76" s="9">
        <f>H77</f>
        <v>0</v>
      </c>
      <c r="I76" s="9">
        <f t="shared" ref="I76:J76" si="33">I77</f>
        <v>0</v>
      </c>
      <c r="J76" s="9">
        <f t="shared" si="33"/>
        <v>0</v>
      </c>
    </row>
    <row r="77" spans="1:10" ht="32.25" hidden="1" customHeight="1" x14ac:dyDescent="0.2">
      <c r="A77" s="10" t="s">
        <v>59</v>
      </c>
      <c r="B77" s="4" t="s">
        <v>33</v>
      </c>
      <c r="C77" s="4" t="s">
        <v>219</v>
      </c>
      <c r="D77" s="4" t="s">
        <v>220</v>
      </c>
      <c r="E77" s="4" t="s">
        <v>128</v>
      </c>
      <c r="F77" s="4" t="s">
        <v>235</v>
      </c>
      <c r="G77" s="4" t="s">
        <v>60</v>
      </c>
      <c r="H77" s="9">
        <v>0</v>
      </c>
      <c r="I77" s="9"/>
      <c r="J77" s="9"/>
    </row>
    <row r="78" spans="1:10" ht="30.75" hidden="1" customHeight="1" x14ac:dyDescent="0.2">
      <c r="A78" s="10" t="s">
        <v>173</v>
      </c>
      <c r="B78" s="4" t="s">
        <v>33</v>
      </c>
      <c r="C78" s="4" t="s">
        <v>219</v>
      </c>
      <c r="D78" s="4" t="s">
        <v>220</v>
      </c>
      <c r="E78" s="4" t="s">
        <v>128</v>
      </c>
      <c r="F78" s="4" t="s">
        <v>236</v>
      </c>
      <c r="G78" s="11" t="s">
        <v>9</v>
      </c>
      <c r="H78" s="9">
        <f>H79</f>
        <v>0</v>
      </c>
      <c r="I78" s="9">
        <f t="shared" ref="I78:J78" si="34">I79</f>
        <v>0</v>
      </c>
      <c r="J78" s="9">
        <f t="shared" si="34"/>
        <v>0</v>
      </c>
    </row>
    <row r="79" spans="1:10" ht="64.5" hidden="1" customHeight="1" x14ac:dyDescent="0.2">
      <c r="A79" s="10" t="s">
        <v>57</v>
      </c>
      <c r="B79" s="4" t="s">
        <v>33</v>
      </c>
      <c r="C79" s="4" t="s">
        <v>219</v>
      </c>
      <c r="D79" s="4" t="s">
        <v>220</v>
      </c>
      <c r="E79" s="4" t="s">
        <v>128</v>
      </c>
      <c r="F79" s="4" t="s">
        <v>236</v>
      </c>
      <c r="G79" s="4" t="s">
        <v>58</v>
      </c>
      <c r="H79" s="9">
        <f>H80</f>
        <v>0</v>
      </c>
      <c r="I79" s="9">
        <f t="shared" ref="I79:J79" si="35">I80</f>
        <v>0</v>
      </c>
      <c r="J79" s="9">
        <f t="shared" si="35"/>
        <v>0</v>
      </c>
    </row>
    <row r="80" spans="1:10" ht="32.25" hidden="1" customHeight="1" x14ac:dyDescent="0.2">
      <c r="A80" s="10" t="s">
        <v>59</v>
      </c>
      <c r="B80" s="4" t="s">
        <v>33</v>
      </c>
      <c r="C80" s="4" t="s">
        <v>219</v>
      </c>
      <c r="D80" s="4" t="s">
        <v>220</v>
      </c>
      <c r="E80" s="4" t="s">
        <v>128</v>
      </c>
      <c r="F80" s="4" t="s">
        <v>236</v>
      </c>
      <c r="G80" s="4" t="s">
        <v>60</v>
      </c>
      <c r="H80" s="9"/>
      <c r="I80" s="9"/>
      <c r="J80" s="9"/>
    </row>
    <row r="81" spans="1:10" ht="32.25" hidden="1" customHeight="1" x14ac:dyDescent="0.2">
      <c r="A81" s="10" t="s">
        <v>174</v>
      </c>
      <c r="B81" s="4" t="s">
        <v>33</v>
      </c>
      <c r="C81" s="4" t="s">
        <v>219</v>
      </c>
      <c r="D81" s="4" t="s">
        <v>220</v>
      </c>
      <c r="E81" s="4" t="s">
        <v>128</v>
      </c>
      <c r="F81" s="4" t="s">
        <v>237</v>
      </c>
      <c r="G81" s="11" t="s">
        <v>9</v>
      </c>
      <c r="H81" s="9">
        <f>H82</f>
        <v>0</v>
      </c>
      <c r="I81" s="9">
        <f t="shared" ref="I81:J81" si="36">I82</f>
        <v>0</v>
      </c>
      <c r="J81" s="9">
        <f t="shared" si="36"/>
        <v>0</v>
      </c>
    </row>
    <row r="82" spans="1:10" ht="64.5" hidden="1" customHeight="1" x14ac:dyDescent="0.2">
      <c r="A82" s="10" t="s">
        <v>57</v>
      </c>
      <c r="B82" s="4" t="s">
        <v>33</v>
      </c>
      <c r="C82" s="4" t="s">
        <v>219</v>
      </c>
      <c r="D82" s="4" t="s">
        <v>220</v>
      </c>
      <c r="E82" s="4" t="s">
        <v>128</v>
      </c>
      <c r="F82" s="4" t="s">
        <v>237</v>
      </c>
      <c r="G82" s="4" t="s">
        <v>58</v>
      </c>
      <c r="H82" s="9">
        <f>H83</f>
        <v>0</v>
      </c>
      <c r="I82" s="9">
        <f t="shared" ref="I82:J82" si="37">I83</f>
        <v>0</v>
      </c>
      <c r="J82" s="9">
        <f t="shared" si="37"/>
        <v>0</v>
      </c>
    </row>
    <row r="83" spans="1:10" ht="32.25" hidden="1" customHeight="1" x14ac:dyDescent="0.2">
      <c r="A83" s="10" t="s">
        <v>59</v>
      </c>
      <c r="B83" s="4" t="s">
        <v>33</v>
      </c>
      <c r="C83" s="4" t="s">
        <v>219</v>
      </c>
      <c r="D83" s="4" t="s">
        <v>220</v>
      </c>
      <c r="E83" s="4" t="s">
        <v>128</v>
      </c>
      <c r="F83" s="4" t="s">
        <v>237</v>
      </c>
      <c r="G83" s="4" t="s">
        <v>60</v>
      </c>
      <c r="H83" s="9"/>
      <c r="I83" s="9"/>
      <c r="J83" s="9"/>
    </row>
    <row r="84" spans="1:10" ht="32.25" hidden="1" customHeight="1" x14ac:dyDescent="0.2">
      <c r="A84" s="10" t="s">
        <v>204</v>
      </c>
      <c r="B84" s="4" t="s">
        <v>33</v>
      </c>
      <c r="C84" s="4" t="s">
        <v>219</v>
      </c>
      <c r="D84" s="4" t="s">
        <v>220</v>
      </c>
      <c r="E84" s="4" t="s">
        <v>128</v>
      </c>
      <c r="F84" s="4" t="s">
        <v>238</v>
      </c>
      <c r="G84" s="11" t="s">
        <v>9</v>
      </c>
      <c r="H84" s="9">
        <f>H85</f>
        <v>0</v>
      </c>
      <c r="I84" s="9">
        <f t="shared" ref="I84:J84" si="38">I85</f>
        <v>0</v>
      </c>
      <c r="J84" s="9">
        <f t="shared" si="38"/>
        <v>0</v>
      </c>
    </row>
    <row r="85" spans="1:10" ht="64.5" hidden="1" customHeight="1" x14ac:dyDescent="0.2">
      <c r="A85" s="10" t="s">
        <v>57</v>
      </c>
      <c r="B85" s="4" t="s">
        <v>33</v>
      </c>
      <c r="C85" s="4" t="s">
        <v>219</v>
      </c>
      <c r="D85" s="4" t="s">
        <v>220</v>
      </c>
      <c r="E85" s="4" t="s">
        <v>128</v>
      </c>
      <c r="F85" s="4" t="s">
        <v>238</v>
      </c>
      <c r="G85" s="4" t="s">
        <v>58</v>
      </c>
      <c r="H85" s="9">
        <f>H86</f>
        <v>0</v>
      </c>
      <c r="I85" s="9">
        <f t="shared" ref="I85:J85" si="39">I86</f>
        <v>0</v>
      </c>
      <c r="J85" s="9">
        <f t="shared" si="39"/>
        <v>0</v>
      </c>
    </row>
    <row r="86" spans="1:10" ht="32.25" hidden="1" customHeight="1" x14ac:dyDescent="0.2">
      <c r="A86" s="10" t="s">
        <v>205</v>
      </c>
      <c r="B86" s="4" t="s">
        <v>33</v>
      </c>
      <c r="C86" s="4" t="s">
        <v>219</v>
      </c>
      <c r="D86" s="4" t="s">
        <v>220</v>
      </c>
      <c r="E86" s="4" t="s">
        <v>128</v>
      </c>
      <c r="F86" s="4" t="s">
        <v>238</v>
      </c>
      <c r="G86" s="4" t="s">
        <v>206</v>
      </c>
      <c r="H86" s="9"/>
      <c r="I86" s="9"/>
      <c r="J86" s="9"/>
    </row>
    <row r="87" spans="1:10" ht="32.25" customHeight="1" x14ac:dyDescent="0.2">
      <c r="A87" s="10" t="s">
        <v>146</v>
      </c>
      <c r="B87" s="4" t="s">
        <v>33</v>
      </c>
      <c r="C87" s="4" t="s">
        <v>219</v>
      </c>
      <c r="D87" s="4" t="s">
        <v>220</v>
      </c>
      <c r="E87" s="4" t="s">
        <v>128</v>
      </c>
      <c r="F87" s="4" t="s">
        <v>239</v>
      </c>
      <c r="G87" s="11" t="s">
        <v>9</v>
      </c>
      <c r="H87" s="9">
        <f>H88+H90</f>
        <v>300000</v>
      </c>
      <c r="I87" s="9">
        <f t="shared" ref="I87:J87" si="40">I88+I90</f>
        <v>0</v>
      </c>
      <c r="J87" s="9">
        <f t="shared" si="40"/>
        <v>0</v>
      </c>
    </row>
    <row r="88" spans="1:10" ht="127.9" hidden="1" customHeight="1" x14ac:dyDescent="0.2">
      <c r="A88" s="10" t="s">
        <v>35</v>
      </c>
      <c r="B88" s="4" t="s">
        <v>33</v>
      </c>
      <c r="C88" s="4" t="s">
        <v>219</v>
      </c>
      <c r="D88" s="4" t="s">
        <v>220</v>
      </c>
      <c r="E88" s="4" t="s">
        <v>128</v>
      </c>
      <c r="F88" s="4" t="s">
        <v>239</v>
      </c>
      <c r="G88" s="4" t="s">
        <v>36</v>
      </c>
      <c r="H88" s="9">
        <f>H89</f>
        <v>0</v>
      </c>
      <c r="I88" s="9">
        <f t="shared" ref="I88:J88" si="41">I89</f>
        <v>0</v>
      </c>
      <c r="J88" s="9">
        <f t="shared" si="41"/>
        <v>0</v>
      </c>
    </row>
    <row r="89" spans="1:10" ht="32.25" hidden="1" customHeight="1" x14ac:dyDescent="0.2">
      <c r="A89" s="10" t="s">
        <v>81</v>
      </c>
      <c r="B89" s="4" t="s">
        <v>33</v>
      </c>
      <c r="C89" s="4" t="s">
        <v>219</v>
      </c>
      <c r="D89" s="4" t="s">
        <v>220</v>
      </c>
      <c r="E89" s="4" t="s">
        <v>128</v>
      </c>
      <c r="F89" s="4" t="s">
        <v>239</v>
      </c>
      <c r="G89" s="4" t="s">
        <v>82</v>
      </c>
      <c r="H89" s="9"/>
      <c r="I89" s="9"/>
      <c r="J89" s="9"/>
    </row>
    <row r="90" spans="1:10" ht="48.95" customHeight="1" x14ac:dyDescent="0.2">
      <c r="A90" s="10" t="s">
        <v>42</v>
      </c>
      <c r="B90" s="4" t="s">
        <v>33</v>
      </c>
      <c r="C90" s="4" t="s">
        <v>219</v>
      </c>
      <c r="D90" s="4" t="s">
        <v>220</v>
      </c>
      <c r="E90" s="4" t="s">
        <v>128</v>
      </c>
      <c r="F90" s="4" t="s">
        <v>239</v>
      </c>
      <c r="G90" s="4" t="s">
        <v>43</v>
      </c>
      <c r="H90" s="9">
        <f>H91</f>
        <v>300000</v>
      </c>
      <c r="I90" s="9">
        <f t="shared" ref="I90:J90" si="42">I91</f>
        <v>0</v>
      </c>
      <c r="J90" s="9">
        <f t="shared" si="42"/>
        <v>0</v>
      </c>
    </row>
    <row r="91" spans="1:10" ht="64.5" customHeight="1" x14ac:dyDescent="0.2">
      <c r="A91" s="10" t="s">
        <v>44</v>
      </c>
      <c r="B91" s="4" t="s">
        <v>33</v>
      </c>
      <c r="C91" s="4" t="s">
        <v>219</v>
      </c>
      <c r="D91" s="4" t="s">
        <v>220</v>
      </c>
      <c r="E91" s="4" t="s">
        <v>128</v>
      </c>
      <c r="F91" s="4" t="s">
        <v>239</v>
      </c>
      <c r="G91" s="4" t="s">
        <v>45</v>
      </c>
      <c r="H91" s="9">
        <f>110000+80000+110000</f>
        <v>300000</v>
      </c>
      <c r="I91" s="9"/>
      <c r="J91" s="9"/>
    </row>
    <row r="92" spans="1:10" ht="48.95" hidden="1" customHeight="1" x14ac:dyDescent="0.2">
      <c r="A92" s="10" t="s">
        <v>139</v>
      </c>
      <c r="B92" s="4" t="s">
        <v>33</v>
      </c>
      <c r="C92" s="4" t="s">
        <v>219</v>
      </c>
      <c r="D92" s="4" t="s">
        <v>220</v>
      </c>
      <c r="E92" s="4" t="s">
        <v>128</v>
      </c>
      <c r="F92" s="4" t="s">
        <v>240</v>
      </c>
      <c r="G92" s="11" t="s">
        <v>9</v>
      </c>
      <c r="H92" s="9">
        <f>H93</f>
        <v>0</v>
      </c>
      <c r="I92" s="9">
        <f t="shared" ref="I92:J92" si="43">I93</f>
        <v>0</v>
      </c>
      <c r="J92" s="9">
        <f t="shared" si="43"/>
        <v>0</v>
      </c>
    </row>
    <row r="93" spans="1:10" ht="64.5" hidden="1" customHeight="1" x14ac:dyDescent="0.2">
      <c r="A93" s="10" t="s">
        <v>57</v>
      </c>
      <c r="B93" s="4" t="s">
        <v>33</v>
      </c>
      <c r="C93" s="4" t="s">
        <v>219</v>
      </c>
      <c r="D93" s="4" t="s">
        <v>220</v>
      </c>
      <c r="E93" s="4" t="s">
        <v>128</v>
      </c>
      <c r="F93" s="4" t="s">
        <v>240</v>
      </c>
      <c r="G93" s="4" t="s">
        <v>58</v>
      </c>
      <c r="H93" s="9">
        <f>H94</f>
        <v>0</v>
      </c>
      <c r="I93" s="9">
        <f t="shared" ref="I93:J93" si="44">I94</f>
        <v>0</v>
      </c>
      <c r="J93" s="9">
        <f t="shared" si="44"/>
        <v>0</v>
      </c>
    </row>
    <row r="94" spans="1:10" ht="32.25" hidden="1" customHeight="1" x14ac:dyDescent="0.2">
      <c r="A94" s="10" t="s">
        <v>59</v>
      </c>
      <c r="B94" s="4" t="s">
        <v>33</v>
      </c>
      <c r="C94" s="4" t="s">
        <v>219</v>
      </c>
      <c r="D94" s="4" t="s">
        <v>220</v>
      </c>
      <c r="E94" s="4" t="s">
        <v>128</v>
      </c>
      <c r="F94" s="4" t="s">
        <v>240</v>
      </c>
      <c r="G94" s="4" t="s">
        <v>60</v>
      </c>
      <c r="H94" s="9"/>
      <c r="I94" s="9"/>
      <c r="J94" s="9"/>
    </row>
    <row r="95" spans="1:10" ht="92.25" hidden="1" customHeight="1" x14ac:dyDescent="0.2">
      <c r="A95" s="10" t="s">
        <v>106</v>
      </c>
      <c r="B95" s="4" t="s">
        <v>33</v>
      </c>
      <c r="C95" s="4" t="s">
        <v>219</v>
      </c>
      <c r="D95" s="4" t="s">
        <v>220</v>
      </c>
      <c r="E95" s="4" t="s">
        <v>128</v>
      </c>
      <c r="F95" s="4">
        <v>80930</v>
      </c>
      <c r="G95" s="4"/>
      <c r="H95" s="9">
        <f>H96</f>
        <v>0</v>
      </c>
      <c r="I95" s="9"/>
      <c r="J95" s="9"/>
    </row>
    <row r="96" spans="1:10" ht="87" hidden="1" customHeight="1" x14ac:dyDescent="0.2">
      <c r="A96" s="10" t="s">
        <v>42</v>
      </c>
      <c r="B96" s="4" t="s">
        <v>33</v>
      </c>
      <c r="C96" s="4" t="s">
        <v>219</v>
      </c>
      <c r="D96" s="4" t="s">
        <v>220</v>
      </c>
      <c r="E96" s="4" t="s">
        <v>128</v>
      </c>
      <c r="F96" s="4">
        <v>80930</v>
      </c>
      <c r="G96" s="4">
        <v>200</v>
      </c>
      <c r="H96" s="9">
        <f>H97</f>
        <v>0</v>
      </c>
      <c r="I96" s="9"/>
      <c r="J96" s="9"/>
    </row>
    <row r="97" spans="1:10" ht="63" hidden="1" customHeight="1" x14ac:dyDescent="0.2">
      <c r="A97" s="10" t="s">
        <v>44</v>
      </c>
      <c r="B97" s="4" t="s">
        <v>33</v>
      </c>
      <c r="C97" s="4" t="s">
        <v>219</v>
      </c>
      <c r="D97" s="4" t="s">
        <v>220</v>
      </c>
      <c r="E97" s="4" t="s">
        <v>128</v>
      </c>
      <c r="F97" s="4">
        <v>80930</v>
      </c>
      <c r="G97" s="4">
        <v>240</v>
      </c>
      <c r="H97" s="9"/>
      <c r="I97" s="9"/>
      <c r="J97" s="9"/>
    </row>
    <row r="98" spans="1:10" ht="32.25" hidden="1" customHeight="1" x14ac:dyDescent="0.2">
      <c r="A98" s="10" t="s">
        <v>140</v>
      </c>
      <c r="B98" s="4" t="s">
        <v>33</v>
      </c>
      <c r="C98" s="4" t="s">
        <v>219</v>
      </c>
      <c r="D98" s="4" t="s">
        <v>220</v>
      </c>
      <c r="E98" s="4" t="s">
        <v>128</v>
      </c>
      <c r="F98" s="4" t="s">
        <v>241</v>
      </c>
      <c r="G98" s="11" t="s">
        <v>9</v>
      </c>
      <c r="H98" s="9">
        <f>H99</f>
        <v>0</v>
      </c>
      <c r="I98" s="9">
        <f t="shared" ref="I98:J99" si="45">I99</f>
        <v>0</v>
      </c>
      <c r="J98" s="9">
        <f t="shared" si="45"/>
        <v>0</v>
      </c>
    </row>
    <row r="99" spans="1:10" ht="27" hidden="1" customHeight="1" x14ac:dyDescent="0.2">
      <c r="A99" s="10" t="s">
        <v>47</v>
      </c>
      <c r="B99" s="4" t="s">
        <v>33</v>
      </c>
      <c r="C99" s="4" t="s">
        <v>219</v>
      </c>
      <c r="D99" s="4" t="s">
        <v>220</v>
      </c>
      <c r="E99" s="4" t="s">
        <v>128</v>
      </c>
      <c r="F99" s="4" t="s">
        <v>241</v>
      </c>
      <c r="G99" s="4" t="s">
        <v>48</v>
      </c>
      <c r="H99" s="9">
        <f>H100</f>
        <v>0</v>
      </c>
      <c r="I99" s="9">
        <f t="shared" si="45"/>
        <v>0</v>
      </c>
      <c r="J99" s="9">
        <f t="shared" si="45"/>
        <v>0</v>
      </c>
    </row>
    <row r="100" spans="1:10" ht="32.25" hidden="1" customHeight="1" x14ac:dyDescent="0.2">
      <c r="A100" s="10" t="s">
        <v>49</v>
      </c>
      <c r="B100" s="4" t="s">
        <v>33</v>
      </c>
      <c r="C100" s="4" t="s">
        <v>219</v>
      </c>
      <c r="D100" s="4" t="s">
        <v>220</v>
      </c>
      <c r="E100" s="4" t="s">
        <v>128</v>
      </c>
      <c r="F100" s="4" t="s">
        <v>241</v>
      </c>
      <c r="G100" s="4" t="s">
        <v>50</v>
      </c>
      <c r="H100" s="9"/>
      <c r="I100" s="9"/>
      <c r="J100" s="9"/>
    </row>
    <row r="101" spans="1:10" ht="144.4" hidden="1" customHeight="1" x14ac:dyDescent="0.2">
      <c r="A101" s="10" t="s">
        <v>154</v>
      </c>
      <c r="B101" s="4" t="s">
        <v>33</v>
      </c>
      <c r="C101" s="4" t="s">
        <v>219</v>
      </c>
      <c r="D101" s="4" t="s">
        <v>220</v>
      </c>
      <c r="E101" s="4" t="s">
        <v>128</v>
      </c>
      <c r="F101" s="4" t="s">
        <v>242</v>
      </c>
      <c r="G101" s="11" t="s">
        <v>9</v>
      </c>
      <c r="H101" s="9">
        <f>H102</f>
        <v>0</v>
      </c>
      <c r="I101" s="9">
        <f t="shared" ref="I101:J101" si="46">I102</f>
        <v>0</v>
      </c>
      <c r="J101" s="9">
        <f t="shared" si="46"/>
        <v>0</v>
      </c>
    </row>
    <row r="102" spans="1:10" ht="30.75" hidden="1" customHeight="1" x14ac:dyDescent="0.2">
      <c r="A102" s="10" t="s">
        <v>47</v>
      </c>
      <c r="B102" s="4" t="s">
        <v>33</v>
      </c>
      <c r="C102" s="4" t="s">
        <v>219</v>
      </c>
      <c r="D102" s="4" t="s">
        <v>220</v>
      </c>
      <c r="E102" s="4" t="s">
        <v>128</v>
      </c>
      <c r="F102" s="4" t="s">
        <v>242</v>
      </c>
      <c r="G102" s="4" t="s">
        <v>48</v>
      </c>
      <c r="H102" s="9">
        <f>H103</f>
        <v>0</v>
      </c>
      <c r="I102" s="9">
        <f t="shared" ref="I102:J102" si="47">I103</f>
        <v>0</v>
      </c>
      <c r="J102" s="9">
        <f t="shared" si="47"/>
        <v>0</v>
      </c>
    </row>
    <row r="103" spans="1:10" ht="96.6" hidden="1" customHeight="1" x14ac:dyDescent="0.2">
      <c r="A103" s="10" t="s">
        <v>155</v>
      </c>
      <c r="B103" s="4" t="s">
        <v>33</v>
      </c>
      <c r="C103" s="4" t="s">
        <v>219</v>
      </c>
      <c r="D103" s="4" t="s">
        <v>220</v>
      </c>
      <c r="E103" s="4" t="s">
        <v>128</v>
      </c>
      <c r="F103" s="4" t="s">
        <v>242</v>
      </c>
      <c r="G103" s="4" t="s">
        <v>156</v>
      </c>
      <c r="H103" s="9"/>
      <c r="I103" s="9"/>
      <c r="J103" s="9"/>
    </row>
    <row r="104" spans="1:10" ht="48.95" customHeight="1" x14ac:dyDescent="0.2">
      <c r="A104" s="10" t="s">
        <v>169</v>
      </c>
      <c r="B104" s="4" t="s">
        <v>33</v>
      </c>
      <c r="C104" s="4" t="s">
        <v>219</v>
      </c>
      <c r="D104" s="4" t="s">
        <v>220</v>
      </c>
      <c r="E104" s="4" t="s">
        <v>128</v>
      </c>
      <c r="F104" s="4" t="s">
        <v>243</v>
      </c>
      <c r="G104" s="11" t="s">
        <v>9</v>
      </c>
      <c r="H104" s="9">
        <f>H105</f>
        <v>128210</v>
      </c>
      <c r="I104" s="9">
        <v>0</v>
      </c>
      <c r="J104" s="9">
        <v>0</v>
      </c>
    </row>
    <row r="105" spans="1:10" ht="48.95" customHeight="1" x14ac:dyDescent="0.2">
      <c r="A105" s="10" t="s">
        <v>42</v>
      </c>
      <c r="B105" s="4" t="s">
        <v>33</v>
      </c>
      <c r="C105" s="4" t="s">
        <v>219</v>
      </c>
      <c r="D105" s="4" t="s">
        <v>220</v>
      </c>
      <c r="E105" s="4" t="s">
        <v>128</v>
      </c>
      <c r="F105" s="4" t="s">
        <v>243</v>
      </c>
      <c r="G105" s="4" t="s">
        <v>43</v>
      </c>
      <c r="H105" s="9">
        <f>H106</f>
        <v>128210</v>
      </c>
      <c r="I105" s="9">
        <v>0</v>
      </c>
      <c r="J105" s="9">
        <v>0</v>
      </c>
    </row>
    <row r="106" spans="1:10" ht="64.5" customHeight="1" x14ac:dyDescent="0.2">
      <c r="A106" s="10" t="s">
        <v>44</v>
      </c>
      <c r="B106" s="4" t="s">
        <v>33</v>
      </c>
      <c r="C106" s="4" t="s">
        <v>219</v>
      </c>
      <c r="D106" s="4" t="s">
        <v>220</v>
      </c>
      <c r="E106" s="4" t="s">
        <v>128</v>
      </c>
      <c r="F106" s="4" t="s">
        <v>243</v>
      </c>
      <c r="G106" s="4" t="s">
        <v>45</v>
      </c>
      <c r="H106" s="9">
        <f>128210</f>
        <v>128210</v>
      </c>
      <c r="I106" s="9"/>
      <c r="J106" s="9"/>
    </row>
    <row r="107" spans="1:10" ht="80.099999999999994" customHeight="1" x14ac:dyDescent="0.2">
      <c r="A107" s="10" t="s">
        <v>164</v>
      </c>
      <c r="B107" s="4" t="s">
        <v>33</v>
      </c>
      <c r="C107" s="4" t="s">
        <v>219</v>
      </c>
      <c r="D107" s="4" t="s">
        <v>220</v>
      </c>
      <c r="E107" s="4" t="s">
        <v>128</v>
      </c>
      <c r="F107" s="4" t="s">
        <v>244</v>
      </c>
      <c r="G107" s="11" t="s">
        <v>9</v>
      </c>
      <c r="H107" s="9">
        <f>H108</f>
        <v>159000</v>
      </c>
      <c r="I107" s="9">
        <f t="shared" ref="I107:J107" si="48">I108</f>
        <v>0</v>
      </c>
      <c r="J107" s="9">
        <f t="shared" si="48"/>
        <v>0</v>
      </c>
    </row>
    <row r="108" spans="1:10" ht="48.95" customHeight="1" x14ac:dyDescent="0.2">
      <c r="A108" s="10" t="s">
        <v>42</v>
      </c>
      <c r="B108" s="4" t="s">
        <v>33</v>
      </c>
      <c r="C108" s="4" t="s">
        <v>219</v>
      </c>
      <c r="D108" s="4" t="s">
        <v>220</v>
      </c>
      <c r="E108" s="4" t="s">
        <v>128</v>
      </c>
      <c r="F108" s="4" t="s">
        <v>244</v>
      </c>
      <c r="G108" s="4" t="s">
        <v>43</v>
      </c>
      <c r="H108" s="9">
        <f>H109</f>
        <v>159000</v>
      </c>
      <c r="I108" s="9">
        <f t="shared" ref="I108:J108" si="49">I109</f>
        <v>0</v>
      </c>
      <c r="J108" s="9">
        <f t="shared" si="49"/>
        <v>0</v>
      </c>
    </row>
    <row r="109" spans="1:10" ht="64.5" customHeight="1" x14ac:dyDescent="0.2">
      <c r="A109" s="10" t="s">
        <v>44</v>
      </c>
      <c r="B109" s="4" t="s">
        <v>33</v>
      </c>
      <c r="C109" s="4" t="s">
        <v>219</v>
      </c>
      <c r="D109" s="4" t="s">
        <v>220</v>
      </c>
      <c r="E109" s="4" t="s">
        <v>128</v>
      </c>
      <c r="F109" s="4" t="s">
        <v>244</v>
      </c>
      <c r="G109" s="4" t="s">
        <v>45</v>
      </c>
      <c r="H109" s="9">
        <v>159000</v>
      </c>
      <c r="I109" s="9"/>
      <c r="J109" s="9"/>
    </row>
    <row r="110" spans="1:10" ht="64.5" customHeight="1" x14ac:dyDescent="0.2">
      <c r="A110" s="144" t="s">
        <v>737</v>
      </c>
      <c r="B110" s="4" t="s">
        <v>33</v>
      </c>
      <c r="C110" s="4" t="s">
        <v>219</v>
      </c>
      <c r="D110" s="4" t="s">
        <v>220</v>
      </c>
      <c r="E110" s="4" t="s">
        <v>128</v>
      </c>
      <c r="F110" s="4">
        <v>81850</v>
      </c>
      <c r="G110" s="4"/>
      <c r="H110" s="9">
        <f>H111</f>
        <v>8800000</v>
      </c>
      <c r="I110" s="9"/>
      <c r="J110" s="9"/>
    </row>
    <row r="111" spans="1:10" ht="64.5" customHeight="1" x14ac:dyDescent="0.2">
      <c r="A111" s="10" t="s">
        <v>42</v>
      </c>
      <c r="B111" s="4" t="s">
        <v>33</v>
      </c>
      <c r="C111" s="4" t="s">
        <v>219</v>
      </c>
      <c r="D111" s="4" t="s">
        <v>220</v>
      </c>
      <c r="E111" s="4" t="s">
        <v>128</v>
      </c>
      <c r="F111" s="4">
        <v>81850</v>
      </c>
      <c r="G111" s="4">
        <v>200</v>
      </c>
      <c r="H111" s="9">
        <f>H112</f>
        <v>8800000</v>
      </c>
      <c r="I111" s="9"/>
      <c r="J111" s="9"/>
    </row>
    <row r="112" spans="1:10" ht="64.5" customHeight="1" x14ac:dyDescent="0.2">
      <c r="A112" s="144" t="s">
        <v>44</v>
      </c>
      <c r="B112" s="4" t="s">
        <v>33</v>
      </c>
      <c r="C112" s="4" t="s">
        <v>219</v>
      </c>
      <c r="D112" s="4" t="s">
        <v>220</v>
      </c>
      <c r="E112" s="4" t="s">
        <v>128</v>
      </c>
      <c r="F112" s="4">
        <v>81850</v>
      </c>
      <c r="G112" s="4">
        <v>240</v>
      </c>
      <c r="H112" s="9">
        <v>8800000</v>
      </c>
      <c r="I112" s="9"/>
      <c r="J112" s="9"/>
    </row>
    <row r="113" spans="1:10" ht="48.95" hidden="1" customHeight="1" x14ac:dyDescent="0.2">
      <c r="A113" s="10" t="s">
        <v>184</v>
      </c>
      <c r="B113" s="4" t="s">
        <v>33</v>
      </c>
      <c r="C113" s="4" t="s">
        <v>219</v>
      </c>
      <c r="D113" s="4" t="s">
        <v>220</v>
      </c>
      <c r="E113" s="4" t="s">
        <v>128</v>
      </c>
      <c r="F113" s="4" t="s">
        <v>245</v>
      </c>
      <c r="G113" s="11" t="s">
        <v>9</v>
      </c>
      <c r="H113" s="9">
        <f>H114</f>
        <v>0</v>
      </c>
      <c r="I113" s="9">
        <f t="shared" ref="I113:J113" si="50">I114</f>
        <v>0</v>
      </c>
      <c r="J113" s="9">
        <f t="shared" si="50"/>
        <v>0</v>
      </c>
    </row>
    <row r="114" spans="1:10" ht="32.25" hidden="1" customHeight="1" x14ac:dyDescent="0.2">
      <c r="A114" s="10" t="s">
        <v>93</v>
      </c>
      <c r="B114" s="4" t="s">
        <v>33</v>
      </c>
      <c r="C114" s="4" t="s">
        <v>219</v>
      </c>
      <c r="D114" s="4" t="s">
        <v>220</v>
      </c>
      <c r="E114" s="4" t="s">
        <v>128</v>
      </c>
      <c r="F114" s="4" t="s">
        <v>245</v>
      </c>
      <c r="G114" s="4" t="s">
        <v>94</v>
      </c>
      <c r="H114" s="9">
        <f>H115</f>
        <v>0</v>
      </c>
      <c r="I114" s="9">
        <f t="shared" ref="I114:J114" si="51">I115</f>
        <v>0</v>
      </c>
      <c r="J114" s="9">
        <f t="shared" si="51"/>
        <v>0</v>
      </c>
    </row>
    <row r="115" spans="1:10" ht="48.95" hidden="1" customHeight="1" x14ac:dyDescent="0.2">
      <c r="A115" s="10" t="s">
        <v>95</v>
      </c>
      <c r="B115" s="4" t="s">
        <v>33</v>
      </c>
      <c r="C115" s="4" t="s">
        <v>219</v>
      </c>
      <c r="D115" s="4" t="s">
        <v>220</v>
      </c>
      <c r="E115" s="4" t="s">
        <v>128</v>
      </c>
      <c r="F115" s="4" t="s">
        <v>245</v>
      </c>
      <c r="G115" s="4" t="s">
        <v>96</v>
      </c>
      <c r="H115" s="9"/>
      <c r="I115" s="9"/>
      <c r="J115" s="9"/>
    </row>
    <row r="116" spans="1:10" ht="48.95" hidden="1" customHeight="1" x14ac:dyDescent="0.2">
      <c r="A116" s="10" t="s">
        <v>187</v>
      </c>
      <c r="B116" s="4" t="s">
        <v>33</v>
      </c>
      <c r="C116" s="4" t="s">
        <v>219</v>
      </c>
      <c r="D116" s="4" t="s">
        <v>220</v>
      </c>
      <c r="E116" s="4" t="s">
        <v>128</v>
      </c>
      <c r="F116" s="4" t="s">
        <v>246</v>
      </c>
      <c r="G116" s="11" t="s">
        <v>9</v>
      </c>
      <c r="H116" s="9">
        <f>H117</f>
        <v>0</v>
      </c>
      <c r="I116" s="9">
        <f t="shared" ref="I116:J116" si="52">I117</f>
        <v>0</v>
      </c>
      <c r="J116" s="9">
        <f t="shared" si="52"/>
        <v>0</v>
      </c>
    </row>
    <row r="117" spans="1:10" ht="64.5" hidden="1" customHeight="1" x14ac:dyDescent="0.2">
      <c r="A117" s="10" t="s">
        <v>57</v>
      </c>
      <c r="B117" s="4" t="s">
        <v>33</v>
      </c>
      <c r="C117" s="4" t="s">
        <v>219</v>
      </c>
      <c r="D117" s="4" t="s">
        <v>220</v>
      </c>
      <c r="E117" s="4" t="s">
        <v>128</v>
      </c>
      <c r="F117" s="4" t="s">
        <v>246</v>
      </c>
      <c r="G117" s="4" t="s">
        <v>58</v>
      </c>
      <c r="H117" s="9">
        <f>H118</f>
        <v>0</v>
      </c>
      <c r="I117" s="9">
        <f t="shared" ref="I117:J117" si="53">I118</f>
        <v>0</v>
      </c>
      <c r="J117" s="9">
        <f t="shared" si="53"/>
        <v>0</v>
      </c>
    </row>
    <row r="118" spans="1:10" ht="96.6" hidden="1" customHeight="1" x14ac:dyDescent="0.2">
      <c r="A118" s="10" t="s">
        <v>188</v>
      </c>
      <c r="B118" s="4" t="s">
        <v>33</v>
      </c>
      <c r="C118" s="4" t="s">
        <v>219</v>
      </c>
      <c r="D118" s="4" t="s">
        <v>220</v>
      </c>
      <c r="E118" s="4" t="s">
        <v>128</v>
      </c>
      <c r="F118" s="4" t="s">
        <v>246</v>
      </c>
      <c r="G118" s="4" t="s">
        <v>189</v>
      </c>
      <c r="H118" s="9"/>
      <c r="I118" s="9"/>
      <c r="J118" s="9"/>
    </row>
    <row r="119" spans="1:10" ht="96.6" customHeight="1" x14ac:dyDescent="0.2">
      <c r="A119" s="144" t="s">
        <v>803</v>
      </c>
      <c r="B119" s="4" t="s">
        <v>33</v>
      </c>
      <c r="C119" s="4" t="s">
        <v>219</v>
      </c>
      <c r="D119" s="4" t="s">
        <v>220</v>
      </c>
      <c r="E119" s="4" t="s">
        <v>128</v>
      </c>
      <c r="F119" s="4">
        <v>83350</v>
      </c>
      <c r="G119" s="4"/>
      <c r="H119" s="9">
        <f>H120</f>
        <v>338047.2</v>
      </c>
      <c r="I119" s="9"/>
      <c r="J119" s="9"/>
    </row>
    <row r="120" spans="1:10" ht="72.75" customHeight="1" x14ac:dyDescent="0.2">
      <c r="A120" s="10" t="s">
        <v>42</v>
      </c>
      <c r="B120" s="4" t="s">
        <v>33</v>
      </c>
      <c r="C120" s="4" t="s">
        <v>219</v>
      </c>
      <c r="D120" s="4" t="s">
        <v>220</v>
      </c>
      <c r="E120" s="4" t="s">
        <v>128</v>
      </c>
      <c r="F120" s="4">
        <v>83350</v>
      </c>
      <c r="G120" s="4">
        <v>200</v>
      </c>
      <c r="H120" s="9">
        <f>H121</f>
        <v>338047.2</v>
      </c>
      <c r="I120" s="9"/>
      <c r="J120" s="9"/>
    </row>
    <row r="121" spans="1:10" ht="63.75" customHeight="1" x14ac:dyDescent="0.2">
      <c r="A121" s="144" t="s">
        <v>44</v>
      </c>
      <c r="B121" s="4" t="s">
        <v>33</v>
      </c>
      <c r="C121" s="4" t="s">
        <v>219</v>
      </c>
      <c r="D121" s="4" t="s">
        <v>220</v>
      </c>
      <c r="E121" s="4" t="s">
        <v>128</v>
      </c>
      <c r="F121" s="4">
        <v>8350</v>
      </c>
      <c r="G121" s="4">
        <v>240</v>
      </c>
      <c r="H121" s="9">
        <v>338047.2</v>
      </c>
      <c r="I121" s="9"/>
      <c r="J121" s="9"/>
    </row>
    <row r="122" spans="1:10" ht="32.25" hidden="1" customHeight="1" x14ac:dyDescent="0.2">
      <c r="A122" s="10" t="s">
        <v>46</v>
      </c>
      <c r="B122" s="4" t="s">
        <v>33</v>
      </c>
      <c r="C122" s="4" t="s">
        <v>219</v>
      </c>
      <c r="D122" s="4" t="s">
        <v>220</v>
      </c>
      <c r="E122" s="4" t="s">
        <v>128</v>
      </c>
      <c r="F122" s="4" t="s">
        <v>247</v>
      </c>
      <c r="G122" s="11" t="s">
        <v>9</v>
      </c>
      <c r="H122" s="9">
        <f>H123</f>
        <v>0</v>
      </c>
      <c r="I122" s="9">
        <f t="shared" ref="I122:J122" si="54">I123</f>
        <v>0</v>
      </c>
      <c r="J122" s="9">
        <f t="shared" si="54"/>
        <v>0</v>
      </c>
    </row>
    <row r="123" spans="1:10" ht="32.25" hidden="1" customHeight="1" x14ac:dyDescent="0.2">
      <c r="A123" s="10" t="s">
        <v>47</v>
      </c>
      <c r="B123" s="4" t="s">
        <v>33</v>
      </c>
      <c r="C123" s="4" t="s">
        <v>219</v>
      </c>
      <c r="D123" s="4" t="s">
        <v>220</v>
      </c>
      <c r="E123" s="4" t="s">
        <v>128</v>
      </c>
      <c r="F123" s="4" t="s">
        <v>247</v>
      </c>
      <c r="G123" s="4" t="s">
        <v>48</v>
      </c>
      <c r="H123" s="9">
        <f>H124</f>
        <v>0</v>
      </c>
      <c r="I123" s="9">
        <f t="shared" ref="I123:J123" si="55">I124</f>
        <v>0</v>
      </c>
      <c r="J123" s="9">
        <f t="shared" si="55"/>
        <v>0</v>
      </c>
    </row>
    <row r="124" spans="1:10" ht="32.25" hidden="1" customHeight="1" x14ac:dyDescent="0.2">
      <c r="A124" s="10" t="s">
        <v>49</v>
      </c>
      <c r="B124" s="4" t="s">
        <v>33</v>
      </c>
      <c r="C124" s="4" t="s">
        <v>219</v>
      </c>
      <c r="D124" s="4" t="s">
        <v>220</v>
      </c>
      <c r="E124" s="4" t="s">
        <v>128</v>
      </c>
      <c r="F124" s="4" t="s">
        <v>247</v>
      </c>
      <c r="G124" s="4" t="s">
        <v>50</v>
      </c>
      <c r="H124" s="9"/>
      <c r="I124" s="9"/>
      <c r="J124" s="9"/>
    </row>
    <row r="125" spans="1:10" ht="144.4" hidden="1" customHeight="1" x14ac:dyDescent="0.2">
      <c r="A125" s="10" t="s">
        <v>166</v>
      </c>
      <c r="B125" s="4" t="s">
        <v>33</v>
      </c>
      <c r="C125" s="4" t="s">
        <v>219</v>
      </c>
      <c r="D125" s="4" t="s">
        <v>220</v>
      </c>
      <c r="E125" s="4" t="s">
        <v>128</v>
      </c>
      <c r="F125" s="4" t="s">
        <v>248</v>
      </c>
      <c r="G125" s="11" t="s">
        <v>9</v>
      </c>
      <c r="H125" s="9">
        <f>H126</f>
        <v>0</v>
      </c>
      <c r="I125" s="9">
        <f t="shared" ref="I125:J125" si="56">I126</f>
        <v>0</v>
      </c>
      <c r="J125" s="9">
        <f t="shared" si="56"/>
        <v>0</v>
      </c>
    </row>
    <row r="126" spans="1:10" ht="24.75" hidden="1" customHeight="1" x14ac:dyDescent="0.2">
      <c r="A126" s="10" t="s">
        <v>121</v>
      </c>
      <c r="B126" s="4" t="s">
        <v>33</v>
      </c>
      <c r="C126" s="4" t="s">
        <v>219</v>
      </c>
      <c r="D126" s="4" t="s">
        <v>220</v>
      </c>
      <c r="E126" s="4" t="s">
        <v>128</v>
      </c>
      <c r="F126" s="4" t="s">
        <v>248</v>
      </c>
      <c r="G126" s="4" t="s">
        <v>122</v>
      </c>
      <c r="H126" s="9">
        <f>H127</f>
        <v>0</v>
      </c>
      <c r="I126" s="9">
        <f t="shared" ref="I126:J126" si="57">I127</f>
        <v>0</v>
      </c>
      <c r="J126" s="9">
        <f t="shared" si="57"/>
        <v>0</v>
      </c>
    </row>
    <row r="127" spans="1:10" ht="34.5" hidden="1" customHeight="1" x14ac:dyDescent="0.2">
      <c r="A127" s="10" t="s">
        <v>5</v>
      </c>
      <c r="B127" s="4" t="s">
        <v>33</v>
      </c>
      <c r="C127" s="4" t="s">
        <v>219</v>
      </c>
      <c r="D127" s="4" t="s">
        <v>220</v>
      </c>
      <c r="E127" s="4" t="s">
        <v>128</v>
      </c>
      <c r="F127" s="4" t="s">
        <v>248</v>
      </c>
      <c r="G127" s="4" t="s">
        <v>159</v>
      </c>
      <c r="H127" s="9"/>
      <c r="I127" s="9"/>
      <c r="J127" s="9"/>
    </row>
    <row r="128" spans="1:10" ht="382.5" customHeight="1" x14ac:dyDescent="0.2">
      <c r="A128" s="10" t="s">
        <v>158</v>
      </c>
      <c r="B128" s="4" t="s">
        <v>33</v>
      </c>
      <c r="C128" s="4" t="s">
        <v>219</v>
      </c>
      <c r="D128" s="4" t="s">
        <v>220</v>
      </c>
      <c r="E128" s="4" t="s">
        <v>128</v>
      </c>
      <c r="F128" s="4" t="s">
        <v>249</v>
      </c>
      <c r="G128" s="11" t="s">
        <v>9</v>
      </c>
      <c r="H128" s="9">
        <f>H129</f>
        <v>-589339.93999999994</v>
      </c>
      <c r="I128" s="9">
        <f t="shared" ref="I128:J128" si="58">I129</f>
        <v>0</v>
      </c>
      <c r="J128" s="9">
        <f t="shared" si="58"/>
        <v>0</v>
      </c>
    </row>
    <row r="129" spans="1:10" ht="32.25" customHeight="1" x14ac:dyDescent="0.2">
      <c r="A129" s="10" t="s">
        <v>121</v>
      </c>
      <c r="B129" s="4" t="s">
        <v>33</v>
      </c>
      <c r="C129" s="4" t="s">
        <v>219</v>
      </c>
      <c r="D129" s="4" t="s">
        <v>220</v>
      </c>
      <c r="E129" s="4" t="s">
        <v>128</v>
      </c>
      <c r="F129" s="4" t="s">
        <v>249</v>
      </c>
      <c r="G129" s="4" t="s">
        <v>122</v>
      </c>
      <c r="H129" s="9">
        <f>H130</f>
        <v>-589339.93999999994</v>
      </c>
      <c r="I129" s="9">
        <f t="shared" ref="I129:J129" si="59">I130</f>
        <v>0</v>
      </c>
      <c r="J129" s="9">
        <f t="shared" si="59"/>
        <v>0</v>
      </c>
    </row>
    <row r="130" spans="1:10" ht="24.75" customHeight="1" x14ac:dyDescent="0.2">
      <c r="A130" s="10" t="s">
        <v>5</v>
      </c>
      <c r="B130" s="4" t="s">
        <v>33</v>
      </c>
      <c r="C130" s="4" t="s">
        <v>219</v>
      </c>
      <c r="D130" s="4" t="s">
        <v>220</v>
      </c>
      <c r="E130" s="4" t="s">
        <v>128</v>
      </c>
      <c r="F130" s="4" t="s">
        <v>249</v>
      </c>
      <c r="G130" s="4" t="s">
        <v>159</v>
      </c>
      <c r="H130" s="9">
        <v>-589339.93999999994</v>
      </c>
      <c r="I130" s="9"/>
      <c r="J130" s="9"/>
    </row>
    <row r="131" spans="1:10" ht="144.4" hidden="1" customHeight="1" x14ac:dyDescent="0.2">
      <c r="A131" s="10" t="s">
        <v>175</v>
      </c>
      <c r="B131" s="4" t="s">
        <v>33</v>
      </c>
      <c r="C131" s="4" t="s">
        <v>219</v>
      </c>
      <c r="D131" s="4" t="s">
        <v>220</v>
      </c>
      <c r="E131" s="4" t="s">
        <v>128</v>
      </c>
      <c r="F131" s="4" t="s">
        <v>250</v>
      </c>
      <c r="G131" s="11" t="s">
        <v>9</v>
      </c>
      <c r="H131" s="9">
        <f>H132</f>
        <v>0</v>
      </c>
      <c r="I131" s="9">
        <f t="shared" ref="I131:J131" si="60">I132</f>
        <v>0</v>
      </c>
      <c r="J131" s="9">
        <f t="shared" si="60"/>
        <v>0</v>
      </c>
    </row>
    <row r="132" spans="1:10" ht="64.5" hidden="1" customHeight="1" x14ac:dyDescent="0.2">
      <c r="A132" s="10" t="s">
        <v>57</v>
      </c>
      <c r="B132" s="4" t="s">
        <v>33</v>
      </c>
      <c r="C132" s="4" t="s">
        <v>219</v>
      </c>
      <c r="D132" s="4" t="s">
        <v>220</v>
      </c>
      <c r="E132" s="4" t="s">
        <v>128</v>
      </c>
      <c r="F132" s="4" t="s">
        <v>250</v>
      </c>
      <c r="G132" s="4" t="s">
        <v>58</v>
      </c>
      <c r="H132" s="9">
        <f>H133</f>
        <v>0</v>
      </c>
      <c r="I132" s="9">
        <f t="shared" ref="I132:J132" si="61">I133</f>
        <v>0</v>
      </c>
      <c r="J132" s="9">
        <f t="shared" si="61"/>
        <v>0</v>
      </c>
    </row>
    <row r="133" spans="1:10" ht="32.25" hidden="1" customHeight="1" x14ac:dyDescent="0.2">
      <c r="A133" s="10" t="s">
        <v>59</v>
      </c>
      <c r="B133" s="4" t="s">
        <v>33</v>
      </c>
      <c r="C133" s="4" t="s">
        <v>219</v>
      </c>
      <c r="D133" s="4" t="s">
        <v>220</v>
      </c>
      <c r="E133" s="4" t="s">
        <v>128</v>
      </c>
      <c r="F133" s="4" t="s">
        <v>250</v>
      </c>
      <c r="G133" s="4" t="s">
        <v>60</v>
      </c>
      <c r="H133" s="9"/>
      <c r="I133" s="9"/>
      <c r="J133" s="9"/>
    </row>
    <row r="134" spans="1:10" ht="159.94999999999999" hidden="1" customHeight="1" x14ac:dyDescent="0.2">
      <c r="A134" s="10" t="s">
        <v>176</v>
      </c>
      <c r="B134" s="4" t="s">
        <v>33</v>
      </c>
      <c r="C134" s="4" t="s">
        <v>219</v>
      </c>
      <c r="D134" s="4" t="s">
        <v>220</v>
      </c>
      <c r="E134" s="4" t="s">
        <v>128</v>
      </c>
      <c r="F134" s="4" t="s">
        <v>251</v>
      </c>
      <c r="G134" s="11" t="s">
        <v>9</v>
      </c>
      <c r="H134" s="9">
        <f>H135</f>
        <v>0</v>
      </c>
      <c r="I134" s="9">
        <f t="shared" ref="I134:J134" si="62">I135</f>
        <v>0</v>
      </c>
      <c r="J134" s="9">
        <f t="shared" si="62"/>
        <v>0</v>
      </c>
    </row>
    <row r="135" spans="1:10" ht="64.5" hidden="1" customHeight="1" x14ac:dyDescent="0.2">
      <c r="A135" s="10" t="s">
        <v>57</v>
      </c>
      <c r="B135" s="4" t="s">
        <v>33</v>
      </c>
      <c r="C135" s="4" t="s">
        <v>219</v>
      </c>
      <c r="D135" s="4" t="s">
        <v>220</v>
      </c>
      <c r="E135" s="4" t="s">
        <v>128</v>
      </c>
      <c r="F135" s="4" t="s">
        <v>251</v>
      </c>
      <c r="G135" s="4" t="s">
        <v>58</v>
      </c>
      <c r="H135" s="9">
        <f>H136</f>
        <v>0</v>
      </c>
      <c r="I135" s="9">
        <f t="shared" ref="I135:J135" si="63">I136</f>
        <v>0</v>
      </c>
      <c r="J135" s="9">
        <f t="shared" si="63"/>
        <v>0</v>
      </c>
    </row>
    <row r="136" spans="1:10" ht="32.25" hidden="1" customHeight="1" x14ac:dyDescent="0.2">
      <c r="A136" s="10" t="s">
        <v>59</v>
      </c>
      <c r="B136" s="4" t="s">
        <v>33</v>
      </c>
      <c r="C136" s="4" t="s">
        <v>219</v>
      </c>
      <c r="D136" s="4" t="s">
        <v>220</v>
      </c>
      <c r="E136" s="4" t="s">
        <v>128</v>
      </c>
      <c r="F136" s="4" t="s">
        <v>251</v>
      </c>
      <c r="G136" s="4" t="s">
        <v>60</v>
      </c>
      <c r="H136" s="9"/>
      <c r="I136" s="9"/>
      <c r="J136" s="9"/>
    </row>
    <row r="137" spans="1:10" ht="32.25" customHeight="1" x14ac:dyDescent="0.2">
      <c r="A137" s="144" t="s">
        <v>723</v>
      </c>
      <c r="B137" s="4" t="s">
        <v>33</v>
      </c>
      <c r="C137" s="4" t="s">
        <v>219</v>
      </c>
      <c r="D137" s="4" t="s">
        <v>812</v>
      </c>
      <c r="E137" s="4">
        <v>916</v>
      </c>
      <c r="F137" s="4">
        <v>55190</v>
      </c>
      <c r="G137" s="4"/>
      <c r="H137" s="9">
        <f>H138</f>
        <v>107458</v>
      </c>
      <c r="I137" s="9"/>
      <c r="J137" s="9"/>
    </row>
    <row r="138" spans="1:10" ht="86.25" customHeight="1" x14ac:dyDescent="0.2">
      <c r="A138" s="10" t="s">
        <v>57</v>
      </c>
      <c r="B138" s="4" t="s">
        <v>33</v>
      </c>
      <c r="C138" s="4" t="s">
        <v>219</v>
      </c>
      <c r="D138" s="4" t="s">
        <v>812</v>
      </c>
      <c r="E138" s="4">
        <v>916</v>
      </c>
      <c r="F138" s="4">
        <v>55190</v>
      </c>
      <c r="G138" s="4">
        <v>600</v>
      </c>
      <c r="H138" s="9">
        <f>H139</f>
        <v>107458</v>
      </c>
      <c r="I138" s="9"/>
      <c r="J138" s="9"/>
    </row>
    <row r="139" spans="1:10" ht="32.25" customHeight="1" x14ac:dyDescent="0.2">
      <c r="A139" s="144" t="s">
        <v>59</v>
      </c>
      <c r="B139" s="4" t="s">
        <v>33</v>
      </c>
      <c r="C139" s="4" t="s">
        <v>219</v>
      </c>
      <c r="D139" s="4" t="s">
        <v>812</v>
      </c>
      <c r="E139" s="4">
        <v>916</v>
      </c>
      <c r="F139" s="4">
        <v>55190</v>
      </c>
      <c r="G139" s="4">
        <v>610</v>
      </c>
      <c r="H139" s="9">
        <f>106383+1075</f>
        <v>107458</v>
      </c>
      <c r="I139" s="9"/>
      <c r="J139" s="9"/>
    </row>
    <row r="140" spans="1:10" ht="80.099999999999994" hidden="1" customHeight="1" x14ac:dyDescent="0.2">
      <c r="A140" s="10" t="s">
        <v>177</v>
      </c>
      <c r="B140" s="4" t="s">
        <v>33</v>
      </c>
      <c r="C140" s="4" t="s">
        <v>219</v>
      </c>
      <c r="D140" s="4" t="s">
        <v>220</v>
      </c>
      <c r="E140" s="4" t="s">
        <v>128</v>
      </c>
      <c r="F140" s="4" t="s">
        <v>252</v>
      </c>
      <c r="G140" s="11" t="s">
        <v>9</v>
      </c>
      <c r="H140" s="9">
        <f>H141</f>
        <v>0</v>
      </c>
      <c r="I140" s="9">
        <f t="shared" ref="I140:J140" si="64">I141</f>
        <v>0</v>
      </c>
      <c r="J140" s="9">
        <f t="shared" si="64"/>
        <v>0</v>
      </c>
    </row>
    <row r="141" spans="1:10" ht="48.95" hidden="1" customHeight="1" x14ac:dyDescent="0.2">
      <c r="A141" s="10" t="s">
        <v>42</v>
      </c>
      <c r="B141" s="4" t="s">
        <v>33</v>
      </c>
      <c r="C141" s="4" t="s">
        <v>219</v>
      </c>
      <c r="D141" s="4" t="s">
        <v>220</v>
      </c>
      <c r="E141" s="4" t="s">
        <v>128</v>
      </c>
      <c r="F141" s="4" t="s">
        <v>252</v>
      </c>
      <c r="G141" s="4" t="s">
        <v>43</v>
      </c>
      <c r="H141" s="9">
        <f>H142</f>
        <v>0</v>
      </c>
      <c r="I141" s="9">
        <f t="shared" ref="I141:J141" si="65">I142</f>
        <v>0</v>
      </c>
      <c r="J141" s="9">
        <f t="shared" si="65"/>
        <v>0</v>
      </c>
    </row>
    <row r="142" spans="1:10" ht="64.5" hidden="1" customHeight="1" x14ac:dyDescent="0.2">
      <c r="A142" s="10" t="s">
        <v>44</v>
      </c>
      <c r="B142" s="4" t="s">
        <v>33</v>
      </c>
      <c r="C142" s="4" t="s">
        <v>219</v>
      </c>
      <c r="D142" s="4" t="s">
        <v>220</v>
      </c>
      <c r="E142" s="4" t="s">
        <v>128</v>
      </c>
      <c r="F142" s="4" t="s">
        <v>252</v>
      </c>
      <c r="G142" s="4" t="s">
        <v>45</v>
      </c>
      <c r="H142" s="9"/>
      <c r="I142" s="9"/>
      <c r="J142" s="9"/>
    </row>
    <row r="143" spans="1:10" ht="32.25" hidden="1" customHeight="1" x14ac:dyDescent="0.2">
      <c r="A143" s="10" t="s">
        <v>193</v>
      </c>
      <c r="B143" s="4" t="s">
        <v>33</v>
      </c>
      <c r="C143" s="4" t="s">
        <v>219</v>
      </c>
      <c r="D143" s="4" t="s">
        <v>220</v>
      </c>
      <c r="E143" s="4" t="s">
        <v>128</v>
      </c>
      <c r="F143" s="4" t="s">
        <v>253</v>
      </c>
      <c r="G143" s="11" t="s">
        <v>9</v>
      </c>
      <c r="H143" s="9">
        <f>H144</f>
        <v>0</v>
      </c>
      <c r="I143" s="9">
        <f t="shared" ref="I143:J143" si="66">I144</f>
        <v>0</v>
      </c>
      <c r="J143" s="9">
        <f t="shared" si="66"/>
        <v>0</v>
      </c>
    </row>
    <row r="144" spans="1:10" ht="32.25" hidden="1" customHeight="1" x14ac:dyDescent="0.2">
      <c r="A144" s="10" t="s">
        <v>93</v>
      </c>
      <c r="B144" s="4" t="s">
        <v>33</v>
      </c>
      <c r="C144" s="4" t="s">
        <v>219</v>
      </c>
      <c r="D144" s="4" t="s">
        <v>220</v>
      </c>
      <c r="E144" s="4" t="s">
        <v>128</v>
      </c>
      <c r="F144" s="4" t="s">
        <v>253</v>
      </c>
      <c r="G144" s="4" t="s">
        <v>94</v>
      </c>
      <c r="H144" s="9">
        <f>H145</f>
        <v>0</v>
      </c>
      <c r="I144" s="9">
        <f t="shared" ref="I144:J144" si="67">I145</f>
        <v>0</v>
      </c>
      <c r="J144" s="9">
        <f t="shared" si="67"/>
        <v>0</v>
      </c>
    </row>
    <row r="145" spans="1:10" ht="48.95" hidden="1" customHeight="1" x14ac:dyDescent="0.2">
      <c r="A145" s="10" t="s">
        <v>95</v>
      </c>
      <c r="B145" s="4" t="s">
        <v>33</v>
      </c>
      <c r="C145" s="4" t="s">
        <v>219</v>
      </c>
      <c r="D145" s="4" t="s">
        <v>220</v>
      </c>
      <c r="E145" s="4" t="s">
        <v>128</v>
      </c>
      <c r="F145" s="4" t="s">
        <v>253</v>
      </c>
      <c r="G145" s="4" t="s">
        <v>96</v>
      </c>
      <c r="H145" s="9"/>
      <c r="I145" s="9"/>
      <c r="J145" s="9"/>
    </row>
    <row r="146" spans="1:10" ht="112.35" hidden="1" customHeight="1" x14ac:dyDescent="0.2">
      <c r="A146" s="10" t="s">
        <v>194</v>
      </c>
      <c r="B146" s="4" t="s">
        <v>33</v>
      </c>
      <c r="C146" s="4" t="s">
        <v>219</v>
      </c>
      <c r="D146" s="4" t="s">
        <v>220</v>
      </c>
      <c r="E146" s="4" t="s">
        <v>128</v>
      </c>
      <c r="F146" s="4" t="s">
        <v>254</v>
      </c>
      <c r="G146" s="11" t="s">
        <v>9</v>
      </c>
      <c r="H146" s="9">
        <f>H147</f>
        <v>0</v>
      </c>
      <c r="I146" s="9">
        <f t="shared" ref="I146:J146" si="68">I147</f>
        <v>0</v>
      </c>
      <c r="J146" s="9">
        <f t="shared" si="68"/>
        <v>0</v>
      </c>
    </row>
    <row r="147" spans="1:10" ht="48.95" hidden="1" customHeight="1" x14ac:dyDescent="0.2">
      <c r="A147" s="10" t="s">
        <v>195</v>
      </c>
      <c r="B147" s="4" t="s">
        <v>33</v>
      </c>
      <c r="C147" s="4" t="s">
        <v>219</v>
      </c>
      <c r="D147" s="4" t="s">
        <v>220</v>
      </c>
      <c r="E147" s="4" t="s">
        <v>128</v>
      </c>
      <c r="F147" s="4" t="s">
        <v>254</v>
      </c>
      <c r="G147" s="4" t="s">
        <v>196</v>
      </c>
      <c r="H147" s="9">
        <f>H148</f>
        <v>0</v>
      </c>
      <c r="I147" s="9">
        <f t="shared" ref="I147:J147" si="69">I148</f>
        <v>0</v>
      </c>
      <c r="J147" s="9">
        <f t="shared" si="69"/>
        <v>0</v>
      </c>
    </row>
    <row r="148" spans="1:10" ht="15" hidden="1" customHeight="1" x14ac:dyDescent="0.2">
      <c r="A148" s="10" t="s">
        <v>197</v>
      </c>
      <c r="B148" s="4" t="s">
        <v>33</v>
      </c>
      <c r="C148" s="4" t="s">
        <v>219</v>
      </c>
      <c r="D148" s="4" t="s">
        <v>220</v>
      </c>
      <c r="E148" s="4" t="s">
        <v>128</v>
      </c>
      <c r="F148" s="4" t="s">
        <v>254</v>
      </c>
      <c r="G148" s="4" t="s">
        <v>198</v>
      </c>
      <c r="H148" s="9"/>
      <c r="I148" s="9"/>
      <c r="J148" s="9"/>
    </row>
    <row r="149" spans="1:10" ht="96.6" hidden="1" customHeight="1" x14ac:dyDescent="0.2">
      <c r="A149" s="10" t="s">
        <v>178</v>
      </c>
      <c r="B149" s="4" t="s">
        <v>33</v>
      </c>
      <c r="C149" s="4" t="s">
        <v>219</v>
      </c>
      <c r="D149" s="4" t="s">
        <v>220</v>
      </c>
      <c r="E149" s="4" t="s">
        <v>128</v>
      </c>
      <c r="F149" s="4" t="s">
        <v>255</v>
      </c>
      <c r="G149" s="11" t="s">
        <v>9</v>
      </c>
      <c r="H149" s="9">
        <f>H150</f>
        <v>0</v>
      </c>
      <c r="I149" s="9">
        <f t="shared" ref="I149:J149" si="70">I150</f>
        <v>0</v>
      </c>
      <c r="J149" s="9">
        <f t="shared" si="70"/>
        <v>0</v>
      </c>
    </row>
    <row r="150" spans="1:10" ht="48.95" hidden="1" customHeight="1" x14ac:dyDescent="0.2">
      <c r="A150" s="10" t="s">
        <v>42</v>
      </c>
      <c r="B150" s="4" t="s">
        <v>33</v>
      </c>
      <c r="C150" s="4" t="s">
        <v>219</v>
      </c>
      <c r="D150" s="4" t="s">
        <v>220</v>
      </c>
      <c r="E150" s="4" t="s">
        <v>128</v>
      </c>
      <c r="F150" s="4" t="s">
        <v>255</v>
      </c>
      <c r="G150" s="4" t="s">
        <v>43</v>
      </c>
      <c r="H150" s="9">
        <f>H151</f>
        <v>0</v>
      </c>
      <c r="I150" s="9">
        <f t="shared" ref="I150:J150" si="71">I151</f>
        <v>0</v>
      </c>
      <c r="J150" s="9">
        <f t="shared" si="71"/>
        <v>0</v>
      </c>
    </row>
    <row r="151" spans="1:10" ht="64.5" hidden="1" customHeight="1" x14ac:dyDescent="0.2">
      <c r="A151" s="10" t="s">
        <v>44</v>
      </c>
      <c r="B151" s="4" t="s">
        <v>33</v>
      </c>
      <c r="C151" s="4" t="s">
        <v>219</v>
      </c>
      <c r="D151" s="4" t="s">
        <v>220</v>
      </c>
      <c r="E151" s="4" t="s">
        <v>128</v>
      </c>
      <c r="F151" s="4" t="s">
        <v>255</v>
      </c>
      <c r="G151" s="4" t="s">
        <v>45</v>
      </c>
      <c r="H151" s="9"/>
      <c r="I151" s="9"/>
      <c r="J151" s="9"/>
    </row>
    <row r="152" spans="1:10" ht="64.5" customHeight="1" x14ac:dyDescent="0.2">
      <c r="A152" s="10" t="s">
        <v>160</v>
      </c>
      <c r="B152" s="4" t="s">
        <v>33</v>
      </c>
      <c r="C152" s="4" t="s">
        <v>219</v>
      </c>
      <c r="D152" s="4" t="s">
        <v>220</v>
      </c>
      <c r="E152" s="4" t="s">
        <v>128</v>
      </c>
      <c r="F152" s="4" t="s">
        <v>256</v>
      </c>
      <c r="G152" s="11" t="s">
        <v>9</v>
      </c>
      <c r="H152" s="9">
        <f>H153</f>
        <v>9822332.2899999991</v>
      </c>
      <c r="I152" s="9">
        <v>0</v>
      </c>
      <c r="J152" s="9">
        <v>0</v>
      </c>
    </row>
    <row r="153" spans="1:10" ht="25.5" customHeight="1" x14ac:dyDescent="0.2">
      <c r="A153" s="10" t="s">
        <v>121</v>
      </c>
      <c r="B153" s="4" t="s">
        <v>33</v>
      </c>
      <c r="C153" s="4" t="s">
        <v>219</v>
      </c>
      <c r="D153" s="4" t="s">
        <v>220</v>
      </c>
      <c r="E153" s="4" t="s">
        <v>128</v>
      </c>
      <c r="F153" s="4" t="s">
        <v>256</v>
      </c>
      <c r="G153" s="4" t="s">
        <v>122</v>
      </c>
      <c r="H153" s="9">
        <f>H154</f>
        <v>9822332.2899999991</v>
      </c>
      <c r="I153" s="9">
        <v>0</v>
      </c>
      <c r="J153" s="9">
        <v>0</v>
      </c>
    </row>
    <row r="154" spans="1:10" ht="24.75" customHeight="1" x14ac:dyDescent="0.2">
      <c r="A154" s="10" t="s">
        <v>5</v>
      </c>
      <c r="B154" s="4" t="s">
        <v>33</v>
      </c>
      <c r="C154" s="4" t="s">
        <v>219</v>
      </c>
      <c r="D154" s="4" t="s">
        <v>220</v>
      </c>
      <c r="E154" s="4" t="s">
        <v>128</v>
      </c>
      <c r="F154" s="4" t="s">
        <v>256</v>
      </c>
      <c r="G154" s="4" t="s">
        <v>159</v>
      </c>
      <c r="H154" s="9">
        <f>9232992.35+589339.94</f>
        <v>9822332.2899999991</v>
      </c>
      <c r="I154" s="9"/>
      <c r="J154" s="9"/>
    </row>
    <row r="155" spans="1:10" ht="64.5" hidden="1" customHeight="1" x14ac:dyDescent="0.2">
      <c r="A155" s="10" t="s">
        <v>207</v>
      </c>
      <c r="B155" s="4" t="s">
        <v>33</v>
      </c>
      <c r="C155" s="4" t="s">
        <v>219</v>
      </c>
      <c r="D155" s="4" t="s">
        <v>220</v>
      </c>
      <c r="E155" s="4" t="s">
        <v>128</v>
      </c>
      <c r="F155" s="4" t="s">
        <v>257</v>
      </c>
      <c r="G155" s="11" t="s">
        <v>9</v>
      </c>
      <c r="H155" s="9">
        <f>H156</f>
        <v>0</v>
      </c>
      <c r="I155" s="9">
        <f t="shared" ref="I155:J155" si="72">I156</f>
        <v>0</v>
      </c>
      <c r="J155" s="9">
        <f t="shared" si="72"/>
        <v>0</v>
      </c>
    </row>
    <row r="156" spans="1:10" ht="48.95" hidden="1" customHeight="1" x14ac:dyDescent="0.2">
      <c r="A156" s="10" t="s">
        <v>195</v>
      </c>
      <c r="B156" s="4" t="s">
        <v>33</v>
      </c>
      <c r="C156" s="4" t="s">
        <v>219</v>
      </c>
      <c r="D156" s="4" t="s">
        <v>220</v>
      </c>
      <c r="E156" s="4" t="s">
        <v>128</v>
      </c>
      <c r="F156" s="4" t="s">
        <v>257</v>
      </c>
      <c r="G156" s="4" t="s">
        <v>196</v>
      </c>
      <c r="H156" s="9">
        <f>H157</f>
        <v>0</v>
      </c>
      <c r="I156" s="9">
        <f t="shared" ref="I156:J156" si="73">I157</f>
        <v>0</v>
      </c>
      <c r="J156" s="9">
        <f t="shared" si="73"/>
        <v>0</v>
      </c>
    </row>
    <row r="157" spans="1:10" ht="15" hidden="1" customHeight="1" x14ac:dyDescent="0.2">
      <c r="A157" s="10" t="s">
        <v>197</v>
      </c>
      <c r="B157" s="4" t="s">
        <v>33</v>
      </c>
      <c r="C157" s="4" t="s">
        <v>219</v>
      </c>
      <c r="D157" s="4" t="s">
        <v>220</v>
      </c>
      <c r="E157" s="4" t="s">
        <v>128</v>
      </c>
      <c r="F157" s="4" t="s">
        <v>257</v>
      </c>
      <c r="G157" s="4" t="s">
        <v>198</v>
      </c>
      <c r="H157" s="9"/>
      <c r="I157" s="9"/>
      <c r="J157" s="9"/>
    </row>
    <row r="158" spans="1:10" ht="32.25" hidden="1" customHeight="1" x14ac:dyDescent="0.2">
      <c r="A158" s="5" t="s">
        <v>258</v>
      </c>
      <c r="B158" s="6" t="s">
        <v>33</v>
      </c>
      <c r="C158" s="6" t="s">
        <v>219</v>
      </c>
      <c r="D158" s="6" t="s">
        <v>112</v>
      </c>
      <c r="E158" s="12" t="s">
        <v>9</v>
      </c>
      <c r="F158" s="12" t="s">
        <v>9</v>
      </c>
      <c r="G158" s="12" t="s">
        <v>9</v>
      </c>
      <c r="H158" s="8">
        <f>H159</f>
        <v>0</v>
      </c>
      <c r="I158" s="8">
        <f t="shared" ref="I158:J158" si="74">I159</f>
        <v>0</v>
      </c>
      <c r="J158" s="8">
        <f t="shared" si="74"/>
        <v>0</v>
      </c>
    </row>
    <row r="159" spans="1:10" ht="32.25" hidden="1" customHeight="1" x14ac:dyDescent="0.2">
      <c r="A159" s="5" t="s">
        <v>127</v>
      </c>
      <c r="B159" s="6" t="s">
        <v>33</v>
      </c>
      <c r="C159" s="6" t="s">
        <v>219</v>
      </c>
      <c r="D159" s="6" t="s">
        <v>112</v>
      </c>
      <c r="E159" s="6" t="s">
        <v>128</v>
      </c>
      <c r="F159" s="7" t="s">
        <v>9</v>
      </c>
      <c r="G159" s="7" t="s">
        <v>9</v>
      </c>
      <c r="H159" s="8">
        <f>H160+H163+H166+H169+H172</f>
        <v>0</v>
      </c>
      <c r="I159" s="8">
        <f t="shared" ref="I159:J159" si="75">I160+I163+I166+I169+I172</f>
        <v>0</v>
      </c>
      <c r="J159" s="8">
        <f t="shared" si="75"/>
        <v>0</v>
      </c>
    </row>
    <row r="160" spans="1:10" ht="48.95" hidden="1" customHeight="1" x14ac:dyDescent="0.2">
      <c r="A160" s="10" t="s">
        <v>200</v>
      </c>
      <c r="B160" s="4" t="s">
        <v>33</v>
      </c>
      <c r="C160" s="4" t="s">
        <v>219</v>
      </c>
      <c r="D160" s="4" t="s">
        <v>112</v>
      </c>
      <c r="E160" s="4" t="s">
        <v>128</v>
      </c>
      <c r="F160" s="4" t="s">
        <v>259</v>
      </c>
      <c r="G160" s="11" t="s">
        <v>9</v>
      </c>
      <c r="H160" s="9">
        <f>H161</f>
        <v>0</v>
      </c>
      <c r="I160" s="9">
        <f t="shared" ref="I160:J160" si="76">I161</f>
        <v>0</v>
      </c>
      <c r="J160" s="9">
        <f t="shared" si="76"/>
        <v>0</v>
      </c>
    </row>
    <row r="161" spans="1:10" ht="48.95" hidden="1" customHeight="1" x14ac:dyDescent="0.2">
      <c r="A161" s="10" t="s">
        <v>42</v>
      </c>
      <c r="B161" s="4" t="s">
        <v>33</v>
      </c>
      <c r="C161" s="4" t="s">
        <v>219</v>
      </c>
      <c r="D161" s="4" t="s">
        <v>112</v>
      </c>
      <c r="E161" s="4" t="s">
        <v>128</v>
      </c>
      <c r="F161" s="4" t="s">
        <v>259</v>
      </c>
      <c r="G161" s="4" t="s">
        <v>43</v>
      </c>
      <c r="H161" s="9">
        <f>H162</f>
        <v>0</v>
      </c>
      <c r="I161" s="9">
        <f t="shared" ref="I161:J161" si="77">I162</f>
        <v>0</v>
      </c>
      <c r="J161" s="9">
        <f t="shared" si="77"/>
        <v>0</v>
      </c>
    </row>
    <row r="162" spans="1:10" ht="64.5" hidden="1" customHeight="1" x14ac:dyDescent="0.2">
      <c r="A162" s="10" t="s">
        <v>44</v>
      </c>
      <c r="B162" s="4" t="s">
        <v>33</v>
      </c>
      <c r="C162" s="4" t="s">
        <v>219</v>
      </c>
      <c r="D162" s="4" t="s">
        <v>112</v>
      </c>
      <c r="E162" s="4" t="s">
        <v>128</v>
      </c>
      <c r="F162" s="4" t="s">
        <v>259</v>
      </c>
      <c r="G162" s="4" t="s">
        <v>45</v>
      </c>
      <c r="H162" s="9"/>
      <c r="I162" s="9"/>
      <c r="J162" s="9"/>
    </row>
    <row r="163" spans="1:10" ht="48.95" hidden="1" customHeight="1" x14ac:dyDescent="0.2">
      <c r="A163" s="10" t="s">
        <v>148</v>
      </c>
      <c r="B163" s="4" t="s">
        <v>33</v>
      </c>
      <c r="C163" s="4" t="s">
        <v>219</v>
      </c>
      <c r="D163" s="4" t="s">
        <v>112</v>
      </c>
      <c r="E163" s="4" t="s">
        <v>128</v>
      </c>
      <c r="F163" s="4" t="s">
        <v>260</v>
      </c>
      <c r="G163" s="11" t="s">
        <v>9</v>
      </c>
      <c r="H163" s="9">
        <f>H164</f>
        <v>0</v>
      </c>
      <c r="I163" s="9">
        <f t="shared" ref="I163:J163" si="78">I164</f>
        <v>0</v>
      </c>
      <c r="J163" s="9">
        <f t="shared" si="78"/>
        <v>0</v>
      </c>
    </row>
    <row r="164" spans="1:10" ht="48.95" hidden="1" customHeight="1" x14ac:dyDescent="0.2">
      <c r="A164" s="10" t="s">
        <v>42</v>
      </c>
      <c r="B164" s="4" t="s">
        <v>33</v>
      </c>
      <c r="C164" s="4" t="s">
        <v>219</v>
      </c>
      <c r="D164" s="4" t="s">
        <v>112</v>
      </c>
      <c r="E164" s="4" t="s">
        <v>128</v>
      </c>
      <c r="F164" s="4" t="s">
        <v>260</v>
      </c>
      <c r="G164" s="4" t="s">
        <v>43</v>
      </c>
      <c r="H164" s="9">
        <f>H165</f>
        <v>0</v>
      </c>
      <c r="I164" s="9">
        <f t="shared" ref="I164:J164" si="79">I165</f>
        <v>0</v>
      </c>
      <c r="J164" s="9">
        <f t="shared" si="79"/>
        <v>0</v>
      </c>
    </row>
    <row r="165" spans="1:10" ht="64.5" hidden="1" customHeight="1" x14ac:dyDescent="0.2">
      <c r="A165" s="10" t="s">
        <v>44</v>
      </c>
      <c r="B165" s="4" t="s">
        <v>33</v>
      </c>
      <c r="C165" s="4" t="s">
        <v>219</v>
      </c>
      <c r="D165" s="4" t="s">
        <v>112</v>
      </c>
      <c r="E165" s="4" t="s">
        <v>128</v>
      </c>
      <c r="F165" s="4" t="s">
        <v>260</v>
      </c>
      <c r="G165" s="4" t="s">
        <v>45</v>
      </c>
      <c r="H165" s="9"/>
      <c r="I165" s="9"/>
      <c r="J165" s="9"/>
    </row>
    <row r="166" spans="1:10" ht="127.9" hidden="1" customHeight="1" x14ac:dyDescent="0.2">
      <c r="A166" s="10" t="s">
        <v>149</v>
      </c>
      <c r="B166" s="4" t="s">
        <v>33</v>
      </c>
      <c r="C166" s="4" t="s">
        <v>219</v>
      </c>
      <c r="D166" s="4" t="s">
        <v>112</v>
      </c>
      <c r="E166" s="4" t="s">
        <v>128</v>
      </c>
      <c r="F166" s="4" t="s">
        <v>261</v>
      </c>
      <c r="G166" s="11" t="s">
        <v>9</v>
      </c>
      <c r="H166" s="9">
        <f>H167</f>
        <v>0</v>
      </c>
      <c r="I166" s="9">
        <f t="shared" ref="I166:J166" si="80">I167</f>
        <v>0</v>
      </c>
      <c r="J166" s="9">
        <f t="shared" si="80"/>
        <v>0</v>
      </c>
    </row>
    <row r="167" spans="1:10" ht="48.95" hidden="1" customHeight="1" x14ac:dyDescent="0.2">
      <c r="A167" s="10" t="s">
        <v>42</v>
      </c>
      <c r="B167" s="4" t="s">
        <v>33</v>
      </c>
      <c r="C167" s="4" t="s">
        <v>219</v>
      </c>
      <c r="D167" s="4" t="s">
        <v>112</v>
      </c>
      <c r="E167" s="4" t="s">
        <v>128</v>
      </c>
      <c r="F167" s="4" t="s">
        <v>261</v>
      </c>
      <c r="G167" s="4" t="s">
        <v>43</v>
      </c>
      <c r="H167" s="9">
        <f>H168</f>
        <v>0</v>
      </c>
      <c r="I167" s="9">
        <f t="shared" ref="I167:J167" si="81">I168</f>
        <v>0</v>
      </c>
      <c r="J167" s="9">
        <f t="shared" si="81"/>
        <v>0</v>
      </c>
    </row>
    <row r="168" spans="1:10" ht="64.5" hidden="1" customHeight="1" x14ac:dyDescent="0.2">
      <c r="A168" s="10" t="s">
        <v>44</v>
      </c>
      <c r="B168" s="4" t="s">
        <v>33</v>
      </c>
      <c r="C168" s="4" t="s">
        <v>219</v>
      </c>
      <c r="D168" s="4" t="s">
        <v>112</v>
      </c>
      <c r="E168" s="4" t="s">
        <v>128</v>
      </c>
      <c r="F168" s="4" t="s">
        <v>261</v>
      </c>
      <c r="G168" s="4" t="s">
        <v>45</v>
      </c>
      <c r="H168" s="9"/>
      <c r="I168" s="9"/>
      <c r="J168" s="9"/>
    </row>
    <row r="169" spans="1:10" ht="32.25" hidden="1" customHeight="1" x14ac:dyDescent="0.2">
      <c r="A169" s="10" t="s">
        <v>179</v>
      </c>
      <c r="B169" s="4" t="s">
        <v>33</v>
      </c>
      <c r="C169" s="4" t="s">
        <v>219</v>
      </c>
      <c r="D169" s="4" t="s">
        <v>112</v>
      </c>
      <c r="E169" s="4" t="s">
        <v>128</v>
      </c>
      <c r="F169" s="4" t="s">
        <v>262</v>
      </c>
      <c r="G169" s="11" t="s">
        <v>9</v>
      </c>
      <c r="H169" s="9">
        <f>H170</f>
        <v>0</v>
      </c>
      <c r="I169" s="9">
        <f t="shared" ref="I169:J169" si="82">I170</f>
        <v>0</v>
      </c>
      <c r="J169" s="9">
        <f t="shared" si="82"/>
        <v>0</v>
      </c>
    </row>
    <row r="170" spans="1:10" ht="48.95" hidden="1" customHeight="1" x14ac:dyDescent="0.2">
      <c r="A170" s="10" t="s">
        <v>42</v>
      </c>
      <c r="B170" s="4" t="s">
        <v>33</v>
      </c>
      <c r="C170" s="4" t="s">
        <v>219</v>
      </c>
      <c r="D170" s="4" t="s">
        <v>112</v>
      </c>
      <c r="E170" s="4" t="s">
        <v>128</v>
      </c>
      <c r="F170" s="4" t="s">
        <v>262</v>
      </c>
      <c r="G170" s="4" t="s">
        <v>43</v>
      </c>
      <c r="H170" s="9">
        <f>H171</f>
        <v>0</v>
      </c>
      <c r="I170" s="9">
        <f t="shared" ref="I170:J170" si="83">I171</f>
        <v>0</v>
      </c>
      <c r="J170" s="9">
        <f t="shared" si="83"/>
        <v>0</v>
      </c>
    </row>
    <row r="171" spans="1:10" ht="64.5" hidden="1" customHeight="1" x14ac:dyDescent="0.2">
      <c r="A171" s="10" t="s">
        <v>44</v>
      </c>
      <c r="B171" s="4" t="s">
        <v>33</v>
      </c>
      <c r="C171" s="4" t="s">
        <v>219</v>
      </c>
      <c r="D171" s="4" t="s">
        <v>112</v>
      </c>
      <c r="E171" s="4" t="s">
        <v>128</v>
      </c>
      <c r="F171" s="4" t="s">
        <v>262</v>
      </c>
      <c r="G171" s="4" t="s">
        <v>45</v>
      </c>
      <c r="H171" s="9"/>
      <c r="I171" s="9"/>
      <c r="J171" s="9"/>
    </row>
    <row r="172" spans="1:10" ht="32.25" hidden="1" customHeight="1" x14ac:dyDescent="0.2">
      <c r="A172" s="10" t="s">
        <v>201</v>
      </c>
      <c r="B172" s="4" t="s">
        <v>33</v>
      </c>
      <c r="C172" s="4" t="s">
        <v>219</v>
      </c>
      <c r="D172" s="4" t="s">
        <v>112</v>
      </c>
      <c r="E172" s="4" t="s">
        <v>128</v>
      </c>
      <c r="F172" s="4" t="s">
        <v>263</v>
      </c>
      <c r="G172" s="11" t="s">
        <v>9</v>
      </c>
      <c r="H172" s="9">
        <f>H173</f>
        <v>0</v>
      </c>
      <c r="I172" s="9">
        <f t="shared" ref="I172:J172" si="84">I173</f>
        <v>0</v>
      </c>
      <c r="J172" s="9">
        <f t="shared" si="84"/>
        <v>0</v>
      </c>
    </row>
    <row r="173" spans="1:10" ht="48.95" hidden="1" customHeight="1" x14ac:dyDescent="0.2">
      <c r="A173" s="10" t="s">
        <v>42</v>
      </c>
      <c r="B173" s="4" t="s">
        <v>33</v>
      </c>
      <c r="C173" s="4" t="s">
        <v>219</v>
      </c>
      <c r="D173" s="4" t="s">
        <v>112</v>
      </c>
      <c r="E173" s="4" t="s">
        <v>128</v>
      </c>
      <c r="F173" s="4" t="s">
        <v>263</v>
      </c>
      <c r="G173" s="4" t="s">
        <v>43</v>
      </c>
      <c r="H173" s="9">
        <f>H174</f>
        <v>0</v>
      </c>
      <c r="I173" s="9">
        <f t="shared" ref="I173:J173" si="85">I174</f>
        <v>0</v>
      </c>
      <c r="J173" s="9">
        <f t="shared" si="85"/>
        <v>0</v>
      </c>
    </row>
    <row r="174" spans="1:10" ht="64.5" hidden="1" customHeight="1" x14ac:dyDescent="0.2">
      <c r="A174" s="10" t="s">
        <v>44</v>
      </c>
      <c r="B174" s="4" t="s">
        <v>33</v>
      </c>
      <c r="C174" s="4" t="s">
        <v>219</v>
      </c>
      <c r="D174" s="4" t="s">
        <v>112</v>
      </c>
      <c r="E174" s="4" t="s">
        <v>128</v>
      </c>
      <c r="F174" s="4" t="s">
        <v>263</v>
      </c>
      <c r="G174" s="4" t="s">
        <v>45</v>
      </c>
      <c r="H174" s="9"/>
      <c r="I174" s="9"/>
      <c r="J174" s="9"/>
    </row>
    <row r="175" spans="1:10" ht="32.25" customHeight="1" x14ac:dyDescent="0.2">
      <c r="A175" s="5" t="s">
        <v>264</v>
      </c>
      <c r="B175" s="6" t="s">
        <v>40</v>
      </c>
      <c r="C175" s="12" t="s">
        <v>9</v>
      </c>
      <c r="D175" s="12" t="s">
        <v>9</v>
      </c>
      <c r="E175" s="12" t="s">
        <v>9</v>
      </c>
      <c r="F175" s="12" t="s">
        <v>9</v>
      </c>
      <c r="G175" s="12" t="s">
        <v>9</v>
      </c>
      <c r="H175" s="8">
        <f>H176+H244</f>
        <v>38687545.409999996</v>
      </c>
      <c r="I175" s="8">
        <f t="shared" ref="I175:J175" si="86">I176+I244</f>
        <v>21415851.07</v>
      </c>
      <c r="J175" s="8">
        <f t="shared" si="86"/>
        <v>0</v>
      </c>
    </row>
    <row r="176" spans="1:10" ht="48.95" customHeight="1" x14ac:dyDescent="0.2">
      <c r="A176" s="5" t="s">
        <v>51</v>
      </c>
      <c r="B176" s="6" t="s">
        <v>40</v>
      </c>
      <c r="C176" s="6" t="s">
        <v>219</v>
      </c>
      <c r="D176" s="6" t="s">
        <v>220</v>
      </c>
      <c r="E176" s="6" t="s">
        <v>52</v>
      </c>
      <c r="F176" s="7" t="s">
        <v>9</v>
      </c>
      <c r="G176" s="7" t="s">
        <v>9</v>
      </c>
      <c r="H176" s="8">
        <f>H177+H180+H183+H186+H189+H192+H195+H198+H201+H204+H207+H216+H220+H226+H229+H232+H235+H238+H241+H223+H213</f>
        <v>38687545.409999996</v>
      </c>
      <c r="I176" s="8">
        <f t="shared" ref="I176:J176" si="87">I177+I180+I183+I186+I189+I192+I195+I198+I201+I204+I207+I216+I220+I226+I229+I232+I235+I238+I241+I223+I213</f>
        <v>21415851.07</v>
      </c>
      <c r="J176" s="8">
        <f t="shared" si="87"/>
        <v>0</v>
      </c>
    </row>
    <row r="177" spans="1:10" ht="176.45" customHeight="1" x14ac:dyDescent="0.2">
      <c r="A177" s="10" t="s">
        <v>65</v>
      </c>
      <c r="B177" s="4" t="s">
        <v>40</v>
      </c>
      <c r="C177" s="4" t="s">
        <v>219</v>
      </c>
      <c r="D177" s="4" t="s">
        <v>220</v>
      </c>
      <c r="E177" s="4" t="s">
        <v>52</v>
      </c>
      <c r="F177" s="4" t="s">
        <v>265</v>
      </c>
      <c r="G177" s="11" t="s">
        <v>9</v>
      </c>
      <c r="H177" s="9">
        <f>H178</f>
        <v>0</v>
      </c>
      <c r="I177" s="9">
        <f t="shared" ref="I177:J177" si="88">I178</f>
        <v>-1366969.22</v>
      </c>
      <c r="J177" s="9">
        <f t="shared" si="88"/>
        <v>0</v>
      </c>
    </row>
    <row r="178" spans="1:10" ht="64.5" customHeight="1" x14ac:dyDescent="0.2">
      <c r="A178" s="10" t="s">
        <v>57</v>
      </c>
      <c r="B178" s="4" t="s">
        <v>40</v>
      </c>
      <c r="C178" s="4" t="s">
        <v>219</v>
      </c>
      <c r="D178" s="4" t="s">
        <v>220</v>
      </c>
      <c r="E178" s="4" t="s">
        <v>52</v>
      </c>
      <c r="F178" s="4" t="s">
        <v>265</v>
      </c>
      <c r="G178" s="4" t="s">
        <v>58</v>
      </c>
      <c r="H178" s="9">
        <f>H179</f>
        <v>0</v>
      </c>
      <c r="I178" s="9">
        <f t="shared" ref="I178:J178" si="89">I179</f>
        <v>-1366969.22</v>
      </c>
      <c r="J178" s="9">
        <f t="shared" si="89"/>
        <v>0</v>
      </c>
    </row>
    <row r="179" spans="1:10" ht="32.25" customHeight="1" x14ac:dyDescent="0.2">
      <c r="A179" s="10" t="s">
        <v>59</v>
      </c>
      <c r="B179" s="4" t="s">
        <v>40</v>
      </c>
      <c r="C179" s="4" t="s">
        <v>219</v>
      </c>
      <c r="D179" s="4" t="s">
        <v>220</v>
      </c>
      <c r="E179" s="4" t="s">
        <v>52</v>
      </c>
      <c r="F179" s="4" t="s">
        <v>265</v>
      </c>
      <c r="G179" s="4" t="s">
        <v>60</v>
      </c>
      <c r="H179" s="9"/>
      <c r="I179" s="9">
        <v>-1366969.22</v>
      </c>
      <c r="J179" s="9"/>
    </row>
    <row r="180" spans="1:10" ht="409.6" hidden="1" customHeight="1" x14ac:dyDescent="0.2">
      <c r="A180" s="10" t="s">
        <v>56</v>
      </c>
      <c r="B180" s="4" t="s">
        <v>40</v>
      </c>
      <c r="C180" s="4" t="s">
        <v>219</v>
      </c>
      <c r="D180" s="4" t="s">
        <v>220</v>
      </c>
      <c r="E180" s="4" t="s">
        <v>52</v>
      </c>
      <c r="F180" s="4" t="s">
        <v>266</v>
      </c>
      <c r="G180" s="11" t="s">
        <v>9</v>
      </c>
      <c r="H180" s="9">
        <f>H181</f>
        <v>0</v>
      </c>
      <c r="I180" s="9">
        <f t="shared" ref="I180:J180" si="90">I181</f>
        <v>0</v>
      </c>
      <c r="J180" s="9">
        <f t="shared" si="90"/>
        <v>0</v>
      </c>
    </row>
    <row r="181" spans="1:10" ht="64.5" hidden="1" customHeight="1" x14ac:dyDescent="0.2">
      <c r="A181" s="10" t="s">
        <v>57</v>
      </c>
      <c r="B181" s="4" t="s">
        <v>40</v>
      </c>
      <c r="C181" s="4" t="s">
        <v>219</v>
      </c>
      <c r="D181" s="4" t="s">
        <v>220</v>
      </c>
      <c r="E181" s="4" t="s">
        <v>52</v>
      </c>
      <c r="F181" s="4" t="s">
        <v>266</v>
      </c>
      <c r="G181" s="4" t="s">
        <v>58</v>
      </c>
      <c r="H181" s="9">
        <f>H182</f>
        <v>0</v>
      </c>
      <c r="I181" s="9">
        <f t="shared" ref="I181:J181" si="91">I182</f>
        <v>0</v>
      </c>
      <c r="J181" s="9">
        <f t="shared" si="91"/>
        <v>0</v>
      </c>
    </row>
    <row r="182" spans="1:10" ht="32.25" hidden="1" customHeight="1" x14ac:dyDescent="0.2">
      <c r="A182" s="10" t="s">
        <v>59</v>
      </c>
      <c r="B182" s="4" t="s">
        <v>40</v>
      </c>
      <c r="C182" s="4" t="s">
        <v>219</v>
      </c>
      <c r="D182" s="4" t="s">
        <v>220</v>
      </c>
      <c r="E182" s="4" t="s">
        <v>52</v>
      </c>
      <c r="F182" s="4" t="s">
        <v>266</v>
      </c>
      <c r="G182" s="4" t="s">
        <v>60</v>
      </c>
      <c r="H182" s="9"/>
      <c r="I182" s="9"/>
      <c r="J182" s="9"/>
    </row>
    <row r="183" spans="1:10" ht="176.45" hidden="1" customHeight="1" x14ac:dyDescent="0.2">
      <c r="A183" s="10" t="s">
        <v>78</v>
      </c>
      <c r="B183" s="4" t="s">
        <v>40</v>
      </c>
      <c r="C183" s="4" t="s">
        <v>219</v>
      </c>
      <c r="D183" s="4" t="s">
        <v>220</v>
      </c>
      <c r="E183" s="4" t="s">
        <v>52</v>
      </c>
      <c r="F183" s="4" t="s">
        <v>267</v>
      </c>
      <c r="G183" s="11" t="s">
        <v>9</v>
      </c>
      <c r="H183" s="9">
        <f>H184</f>
        <v>0</v>
      </c>
      <c r="I183" s="9">
        <f t="shared" ref="I183:J183" si="92">I184</f>
        <v>0</v>
      </c>
      <c r="J183" s="9">
        <f t="shared" si="92"/>
        <v>0</v>
      </c>
    </row>
    <row r="184" spans="1:10" ht="64.5" hidden="1" customHeight="1" x14ac:dyDescent="0.2">
      <c r="A184" s="10" t="s">
        <v>57</v>
      </c>
      <c r="B184" s="4" t="s">
        <v>40</v>
      </c>
      <c r="C184" s="4" t="s">
        <v>219</v>
      </c>
      <c r="D184" s="4" t="s">
        <v>220</v>
      </c>
      <c r="E184" s="4" t="s">
        <v>52</v>
      </c>
      <c r="F184" s="4" t="s">
        <v>267</v>
      </c>
      <c r="G184" s="4" t="s">
        <v>58</v>
      </c>
      <c r="H184" s="9">
        <f>H185</f>
        <v>0</v>
      </c>
      <c r="I184" s="9">
        <f t="shared" ref="I184:J184" si="93">I185</f>
        <v>0</v>
      </c>
      <c r="J184" s="9">
        <f t="shared" si="93"/>
        <v>0</v>
      </c>
    </row>
    <row r="185" spans="1:10" ht="32.25" hidden="1" customHeight="1" x14ac:dyDescent="0.2">
      <c r="A185" s="10" t="s">
        <v>59</v>
      </c>
      <c r="B185" s="4" t="s">
        <v>40</v>
      </c>
      <c r="C185" s="4" t="s">
        <v>219</v>
      </c>
      <c r="D185" s="4" t="s">
        <v>220</v>
      </c>
      <c r="E185" s="4" t="s">
        <v>52</v>
      </c>
      <c r="F185" s="4" t="s">
        <v>267</v>
      </c>
      <c r="G185" s="4" t="s">
        <v>60</v>
      </c>
      <c r="H185" s="9"/>
      <c r="I185" s="9"/>
      <c r="J185" s="9"/>
    </row>
    <row r="186" spans="1:10" ht="96.6" hidden="1" customHeight="1" x14ac:dyDescent="0.2">
      <c r="A186" s="10" t="s">
        <v>92</v>
      </c>
      <c r="B186" s="4" t="s">
        <v>40</v>
      </c>
      <c r="C186" s="4" t="s">
        <v>219</v>
      </c>
      <c r="D186" s="4" t="s">
        <v>220</v>
      </c>
      <c r="E186" s="4" t="s">
        <v>52</v>
      </c>
      <c r="F186" s="4" t="s">
        <v>268</v>
      </c>
      <c r="G186" s="11" t="s">
        <v>9</v>
      </c>
      <c r="H186" s="9">
        <f>H187</f>
        <v>0</v>
      </c>
      <c r="I186" s="9">
        <f t="shared" ref="I186:J186" si="94">I187</f>
        <v>0</v>
      </c>
      <c r="J186" s="9">
        <f t="shared" si="94"/>
        <v>0</v>
      </c>
    </row>
    <row r="187" spans="1:10" ht="32.25" hidden="1" customHeight="1" x14ac:dyDescent="0.2">
      <c r="A187" s="10" t="s">
        <v>93</v>
      </c>
      <c r="B187" s="4" t="s">
        <v>40</v>
      </c>
      <c r="C187" s="4" t="s">
        <v>219</v>
      </c>
      <c r="D187" s="4" t="s">
        <v>220</v>
      </c>
      <c r="E187" s="4" t="s">
        <v>52</v>
      </c>
      <c r="F187" s="4" t="s">
        <v>268</v>
      </c>
      <c r="G187" s="4" t="s">
        <v>94</v>
      </c>
      <c r="H187" s="9">
        <f>H188</f>
        <v>0</v>
      </c>
      <c r="I187" s="9">
        <f t="shared" ref="I187:J187" si="95">I188</f>
        <v>0</v>
      </c>
      <c r="J187" s="9">
        <f t="shared" si="95"/>
        <v>0</v>
      </c>
    </row>
    <row r="188" spans="1:10" ht="48.95" hidden="1" customHeight="1" x14ac:dyDescent="0.2">
      <c r="A188" s="10" t="s">
        <v>95</v>
      </c>
      <c r="B188" s="4" t="s">
        <v>40</v>
      </c>
      <c r="C188" s="4" t="s">
        <v>219</v>
      </c>
      <c r="D188" s="4" t="s">
        <v>220</v>
      </c>
      <c r="E188" s="4" t="s">
        <v>52</v>
      </c>
      <c r="F188" s="4" t="s">
        <v>268</v>
      </c>
      <c r="G188" s="4" t="s">
        <v>96</v>
      </c>
      <c r="H188" s="9"/>
      <c r="I188" s="9"/>
      <c r="J188" s="9"/>
    </row>
    <row r="189" spans="1:10" ht="96.6" hidden="1" customHeight="1" x14ac:dyDescent="0.2">
      <c r="A189" s="10" t="s">
        <v>66</v>
      </c>
      <c r="B189" s="4" t="s">
        <v>40</v>
      </c>
      <c r="C189" s="4" t="s">
        <v>219</v>
      </c>
      <c r="D189" s="4" t="s">
        <v>220</v>
      </c>
      <c r="E189" s="4" t="s">
        <v>52</v>
      </c>
      <c r="F189" s="4" t="s">
        <v>269</v>
      </c>
      <c r="G189" s="11" t="s">
        <v>9</v>
      </c>
      <c r="H189" s="9">
        <f>H190</f>
        <v>0</v>
      </c>
      <c r="I189" s="9">
        <f t="shared" ref="I189:J189" si="96">I190</f>
        <v>0</v>
      </c>
      <c r="J189" s="9">
        <f t="shared" si="96"/>
        <v>0</v>
      </c>
    </row>
    <row r="190" spans="1:10" ht="64.5" hidden="1" customHeight="1" x14ac:dyDescent="0.2">
      <c r="A190" s="10" t="s">
        <v>57</v>
      </c>
      <c r="B190" s="4" t="s">
        <v>40</v>
      </c>
      <c r="C190" s="4" t="s">
        <v>219</v>
      </c>
      <c r="D190" s="4" t="s">
        <v>220</v>
      </c>
      <c r="E190" s="4" t="s">
        <v>52</v>
      </c>
      <c r="F190" s="4" t="s">
        <v>269</v>
      </c>
      <c r="G190" s="4" t="s">
        <v>58</v>
      </c>
      <c r="H190" s="9">
        <f>H191</f>
        <v>0</v>
      </c>
      <c r="I190" s="9">
        <f t="shared" ref="I190:J190" si="97">I191</f>
        <v>0</v>
      </c>
      <c r="J190" s="9">
        <f t="shared" si="97"/>
        <v>0</v>
      </c>
    </row>
    <row r="191" spans="1:10" ht="32.25" hidden="1" customHeight="1" x14ac:dyDescent="0.2">
      <c r="A191" s="10" t="s">
        <v>59</v>
      </c>
      <c r="B191" s="4" t="s">
        <v>40</v>
      </c>
      <c r="C191" s="4" t="s">
        <v>219</v>
      </c>
      <c r="D191" s="4" t="s">
        <v>220</v>
      </c>
      <c r="E191" s="4" t="s">
        <v>52</v>
      </c>
      <c r="F191" s="4" t="s">
        <v>269</v>
      </c>
      <c r="G191" s="4" t="s">
        <v>60</v>
      </c>
      <c r="H191" s="9"/>
      <c r="I191" s="9"/>
      <c r="J191" s="9"/>
    </row>
    <row r="192" spans="1:10" ht="48.95" hidden="1" customHeight="1" x14ac:dyDescent="0.2">
      <c r="A192" s="10" t="s">
        <v>41</v>
      </c>
      <c r="B192" s="4" t="s">
        <v>40</v>
      </c>
      <c r="C192" s="4" t="s">
        <v>219</v>
      </c>
      <c r="D192" s="4" t="s">
        <v>220</v>
      </c>
      <c r="E192" s="4" t="s">
        <v>52</v>
      </c>
      <c r="F192" s="4" t="s">
        <v>234</v>
      </c>
      <c r="G192" s="11" t="s">
        <v>9</v>
      </c>
      <c r="H192" s="9">
        <f>H193</f>
        <v>0</v>
      </c>
      <c r="I192" s="9">
        <f t="shared" ref="I192:J192" si="98">I193</f>
        <v>0</v>
      </c>
      <c r="J192" s="9">
        <f t="shared" si="98"/>
        <v>0</v>
      </c>
    </row>
    <row r="193" spans="1:10" ht="127.9" hidden="1" customHeight="1" x14ac:dyDescent="0.2">
      <c r="A193" s="10" t="s">
        <v>35</v>
      </c>
      <c r="B193" s="4" t="s">
        <v>40</v>
      </c>
      <c r="C193" s="4" t="s">
        <v>219</v>
      </c>
      <c r="D193" s="4" t="s">
        <v>220</v>
      </c>
      <c r="E193" s="4" t="s">
        <v>52</v>
      </c>
      <c r="F193" s="4" t="s">
        <v>234</v>
      </c>
      <c r="G193" s="4" t="s">
        <v>36</v>
      </c>
      <c r="H193" s="9">
        <f>H194</f>
        <v>0</v>
      </c>
      <c r="I193" s="9">
        <f t="shared" ref="I193:J193" si="99">I194</f>
        <v>0</v>
      </c>
      <c r="J193" s="9">
        <f t="shared" si="99"/>
        <v>0</v>
      </c>
    </row>
    <row r="194" spans="1:10" ht="48.95" hidden="1" customHeight="1" x14ac:dyDescent="0.2">
      <c r="A194" s="10" t="s">
        <v>37</v>
      </c>
      <c r="B194" s="4" t="s">
        <v>40</v>
      </c>
      <c r="C194" s="4" t="s">
        <v>219</v>
      </c>
      <c r="D194" s="4" t="s">
        <v>220</v>
      </c>
      <c r="E194" s="4" t="s">
        <v>52</v>
      </c>
      <c r="F194" s="4" t="s">
        <v>234</v>
      </c>
      <c r="G194" s="4" t="s">
        <v>38</v>
      </c>
      <c r="H194" s="9"/>
      <c r="I194" s="9"/>
      <c r="J194" s="9"/>
    </row>
    <row r="195" spans="1:10" ht="32.25" hidden="1" customHeight="1" x14ac:dyDescent="0.2">
      <c r="A195" s="10" t="s">
        <v>61</v>
      </c>
      <c r="B195" s="4" t="s">
        <v>40</v>
      </c>
      <c r="C195" s="4" t="s">
        <v>219</v>
      </c>
      <c r="D195" s="4" t="s">
        <v>220</v>
      </c>
      <c r="E195" s="4" t="s">
        <v>52</v>
      </c>
      <c r="F195" s="4" t="s">
        <v>270</v>
      </c>
      <c r="G195" s="11" t="s">
        <v>9</v>
      </c>
      <c r="H195" s="9">
        <f>H196</f>
        <v>0</v>
      </c>
      <c r="I195" s="9">
        <f t="shared" ref="I195:J195" si="100">I196</f>
        <v>0</v>
      </c>
      <c r="J195" s="9">
        <f t="shared" si="100"/>
        <v>0</v>
      </c>
    </row>
    <row r="196" spans="1:10" ht="64.5" hidden="1" customHeight="1" x14ac:dyDescent="0.2">
      <c r="A196" s="10" t="s">
        <v>57</v>
      </c>
      <c r="B196" s="4" t="s">
        <v>40</v>
      </c>
      <c r="C196" s="4" t="s">
        <v>219</v>
      </c>
      <c r="D196" s="4" t="s">
        <v>220</v>
      </c>
      <c r="E196" s="4" t="s">
        <v>52</v>
      </c>
      <c r="F196" s="4" t="s">
        <v>270</v>
      </c>
      <c r="G196" s="4" t="s">
        <v>58</v>
      </c>
      <c r="H196" s="9">
        <f>H197</f>
        <v>0</v>
      </c>
      <c r="I196" s="9">
        <f t="shared" ref="I196:J196" si="101">I197</f>
        <v>0</v>
      </c>
      <c r="J196" s="9">
        <f t="shared" si="101"/>
        <v>0</v>
      </c>
    </row>
    <row r="197" spans="1:10" ht="32.25" hidden="1" customHeight="1" x14ac:dyDescent="0.2">
      <c r="A197" s="10" t="s">
        <v>59</v>
      </c>
      <c r="B197" s="4" t="s">
        <v>40</v>
      </c>
      <c r="C197" s="4" t="s">
        <v>219</v>
      </c>
      <c r="D197" s="4" t="s">
        <v>220</v>
      </c>
      <c r="E197" s="4" t="s">
        <v>52</v>
      </c>
      <c r="F197" s="4" t="s">
        <v>270</v>
      </c>
      <c r="G197" s="4" t="s">
        <v>60</v>
      </c>
      <c r="H197" s="9"/>
      <c r="I197" s="9"/>
      <c r="J197" s="9"/>
    </row>
    <row r="198" spans="1:10" ht="27" hidden="1" customHeight="1" x14ac:dyDescent="0.2">
      <c r="A198" s="10" t="s">
        <v>67</v>
      </c>
      <c r="B198" s="4" t="s">
        <v>40</v>
      </c>
      <c r="C198" s="4" t="s">
        <v>219</v>
      </c>
      <c r="D198" s="4" t="s">
        <v>220</v>
      </c>
      <c r="E198" s="4" t="s">
        <v>52</v>
      </c>
      <c r="F198" s="4" t="s">
        <v>271</v>
      </c>
      <c r="G198" s="11" t="s">
        <v>9</v>
      </c>
      <c r="H198" s="9">
        <f>H199</f>
        <v>0</v>
      </c>
      <c r="I198" s="9">
        <f t="shared" ref="I198:J198" si="102">I199</f>
        <v>0</v>
      </c>
      <c r="J198" s="9">
        <f t="shared" si="102"/>
        <v>0</v>
      </c>
    </row>
    <row r="199" spans="1:10" ht="64.5" hidden="1" customHeight="1" x14ac:dyDescent="0.2">
      <c r="A199" s="10" t="s">
        <v>57</v>
      </c>
      <c r="B199" s="4" t="s">
        <v>40</v>
      </c>
      <c r="C199" s="4" t="s">
        <v>219</v>
      </c>
      <c r="D199" s="4" t="s">
        <v>220</v>
      </c>
      <c r="E199" s="4" t="s">
        <v>52</v>
      </c>
      <c r="F199" s="4" t="s">
        <v>271</v>
      </c>
      <c r="G199" s="4" t="s">
        <v>58</v>
      </c>
      <c r="H199" s="9">
        <f>H200</f>
        <v>0</v>
      </c>
      <c r="I199" s="9">
        <f t="shared" ref="I199:J199" si="103">I200</f>
        <v>0</v>
      </c>
      <c r="J199" s="9">
        <f t="shared" si="103"/>
        <v>0</v>
      </c>
    </row>
    <row r="200" spans="1:10" ht="32.25" hidden="1" customHeight="1" x14ac:dyDescent="0.2">
      <c r="A200" s="10" t="s">
        <v>59</v>
      </c>
      <c r="B200" s="4" t="s">
        <v>40</v>
      </c>
      <c r="C200" s="4" t="s">
        <v>219</v>
      </c>
      <c r="D200" s="4" t="s">
        <v>220</v>
      </c>
      <c r="E200" s="4" t="s">
        <v>52</v>
      </c>
      <c r="F200" s="4" t="s">
        <v>271</v>
      </c>
      <c r="G200" s="4" t="s">
        <v>60</v>
      </c>
      <c r="H200" s="9"/>
      <c r="I200" s="9"/>
      <c r="J200" s="9"/>
    </row>
    <row r="201" spans="1:10" ht="32.25" customHeight="1" x14ac:dyDescent="0.2">
      <c r="A201" s="10" t="s">
        <v>72</v>
      </c>
      <c r="B201" s="4" t="s">
        <v>40</v>
      </c>
      <c r="C201" s="4" t="s">
        <v>219</v>
      </c>
      <c r="D201" s="4" t="s">
        <v>220</v>
      </c>
      <c r="E201" s="4" t="s">
        <v>52</v>
      </c>
      <c r="F201" s="4" t="s">
        <v>272</v>
      </c>
      <c r="G201" s="11" t="s">
        <v>9</v>
      </c>
      <c r="H201" s="9">
        <f>H202</f>
        <v>-3905200</v>
      </c>
      <c r="I201" s="9">
        <f t="shared" ref="I201:J201" si="104">I202</f>
        <v>0</v>
      </c>
      <c r="J201" s="9">
        <f t="shared" si="104"/>
        <v>0</v>
      </c>
    </row>
    <row r="202" spans="1:10" ht="64.5" customHeight="1" x14ac:dyDescent="0.2">
      <c r="A202" s="10" t="s">
        <v>57</v>
      </c>
      <c r="B202" s="4" t="s">
        <v>40</v>
      </c>
      <c r="C202" s="4" t="s">
        <v>219</v>
      </c>
      <c r="D202" s="4" t="s">
        <v>220</v>
      </c>
      <c r="E202" s="4" t="s">
        <v>52</v>
      </c>
      <c r="F202" s="4" t="s">
        <v>272</v>
      </c>
      <c r="G202" s="4" t="s">
        <v>58</v>
      </c>
      <c r="H202" s="9">
        <f>H203</f>
        <v>-3905200</v>
      </c>
      <c r="I202" s="9">
        <f t="shared" ref="I202:J202" si="105">I203</f>
        <v>0</v>
      </c>
      <c r="J202" s="9">
        <f t="shared" si="105"/>
        <v>0</v>
      </c>
    </row>
    <row r="203" spans="1:10" ht="32.25" customHeight="1" x14ac:dyDescent="0.2">
      <c r="A203" s="10" t="s">
        <v>59</v>
      </c>
      <c r="B203" s="4" t="s">
        <v>40</v>
      </c>
      <c r="C203" s="4" t="s">
        <v>219</v>
      </c>
      <c r="D203" s="4" t="s">
        <v>220</v>
      </c>
      <c r="E203" s="4" t="s">
        <v>52</v>
      </c>
      <c r="F203" s="4" t="s">
        <v>272</v>
      </c>
      <c r="G203" s="4" t="s">
        <v>60</v>
      </c>
      <c r="H203" s="9">
        <f>-3641191.8-264008.2</f>
        <v>-3905200</v>
      </c>
      <c r="I203" s="9"/>
      <c r="J203" s="9"/>
    </row>
    <row r="204" spans="1:10" ht="32.25" hidden="1" customHeight="1" x14ac:dyDescent="0.2">
      <c r="A204" s="10" t="s">
        <v>79</v>
      </c>
      <c r="B204" s="4" t="s">
        <v>40</v>
      </c>
      <c r="C204" s="4" t="s">
        <v>219</v>
      </c>
      <c r="D204" s="4" t="s">
        <v>220</v>
      </c>
      <c r="E204" s="4" t="s">
        <v>52</v>
      </c>
      <c r="F204" s="4" t="s">
        <v>273</v>
      </c>
      <c r="G204" s="11" t="s">
        <v>9</v>
      </c>
      <c r="H204" s="9">
        <f>H205</f>
        <v>0</v>
      </c>
      <c r="I204" s="9">
        <f t="shared" ref="I204:J204" si="106">I205</f>
        <v>0</v>
      </c>
      <c r="J204" s="9">
        <f t="shared" si="106"/>
        <v>0</v>
      </c>
    </row>
    <row r="205" spans="1:10" ht="64.5" hidden="1" customHeight="1" x14ac:dyDescent="0.2">
      <c r="A205" s="10" t="s">
        <v>57</v>
      </c>
      <c r="B205" s="4" t="s">
        <v>40</v>
      </c>
      <c r="C205" s="4" t="s">
        <v>219</v>
      </c>
      <c r="D205" s="4" t="s">
        <v>220</v>
      </c>
      <c r="E205" s="4" t="s">
        <v>52</v>
      </c>
      <c r="F205" s="4" t="s">
        <v>273</v>
      </c>
      <c r="G205" s="4" t="s">
        <v>58</v>
      </c>
      <c r="H205" s="9">
        <f>H206</f>
        <v>0</v>
      </c>
      <c r="I205" s="9">
        <f t="shared" ref="I205:J205" si="107">I206</f>
        <v>0</v>
      </c>
      <c r="J205" s="9">
        <f t="shared" si="107"/>
        <v>0</v>
      </c>
    </row>
    <row r="206" spans="1:10" ht="32.25" hidden="1" customHeight="1" x14ac:dyDescent="0.2">
      <c r="A206" s="10" t="s">
        <v>59</v>
      </c>
      <c r="B206" s="4" t="s">
        <v>40</v>
      </c>
      <c r="C206" s="4" t="s">
        <v>219</v>
      </c>
      <c r="D206" s="4" t="s">
        <v>220</v>
      </c>
      <c r="E206" s="4" t="s">
        <v>52</v>
      </c>
      <c r="F206" s="4" t="s">
        <v>273</v>
      </c>
      <c r="G206" s="4" t="s">
        <v>60</v>
      </c>
      <c r="H206" s="9"/>
      <c r="I206" s="9"/>
      <c r="J206" s="9"/>
    </row>
    <row r="207" spans="1:10" ht="64.5" customHeight="1" x14ac:dyDescent="0.2">
      <c r="A207" s="10" t="s">
        <v>80</v>
      </c>
      <c r="B207" s="4" t="s">
        <v>40</v>
      </c>
      <c r="C207" s="4" t="s">
        <v>219</v>
      </c>
      <c r="D207" s="4" t="s">
        <v>220</v>
      </c>
      <c r="E207" s="4" t="s">
        <v>52</v>
      </c>
      <c r="F207" s="4" t="s">
        <v>274</v>
      </c>
      <c r="G207" s="11" t="s">
        <v>9</v>
      </c>
      <c r="H207" s="9">
        <f>H208+H211</f>
        <v>452864.55</v>
      </c>
      <c r="I207" s="9">
        <f t="shared" ref="I207:J207" si="108">I208+I211</f>
        <v>0</v>
      </c>
      <c r="J207" s="9">
        <f t="shared" si="108"/>
        <v>0</v>
      </c>
    </row>
    <row r="208" spans="1:10" ht="127.9" hidden="1" customHeight="1" x14ac:dyDescent="0.2">
      <c r="A208" s="10" t="s">
        <v>35</v>
      </c>
      <c r="B208" s="4" t="s">
        <v>40</v>
      </c>
      <c r="C208" s="4" t="s">
        <v>219</v>
      </c>
      <c r="D208" s="4" t="s">
        <v>220</v>
      </c>
      <c r="E208" s="4" t="s">
        <v>52</v>
      </c>
      <c r="F208" s="4" t="s">
        <v>274</v>
      </c>
      <c r="G208" s="4" t="s">
        <v>36</v>
      </c>
      <c r="H208" s="9">
        <f>H209+H210</f>
        <v>0</v>
      </c>
      <c r="I208" s="9">
        <f t="shared" ref="I208:J208" si="109">I209+I210</f>
        <v>0</v>
      </c>
      <c r="J208" s="9">
        <f t="shared" si="109"/>
        <v>0</v>
      </c>
    </row>
    <row r="209" spans="1:10" ht="32.25" hidden="1" customHeight="1" x14ac:dyDescent="0.2">
      <c r="A209" s="10" t="s">
        <v>81</v>
      </c>
      <c r="B209" s="4" t="s">
        <v>40</v>
      </c>
      <c r="C209" s="4" t="s">
        <v>219</v>
      </c>
      <c r="D209" s="4" t="s">
        <v>220</v>
      </c>
      <c r="E209" s="4" t="s">
        <v>52</v>
      </c>
      <c r="F209" s="4" t="s">
        <v>274</v>
      </c>
      <c r="G209" s="4" t="s">
        <v>82</v>
      </c>
      <c r="H209" s="9"/>
      <c r="I209" s="9"/>
      <c r="J209" s="9"/>
    </row>
    <row r="210" spans="1:10" ht="48.95" hidden="1" customHeight="1" x14ac:dyDescent="0.2">
      <c r="A210" s="10" t="s">
        <v>37</v>
      </c>
      <c r="B210" s="4" t="s">
        <v>40</v>
      </c>
      <c r="C210" s="4" t="s">
        <v>219</v>
      </c>
      <c r="D210" s="4" t="s">
        <v>220</v>
      </c>
      <c r="E210" s="4" t="s">
        <v>52</v>
      </c>
      <c r="F210" s="4" t="s">
        <v>274</v>
      </c>
      <c r="G210" s="4" t="s">
        <v>38</v>
      </c>
      <c r="H210" s="9"/>
      <c r="I210" s="9"/>
      <c r="J210" s="9"/>
    </row>
    <row r="211" spans="1:10" ht="48.95" customHeight="1" x14ac:dyDescent="0.2">
      <c r="A211" s="10" t="s">
        <v>42</v>
      </c>
      <c r="B211" s="4" t="s">
        <v>40</v>
      </c>
      <c r="C211" s="4" t="s">
        <v>219</v>
      </c>
      <c r="D211" s="4" t="s">
        <v>220</v>
      </c>
      <c r="E211" s="4" t="s">
        <v>52</v>
      </c>
      <c r="F211" s="4" t="s">
        <v>274</v>
      </c>
      <c r="G211" s="4" t="s">
        <v>43</v>
      </c>
      <c r="H211" s="9">
        <f>H212</f>
        <v>452864.55</v>
      </c>
      <c r="I211" s="9">
        <f t="shared" ref="I211:J211" si="110">I212</f>
        <v>0</v>
      </c>
      <c r="J211" s="9">
        <f t="shared" si="110"/>
        <v>0</v>
      </c>
    </row>
    <row r="212" spans="1:10" ht="64.5" customHeight="1" x14ac:dyDescent="0.2">
      <c r="A212" s="10" t="s">
        <v>44</v>
      </c>
      <c r="B212" s="4" t="s">
        <v>40</v>
      </c>
      <c r="C212" s="4" t="s">
        <v>219</v>
      </c>
      <c r="D212" s="4" t="s">
        <v>220</v>
      </c>
      <c r="E212" s="4" t="s">
        <v>52</v>
      </c>
      <c r="F212" s="4" t="s">
        <v>274</v>
      </c>
      <c r="G212" s="4" t="s">
        <v>45</v>
      </c>
      <c r="H212" s="9">
        <f>190970+261894.55</f>
        <v>452864.55</v>
      </c>
      <c r="I212" s="9"/>
      <c r="J212" s="9"/>
    </row>
    <row r="213" spans="1:10" ht="64.5" customHeight="1" x14ac:dyDescent="0.2">
      <c r="A213" s="144" t="s">
        <v>805</v>
      </c>
      <c r="B213" s="4" t="s">
        <v>40</v>
      </c>
      <c r="C213" s="4" t="s">
        <v>219</v>
      </c>
      <c r="D213" s="4" t="s">
        <v>220</v>
      </c>
      <c r="E213" s="4" t="s">
        <v>52</v>
      </c>
      <c r="F213" s="4">
        <v>82610</v>
      </c>
      <c r="G213" s="4"/>
      <c r="H213" s="9">
        <f>H214</f>
        <v>3905200</v>
      </c>
      <c r="I213" s="9"/>
      <c r="J213" s="9"/>
    </row>
    <row r="214" spans="1:10" ht="64.5" customHeight="1" x14ac:dyDescent="0.2">
      <c r="A214" s="10" t="s">
        <v>57</v>
      </c>
      <c r="B214" s="4" t="s">
        <v>40</v>
      </c>
      <c r="C214" s="4" t="s">
        <v>219</v>
      </c>
      <c r="D214" s="4" t="s">
        <v>220</v>
      </c>
      <c r="E214" s="4" t="s">
        <v>52</v>
      </c>
      <c r="F214" s="4">
        <v>82610</v>
      </c>
      <c r="G214" s="4">
        <v>600</v>
      </c>
      <c r="H214" s="9">
        <f>H215</f>
        <v>3905200</v>
      </c>
      <c r="I214" s="9"/>
      <c r="J214" s="9"/>
    </row>
    <row r="215" spans="1:10" ht="32.25" customHeight="1" x14ac:dyDescent="0.2">
      <c r="A215" s="144" t="s">
        <v>59</v>
      </c>
      <c r="B215" s="4" t="s">
        <v>40</v>
      </c>
      <c r="C215" s="4" t="s">
        <v>219</v>
      </c>
      <c r="D215" s="4" t="s">
        <v>220</v>
      </c>
      <c r="E215" s="4" t="s">
        <v>52</v>
      </c>
      <c r="F215" s="4">
        <v>82610</v>
      </c>
      <c r="G215" s="4">
        <v>610</v>
      </c>
      <c r="H215" s="9">
        <f>3641191.8+264008.2</f>
        <v>3905200</v>
      </c>
      <c r="I215" s="9"/>
      <c r="J215" s="9"/>
    </row>
    <row r="216" spans="1:10" ht="42.75" customHeight="1" x14ac:dyDescent="0.2">
      <c r="A216" s="10" t="s">
        <v>46</v>
      </c>
      <c r="B216" s="4" t="s">
        <v>40</v>
      </c>
      <c r="C216" s="4" t="s">
        <v>219</v>
      </c>
      <c r="D216" s="4" t="s">
        <v>220</v>
      </c>
      <c r="E216" s="4" t="s">
        <v>52</v>
      </c>
      <c r="F216" s="4" t="s">
        <v>247</v>
      </c>
      <c r="G216" s="11" t="s">
        <v>9</v>
      </c>
      <c r="H216" s="9">
        <f>H217</f>
        <v>500000</v>
      </c>
      <c r="I216" s="9">
        <f t="shared" ref="I216:J216" si="111">I217</f>
        <v>0</v>
      </c>
      <c r="J216" s="9">
        <f t="shared" si="111"/>
        <v>0</v>
      </c>
    </row>
    <row r="217" spans="1:10" ht="25.5" customHeight="1" x14ac:dyDescent="0.2">
      <c r="A217" s="10" t="s">
        <v>47</v>
      </c>
      <c r="B217" s="4" t="s">
        <v>40</v>
      </c>
      <c r="C217" s="4" t="s">
        <v>219</v>
      </c>
      <c r="D217" s="4" t="s">
        <v>220</v>
      </c>
      <c r="E217" s="4" t="s">
        <v>52</v>
      </c>
      <c r="F217" s="4" t="s">
        <v>247</v>
      </c>
      <c r="G217" s="4" t="s">
        <v>48</v>
      </c>
      <c r="H217" s="9">
        <f>H219+H218</f>
        <v>500000</v>
      </c>
      <c r="I217" s="9">
        <f t="shared" ref="I217:J217" si="112">I219</f>
        <v>0</v>
      </c>
      <c r="J217" s="9">
        <f t="shared" si="112"/>
        <v>0</v>
      </c>
    </row>
    <row r="218" spans="1:10" ht="25.5" customHeight="1" x14ac:dyDescent="0.2">
      <c r="A218" s="144" t="s">
        <v>814</v>
      </c>
      <c r="B218" s="4" t="s">
        <v>40</v>
      </c>
      <c r="C218" s="4" t="s">
        <v>219</v>
      </c>
      <c r="D218" s="4" t="s">
        <v>220</v>
      </c>
      <c r="E218" s="4" t="s">
        <v>52</v>
      </c>
      <c r="F218" s="4" t="s">
        <v>247</v>
      </c>
      <c r="G218" s="4">
        <v>830</v>
      </c>
      <c r="H218" s="9">
        <v>500000</v>
      </c>
      <c r="I218" s="9"/>
      <c r="J218" s="9"/>
    </row>
    <row r="219" spans="1:10" ht="32.25" hidden="1" customHeight="1" x14ac:dyDescent="0.2">
      <c r="A219" s="10" t="s">
        <v>49</v>
      </c>
      <c r="B219" s="4" t="s">
        <v>40</v>
      </c>
      <c r="C219" s="4" t="s">
        <v>219</v>
      </c>
      <c r="D219" s="4" t="s">
        <v>220</v>
      </c>
      <c r="E219" s="4" t="s">
        <v>52</v>
      </c>
      <c r="F219" s="4" t="s">
        <v>247</v>
      </c>
      <c r="G219" s="4" t="s">
        <v>50</v>
      </c>
      <c r="H219" s="9"/>
      <c r="I219" s="9"/>
      <c r="J219" s="9"/>
    </row>
    <row r="220" spans="1:10" ht="96.6" hidden="1" customHeight="1" x14ac:dyDescent="0.2">
      <c r="A220" s="10" t="s">
        <v>68</v>
      </c>
      <c r="B220" s="4" t="s">
        <v>40</v>
      </c>
      <c r="C220" s="4" t="s">
        <v>219</v>
      </c>
      <c r="D220" s="4" t="s">
        <v>220</v>
      </c>
      <c r="E220" s="4" t="s">
        <v>52</v>
      </c>
      <c r="F220" s="4" t="s">
        <v>275</v>
      </c>
      <c r="G220" s="11" t="s">
        <v>9</v>
      </c>
      <c r="H220" s="9">
        <f>H221</f>
        <v>0</v>
      </c>
      <c r="I220" s="9">
        <f t="shared" ref="I220:J220" si="113">I221</f>
        <v>0</v>
      </c>
      <c r="J220" s="9">
        <f t="shared" si="113"/>
        <v>0</v>
      </c>
    </row>
    <row r="221" spans="1:10" ht="64.5" hidden="1" customHeight="1" x14ac:dyDescent="0.2">
      <c r="A221" s="10" t="s">
        <v>57</v>
      </c>
      <c r="B221" s="4" t="s">
        <v>40</v>
      </c>
      <c r="C221" s="4" t="s">
        <v>219</v>
      </c>
      <c r="D221" s="4" t="s">
        <v>220</v>
      </c>
      <c r="E221" s="4" t="s">
        <v>52</v>
      </c>
      <c r="F221" s="4" t="s">
        <v>275</v>
      </c>
      <c r="G221" s="4" t="s">
        <v>58</v>
      </c>
      <c r="H221" s="9">
        <f>H222</f>
        <v>0</v>
      </c>
      <c r="I221" s="9">
        <f t="shared" ref="I221:J221" si="114">I222</f>
        <v>0</v>
      </c>
      <c r="J221" s="9">
        <f t="shared" si="114"/>
        <v>0</v>
      </c>
    </row>
    <row r="222" spans="1:10" ht="32.25" hidden="1" customHeight="1" x14ac:dyDescent="0.2">
      <c r="A222" s="10" t="s">
        <v>59</v>
      </c>
      <c r="B222" s="4" t="s">
        <v>40</v>
      </c>
      <c r="C222" s="4" t="s">
        <v>219</v>
      </c>
      <c r="D222" s="4" t="s">
        <v>220</v>
      </c>
      <c r="E222" s="4" t="s">
        <v>52</v>
      </c>
      <c r="F222" s="4" t="s">
        <v>275</v>
      </c>
      <c r="G222" s="4" t="s">
        <v>60</v>
      </c>
      <c r="H222" s="9"/>
      <c r="I222" s="9"/>
      <c r="J222" s="9"/>
    </row>
    <row r="223" spans="1:10" ht="57" customHeight="1" x14ac:dyDescent="0.2">
      <c r="A223" s="10" t="s">
        <v>380</v>
      </c>
      <c r="B223" s="4" t="s">
        <v>40</v>
      </c>
      <c r="C223" s="4" t="s">
        <v>219</v>
      </c>
      <c r="D223" s="4" t="s">
        <v>813</v>
      </c>
      <c r="E223" s="4" t="s">
        <v>52</v>
      </c>
      <c r="F223" s="4" t="s">
        <v>381</v>
      </c>
      <c r="G223" s="4"/>
      <c r="H223" s="9">
        <f>H224</f>
        <v>37734680.859999999</v>
      </c>
      <c r="I223" s="9">
        <f>I224</f>
        <v>22782820.289999999</v>
      </c>
      <c r="J223" s="9"/>
    </row>
    <row r="224" spans="1:10" ht="83.25" customHeight="1" x14ac:dyDescent="0.2">
      <c r="A224" s="10" t="s">
        <v>57</v>
      </c>
      <c r="B224" s="4" t="s">
        <v>40</v>
      </c>
      <c r="C224" s="4" t="s">
        <v>219</v>
      </c>
      <c r="D224" s="4" t="s">
        <v>813</v>
      </c>
      <c r="E224" s="4" t="s">
        <v>52</v>
      </c>
      <c r="F224" s="4" t="s">
        <v>381</v>
      </c>
      <c r="G224" s="4">
        <v>600</v>
      </c>
      <c r="H224" s="9">
        <f>H225</f>
        <v>37734680.859999999</v>
      </c>
      <c r="I224" s="9">
        <f>I225</f>
        <v>22782820.289999999</v>
      </c>
      <c r="J224" s="9"/>
    </row>
    <row r="225" spans="1:10" ht="32.25" customHeight="1" x14ac:dyDescent="0.2">
      <c r="A225" s="10" t="s">
        <v>59</v>
      </c>
      <c r="B225" s="4" t="s">
        <v>40</v>
      </c>
      <c r="C225" s="4" t="s">
        <v>219</v>
      </c>
      <c r="D225" s="4" t="s">
        <v>813</v>
      </c>
      <c r="E225" s="4" t="s">
        <v>52</v>
      </c>
      <c r="F225" s="4" t="s">
        <v>381</v>
      </c>
      <c r="G225" s="4">
        <v>610</v>
      </c>
      <c r="H225" s="9">
        <f>37734680.86</f>
        <v>37734680.859999999</v>
      </c>
      <c r="I225" s="9">
        <f>21415851.07+1366969.22</f>
        <v>22782820.289999999</v>
      </c>
      <c r="J225" s="9"/>
    </row>
    <row r="226" spans="1:10" ht="32.25" hidden="1" customHeight="1" x14ac:dyDescent="0.2">
      <c r="A226" s="10" t="s">
        <v>75</v>
      </c>
      <c r="B226" s="4" t="s">
        <v>40</v>
      </c>
      <c r="C226" s="4" t="s">
        <v>219</v>
      </c>
      <c r="D226" s="4" t="s">
        <v>220</v>
      </c>
      <c r="E226" s="4" t="s">
        <v>52</v>
      </c>
      <c r="F226" s="4" t="s">
        <v>276</v>
      </c>
      <c r="G226" s="11" t="s">
        <v>9</v>
      </c>
      <c r="H226" s="9">
        <f>H227</f>
        <v>0</v>
      </c>
      <c r="I226" s="9">
        <f t="shared" ref="I226:J226" si="115">I227</f>
        <v>0</v>
      </c>
      <c r="J226" s="9">
        <f t="shared" si="115"/>
        <v>0</v>
      </c>
    </row>
    <row r="227" spans="1:10" ht="64.5" hidden="1" customHeight="1" x14ac:dyDescent="0.2">
      <c r="A227" s="10" t="s">
        <v>57</v>
      </c>
      <c r="B227" s="4" t="s">
        <v>40</v>
      </c>
      <c r="C227" s="4" t="s">
        <v>219</v>
      </c>
      <c r="D227" s="4" t="s">
        <v>220</v>
      </c>
      <c r="E227" s="4" t="s">
        <v>52</v>
      </c>
      <c r="F227" s="4" t="s">
        <v>276</v>
      </c>
      <c r="G227" s="4" t="s">
        <v>58</v>
      </c>
      <c r="H227" s="9">
        <f>H228</f>
        <v>0</v>
      </c>
      <c r="I227" s="9">
        <f t="shared" ref="I227:J227" si="116">I228</f>
        <v>0</v>
      </c>
      <c r="J227" s="9">
        <f t="shared" si="116"/>
        <v>0</v>
      </c>
    </row>
    <row r="228" spans="1:10" ht="32.25" hidden="1" customHeight="1" x14ac:dyDescent="0.2">
      <c r="A228" s="10" t="s">
        <v>59</v>
      </c>
      <c r="B228" s="4" t="s">
        <v>40</v>
      </c>
      <c r="C228" s="4" t="s">
        <v>219</v>
      </c>
      <c r="D228" s="4" t="s">
        <v>220</v>
      </c>
      <c r="E228" s="4" t="s">
        <v>52</v>
      </c>
      <c r="F228" s="4" t="s">
        <v>276</v>
      </c>
      <c r="G228" s="4" t="s">
        <v>60</v>
      </c>
      <c r="H228" s="9"/>
      <c r="I228" s="9"/>
      <c r="J228" s="9"/>
    </row>
    <row r="229" spans="1:10" ht="48.95" hidden="1" customHeight="1" x14ac:dyDescent="0.2">
      <c r="A229" s="10" t="s">
        <v>62</v>
      </c>
      <c r="B229" s="4" t="s">
        <v>40</v>
      </c>
      <c r="C229" s="4" t="s">
        <v>219</v>
      </c>
      <c r="D229" s="4" t="s">
        <v>220</v>
      </c>
      <c r="E229" s="4" t="s">
        <v>52</v>
      </c>
      <c r="F229" s="4" t="s">
        <v>277</v>
      </c>
      <c r="G229" s="11" t="s">
        <v>9</v>
      </c>
      <c r="H229" s="9">
        <f>H230</f>
        <v>0</v>
      </c>
      <c r="I229" s="9">
        <v>0</v>
      </c>
      <c r="J229" s="9">
        <v>0</v>
      </c>
    </row>
    <row r="230" spans="1:10" ht="64.5" hidden="1" customHeight="1" x14ac:dyDescent="0.2">
      <c r="A230" s="10" t="s">
        <v>57</v>
      </c>
      <c r="B230" s="4" t="s">
        <v>40</v>
      </c>
      <c r="C230" s="4" t="s">
        <v>219</v>
      </c>
      <c r="D230" s="4" t="s">
        <v>220</v>
      </c>
      <c r="E230" s="4" t="s">
        <v>52</v>
      </c>
      <c r="F230" s="4" t="s">
        <v>277</v>
      </c>
      <c r="G230" s="4" t="s">
        <v>58</v>
      </c>
      <c r="H230" s="9">
        <f>H231</f>
        <v>0</v>
      </c>
      <c r="I230" s="9">
        <f t="shared" ref="I230:J230" si="117">I231</f>
        <v>0</v>
      </c>
      <c r="J230" s="9">
        <f t="shared" si="117"/>
        <v>0</v>
      </c>
    </row>
    <row r="231" spans="1:10" ht="32.25" hidden="1" customHeight="1" x14ac:dyDescent="0.2">
      <c r="A231" s="10" t="s">
        <v>59</v>
      </c>
      <c r="B231" s="4" t="s">
        <v>40</v>
      </c>
      <c r="C231" s="4" t="s">
        <v>219</v>
      </c>
      <c r="D231" s="4" t="s">
        <v>220</v>
      </c>
      <c r="E231" s="4" t="s">
        <v>52</v>
      </c>
      <c r="F231" s="4" t="s">
        <v>277</v>
      </c>
      <c r="G231" s="4" t="s">
        <v>60</v>
      </c>
      <c r="H231" s="9"/>
      <c r="I231" s="9"/>
      <c r="J231" s="9"/>
    </row>
    <row r="232" spans="1:10" ht="48.95" hidden="1" customHeight="1" x14ac:dyDescent="0.2">
      <c r="A232" s="10" t="s">
        <v>63</v>
      </c>
      <c r="B232" s="4" t="s">
        <v>40</v>
      </c>
      <c r="C232" s="4" t="s">
        <v>219</v>
      </c>
      <c r="D232" s="4" t="s">
        <v>220</v>
      </c>
      <c r="E232" s="4" t="s">
        <v>52</v>
      </c>
      <c r="F232" s="4" t="s">
        <v>278</v>
      </c>
      <c r="G232" s="11" t="s">
        <v>9</v>
      </c>
      <c r="H232" s="9">
        <f>H233</f>
        <v>0</v>
      </c>
      <c r="I232" s="9">
        <v>0</v>
      </c>
      <c r="J232" s="9">
        <v>0</v>
      </c>
    </row>
    <row r="233" spans="1:10" ht="64.5" hidden="1" customHeight="1" x14ac:dyDescent="0.2">
      <c r="A233" s="10" t="s">
        <v>57</v>
      </c>
      <c r="B233" s="4" t="s">
        <v>40</v>
      </c>
      <c r="C233" s="4" t="s">
        <v>219</v>
      </c>
      <c r="D233" s="4" t="s">
        <v>220</v>
      </c>
      <c r="E233" s="4" t="s">
        <v>52</v>
      </c>
      <c r="F233" s="4" t="s">
        <v>278</v>
      </c>
      <c r="G233" s="4" t="s">
        <v>58</v>
      </c>
      <c r="H233" s="9">
        <f>H234</f>
        <v>0</v>
      </c>
      <c r="I233" s="9">
        <f>I234</f>
        <v>0</v>
      </c>
      <c r="J233" s="9">
        <f>J234</f>
        <v>0</v>
      </c>
    </row>
    <row r="234" spans="1:10" ht="32.25" hidden="1" customHeight="1" x14ac:dyDescent="0.2">
      <c r="A234" s="10" t="s">
        <v>59</v>
      </c>
      <c r="B234" s="4" t="s">
        <v>40</v>
      </c>
      <c r="C234" s="4" t="s">
        <v>219</v>
      </c>
      <c r="D234" s="4" t="s">
        <v>220</v>
      </c>
      <c r="E234" s="4" t="s">
        <v>52</v>
      </c>
      <c r="F234" s="4" t="s">
        <v>278</v>
      </c>
      <c r="G234" s="4" t="s">
        <v>60</v>
      </c>
      <c r="H234" s="9"/>
      <c r="I234" s="9"/>
      <c r="J234" s="9"/>
    </row>
    <row r="235" spans="1:10" ht="96.6" hidden="1" customHeight="1" x14ac:dyDescent="0.2">
      <c r="A235" s="10" t="s">
        <v>69</v>
      </c>
      <c r="B235" s="4" t="s">
        <v>40</v>
      </c>
      <c r="C235" s="4" t="s">
        <v>219</v>
      </c>
      <c r="D235" s="4" t="s">
        <v>220</v>
      </c>
      <c r="E235" s="4" t="s">
        <v>52</v>
      </c>
      <c r="F235" s="4" t="s">
        <v>279</v>
      </c>
      <c r="G235" s="11" t="s">
        <v>9</v>
      </c>
      <c r="H235" s="9">
        <f>H236</f>
        <v>0</v>
      </c>
      <c r="I235" s="9">
        <f t="shared" ref="I235:J235" si="118">I236</f>
        <v>0</v>
      </c>
      <c r="J235" s="9">
        <f t="shared" si="118"/>
        <v>0</v>
      </c>
    </row>
    <row r="236" spans="1:10" ht="64.5" hidden="1" customHeight="1" x14ac:dyDescent="0.2">
      <c r="A236" s="10" t="s">
        <v>57</v>
      </c>
      <c r="B236" s="4" t="s">
        <v>40</v>
      </c>
      <c r="C236" s="4" t="s">
        <v>219</v>
      </c>
      <c r="D236" s="4" t="s">
        <v>220</v>
      </c>
      <c r="E236" s="4" t="s">
        <v>52</v>
      </c>
      <c r="F236" s="4" t="s">
        <v>279</v>
      </c>
      <c r="G236" s="4" t="s">
        <v>58</v>
      </c>
      <c r="H236" s="9">
        <f>H237</f>
        <v>0</v>
      </c>
      <c r="I236" s="9">
        <f t="shared" ref="I236:J236" si="119">I237</f>
        <v>0</v>
      </c>
      <c r="J236" s="9">
        <f t="shared" si="119"/>
        <v>0</v>
      </c>
    </row>
    <row r="237" spans="1:10" ht="32.25" hidden="1" customHeight="1" x14ac:dyDescent="0.2">
      <c r="A237" s="10" t="s">
        <v>59</v>
      </c>
      <c r="B237" s="4" t="s">
        <v>40</v>
      </c>
      <c r="C237" s="4" t="s">
        <v>219</v>
      </c>
      <c r="D237" s="4" t="s">
        <v>220</v>
      </c>
      <c r="E237" s="4" t="s">
        <v>52</v>
      </c>
      <c r="F237" s="4" t="s">
        <v>279</v>
      </c>
      <c r="G237" s="4" t="s">
        <v>60</v>
      </c>
      <c r="H237" s="9"/>
      <c r="I237" s="9"/>
      <c r="J237" s="9"/>
    </row>
    <row r="238" spans="1:10" ht="64.5" hidden="1" customHeight="1" x14ac:dyDescent="0.2">
      <c r="A238" s="10" t="s">
        <v>70</v>
      </c>
      <c r="B238" s="4" t="s">
        <v>40</v>
      </c>
      <c r="C238" s="4" t="s">
        <v>219</v>
      </c>
      <c r="D238" s="4" t="s">
        <v>220</v>
      </c>
      <c r="E238" s="4" t="s">
        <v>52</v>
      </c>
      <c r="F238" s="4" t="s">
        <v>280</v>
      </c>
      <c r="G238" s="11" t="s">
        <v>9</v>
      </c>
      <c r="H238" s="9">
        <f>H239</f>
        <v>0</v>
      </c>
      <c r="I238" s="9">
        <f t="shared" ref="I238:J238" si="120">I239</f>
        <v>0</v>
      </c>
      <c r="J238" s="9">
        <f t="shared" si="120"/>
        <v>0</v>
      </c>
    </row>
    <row r="239" spans="1:10" ht="64.5" hidden="1" customHeight="1" x14ac:dyDescent="0.2">
      <c r="A239" s="10" t="s">
        <v>57</v>
      </c>
      <c r="B239" s="4" t="s">
        <v>40</v>
      </c>
      <c r="C239" s="4" t="s">
        <v>219</v>
      </c>
      <c r="D239" s="4" t="s">
        <v>220</v>
      </c>
      <c r="E239" s="4" t="s">
        <v>52</v>
      </c>
      <c r="F239" s="4" t="s">
        <v>280</v>
      </c>
      <c r="G239" s="4" t="s">
        <v>58</v>
      </c>
      <c r="H239" s="9">
        <f>H240</f>
        <v>0</v>
      </c>
      <c r="I239" s="9">
        <f t="shared" ref="I239:J239" si="121">I240</f>
        <v>0</v>
      </c>
      <c r="J239" s="9">
        <f t="shared" si="121"/>
        <v>0</v>
      </c>
    </row>
    <row r="240" spans="1:10" ht="32.25" hidden="1" customHeight="1" x14ac:dyDescent="0.2">
      <c r="A240" s="10" t="s">
        <v>59</v>
      </c>
      <c r="B240" s="4" t="s">
        <v>40</v>
      </c>
      <c r="C240" s="4" t="s">
        <v>219</v>
      </c>
      <c r="D240" s="4" t="s">
        <v>220</v>
      </c>
      <c r="E240" s="4" t="s">
        <v>52</v>
      </c>
      <c r="F240" s="4" t="s">
        <v>280</v>
      </c>
      <c r="G240" s="4" t="s">
        <v>60</v>
      </c>
      <c r="H240" s="9"/>
      <c r="I240" s="9"/>
      <c r="J240" s="9"/>
    </row>
    <row r="241" spans="1:10" ht="80.099999999999994" hidden="1" customHeight="1" x14ac:dyDescent="0.2">
      <c r="A241" s="10" t="s">
        <v>73</v>
      </c>
      <c r="B241" s="4" t="s">
        <v>40</v>
      </c>
      <c r="C241" s="4" t="s">
        <v>219</v>
      </c>
      <c r="D241" s="4" t="s">
        <v>220</v>
      </c>
      <c r="E241" s="4" t="s">
        <v>52</v>
      </c>
      <c r="F241" s="4" t="s">
        <v>281</v>
      </c>
      <c r="G241" s="11" t="s">
        <v>9</v>
      </c>
      <c r="H241" s="9">
        <f>H242</f>
        <v>0</v>
      </c>
      <c r="I241" s="9">
        <f t="shared" ref="I241:J241" si="122">I242</f>
        <v>0</v>
      </c>
      <c r="J241" s="9">
        <f t="shared" si="122"/>
        <v>0</v>
      </c>
    </row>
    <row r="242" spans="1:10" ht="64.5" hidden="1" customHeight="1" x14ac:dyDescent="0.2">
      <c r="A242" s="10" t="s">
        <v>57</v>
      </c>
      <c r="B242" s="4" t="s">
        <v>40</v>
      </c>
      <c r="C242" s="4" t="s">
        <v>219</v>
      </c>
      <c r="D242" s="4" t="s">
        <v>220</v>
      </c>
      <c r="E242" s="4" t="s">
        <v>52</v>
      </c>
      <c r="F242" s="4" t="s">
        <v>281</v>
      </c>
      <c r="G242" s="4" t="s">
        <v>58</v>
      </c>
      <c r="H242" s="9">
        <f>H243</f>
        <v>0</v>
      </c>
      <c r="I242" s="9">
        <f t="shared" ref="I242:J242" si="123">I243</f>
        <v>0</v>
      </c>
      <c r="J242" s="9">
        <f t="shared" si="123"/>
        <v>0</v>
      </c>
    </row>
    <row r="243" spans="1:10" ht="32.25" hidden="1" customHeight="1" x14ac:dyDescent="0.2">
      <c r="A243" s="10" t="s">
        <v>59</v>
      </c>
      <c r="B243" s="4" t="s">
        <v>40</v>
      </c>
      <c r="C243" s="4" t="s">
        <v>219</v>
      </c>
      <c r="D243" s="4" t="s">
        <v>220</v>
      </c>
      <c r="E243" s="4" t="s">
        <v>52</v>
      </c>
      <c r="F243" s="4" t="s">
        <v>281</v>
      </c>
      <c r="G243" s="4" t="s">
        <v>60</v>
      </c>
      <c r="H243" s="9"/>
      <c r="I243" s="9">
        <v>0</v>
      </c>
      <c r="J243" s="9">
        <v>0</v>
      </c>
    </row>
    <row r="244" spans="1:10" ht="32.25" hidden="1" customHeight="1" x14ac:dyDescent="0.2">
      <c r="A244" s="5" t="s">
        <v>258</v>
      </c>
      <c r="B244" s="6" t="s">
        <v>40</v>
      </c>
      <c r="C244" s="6" t="s">
        <v>219</v>
      </c>
      <c r="D244" s="6" t="s">
        <v>112</v>
      </c>
      <c r="E244" s="12" t="s">
        <v>9</v>
      </c>
      <c r="F244" s="12" t="s">
        <v>9</v>
      </c>
      <c r="G244" s="12" t="s">
        <v>9</v>
      </c>
      <c r="H244" s="8">
        <f>H245</f>
        <v>0</v>
      </c>
      <c r="I244" s="8">
        <v>0</v>
      </c>
      <c r="J244" s="8">
        <v>0</v>
      </c>
    </row>
    <row r="245" spans="1:10" ht="48.95" hidden="1" customHeight="1" x14ac:dyDescent="0.2">
      <c r="A245" s="5" t="s">
        <v>51</v>
      </c>
      <c r="B245" s="6" t="s">
        <v>40</v>
      </c>
      <c r="C245" s="6" t="s">
        <v>219</v>
      </c>
      <c r="D245" s="6" t="s">
        <v>112</v>
      </c>
      <c r="E245" s="6" t="s">
        <v>52</v>
      </c>
      <c r="F245" s="7" t="s">
        <v>9</v>
      </c>
      <c r="G245" s="7" t="s">
        <v>9</v>
      </c>
      <c r="H245" s="8">
        <f>H246+H249+H252+H255+H258</f>
        <v>0</v>
      </c>
      <c r="I245" s="8">
        <v>0</v>
      </c>
      <c r="J245" s="8">
        <v>0</v>
      </c>
    </row>
    <row r="246" spans="1:10" ht="32.25" hidden="1" customHeight="1" x14ac:dyDescent="0.2">
      <c r="A246" s="10" t="s">
        <v>83</v>
      </c>
      <c r="B246" s="4" t="s">
        <v>40</v>
      </c>
      <c r="C246" s="4" t="s">
        <v>219</v>
      </c>
      <c r="D246" s="4" t="s">
        <v>112</v>
      </c>
      <c r="E246" s="4" t="s">
        <v>52</v>
      </c>
      <c r="F246" s="4" t="s">
        <v>282</v>
      </c>
      <c r="G246" s="11" t="s">
        <v>9</v>
      </c>
      <c r="H246" s="9">
        <f>H247</f>
        <v>0</v>
      </c>
      <c r="I246" s="9">
        <v>0</v>
      </c>
      <c r="J246" s="9">
        <v>0</v>
      </c>
    </row>
    <row r="247" spans="1:10" ht="64.5" hidden="1" customHeight="1" x14ac:dyDescent="0.2">
      <c r="A247" s="10" t="s">
        <v>57</v>
      </c>
      <c r="B247" s="4" t="s">
        <v>40</v>
      </c>
      <c r="C247" s="4" t="s">
        <v>219</v>
      </c>
      <c r="D247" s="4" t="s">
        <v>112</v>
      </c>
      <c r="E247" s="4" t="s">
        <v>52</v>
      </c>
      <c r="F247" s="4" t="s">
        <v>282</v>
      </c>
      <c r="G247" s="4" t="s">
        <v>58</v>
      </c>
      <c r="H247" s="9">
        <f>H248</f>
        <v>0</v>
      </c>
      <c r="I247" s="9">
        <v>0</v>
      </c>
      <c r="J247" s="9">
        <v>0</v>
      </c>
    </row>
    <row r="248" spans="1:10" ht="32.25" hidden="1" customHeight="1" x14ac:dyDescent="0.2">
      <c r="A248" s="10" t="s">
        <v>59</v>
      </c>
      <c r="B248" s="4" t="s">
        <v>40</v>
      </c>
      <c r="C248" s="4" t="s">
        <v>219</v>
      </c>
      <c r="D248" s="4" t="s">
        <v>112</v>
      </c>
      <c r="E248" s="4" t="s">
        <v>52</v>
      </c>
      <c r="F248" s="4" t="s">
        <v>282</v>
      </c>
      <c r="G248" s="4" t="s">
        <v>60</v>
      </c>
      <c r="H248" s="9"/>
      <c r="I248" s="9">
        <v>0</v>
      </c>
      <c r="J248" s="9">
        <v>0</v>
      </c>
    </row>
    <row r="249" spans="1:10" ht="48.95" hidden="1" customHeight="1" x14ac:dyDescent="0.2">
      <c r="A249" s="10" t="s">
        <v>84</v>
      </c>
      <c r="B249" s="4" t="s">
        <v>40</v>
      </c>
      <c r="C249" s="4" t="s">
        <v>219</v>
      </c>
      <c r="D249" s="4" t="s">
        <v>112</v>
      </c>
      <c r="E249" s="4" t="s">
        <v>52</v>
      </c>
      <c r="F249" s="4" t="s">
        <v>283</v>
      </c>
      <c r="G249" s="11" t="s">
        <v>9</v>
      </c>
      <c r="H249" s="9">
        <f>H250</f>
        <v>0</v>
      </c>
      <c r="I249" s="9">
        <v>0</v>
      </c>
      <c r="J249" s="9">
        <v>0</v>
      </c>
    </row>
    <row r="250" spans="1:10" ht="64.5" hidden="1" customHeight="1" x14ac:dyDescent="0.2">
      <c r="A250" s="10" t="s">
        <v>57</v>
      </c>
      <c r="B250" s="4" t="s">
        <v>40</v>
      </c>
      <c r="C250" s="4" t="s">
        <v>219</v>
      </c>
      <c r="D250" s="4" t="s">
        <v>112</v>
      </c>
      <c r="E250" s="4" t="s">
        <v>52</v>
      </c>
      <c r="F250" s="4" t="s">
        <v>283</v>
      </c>
      <c r="G250" s="4" t="s">
        <v>58</v>
      </c>
      <c r="H250" s="9">
        <f>H251</f>
        <v>0</v>
      </c>
      <c r="I250" s="9">
        <v>0</v>
      </c>
      <c r="J250" s="9">
        <v>0</v>
      </c>
    </row>
    <row r="251" spans="1:10" ht="32.25" hidden="1" customHeight="1" x14ac:dyDescent="0.2">
      <c r="A251" s="10" t="s">
        <v>59</v>
      </c>
      <c r="B251" s="4" t="s">
        <v>40</v>
      </c>
      <c r="C251" s="4" t="s">
        <v>219</v>
      </c>
      <c r="D251" s="4" t="s">
        <v>112</v>
      </c>
      <c r="E251" s="4" t="s">
        <v>52</v>
      </c>
      <c r="F251" s="4" t="s">
        <v>283</v>
      </c>
      <c r="G251" s="4" t="s">
        <v>60</v>
      </c>
      <c r="H251" s="9"/>
      <c r="I251" s="9">
        <v>0</v>
      </c>
      <c r="J251" s="9">
        <v>0</v>
      </c>
    </row>
    <row r="252" spans="1:10" ht="32.25" hidden="1" customHeight="1" x14ac:dyDescent="0.2">
      <c r="A252" s="10" t="s">
        <v>85</v>
      </c>
      <c r="B252" s="4" t="s">
        <v>40</v>
      </c>
      <c r="C252" s="4" t="s">
        <v>219</v>
      </c>
      <c r="D252" s="4" t="s">
        <v>112</v>
      </c>
      <c r="E252" s="4" t="s">
        <v>52</v>
      </c>
      <c r="F252" s="4" t="s">
        <v>284</v>
      </c>
      <c r="G252" s="11" t="s">
        <v>9</v>
      </c>
      <c r="H252" s="9">
        <f>H253</f>
        <v>0</v>
      </c>
      <c r="I252" s="9">
        <v>0</v>
      </c>
      <c r="J252" s="9">
        <v>0</v>
      </c>
    </row>
    <row r="253" spans="1:10" ht="64.5" hidden="1" customHeight="1" x14ac:dyDescent="0.2">
      <c r="A253" s="10" t="s">
        <v>57</v>
      </c>
      <c r="B253" s="4" t="s">
        <v>40</v>
      </c>
      <c r="C253" s="4" t="s">
        <v>219</v>
      </c>
      <c r="D253" s="4" t="s">
        <v>112</v>
      </c>
      <c r="E253" s="4" t="s">
        <v>52</v>
      </c>
      <c r="F253" s="4" t="s">
        <v>284</v>
      </c>
      <c r="G253" s="4" t="s">
        <v>58</v>
      </c>
      <c r="H253" s="9">
        <f>H254</f>
        <v>0</v>
      </c>
      <c r="I253" s="9">
        <v>0</v>
      </c>
      <c r="J253" s="9">
        <v>0</v>
      </c>
    </row>
    <row r="254" spans="1:10" ht="32.25" hidden="1" customHeight="1" x14ac:dyDescent="0.2">
      <c r="A254" s="10" t="s">
        <v>59</v>
      </c>
      <c r="B254" s="4" t="s">
        <v>40</v>
      </c>
      <c r="C254" s="4" t="s">
        <v>219</v>
      </c>
      <c r="D254" s="4" t="s">
        <v>112</v>
      </c>
      <c r="E254" s="4" t="s">
        <v>52</v>
      </c>
      <c r="F254" s="4" t="s">
        <v>284</v>
      </c>
      <c r="G254" s="4" t="s">
        <v>60</v>
      </c>
      <c r="H254" s="9"/>
      <c r="I254" s="9">
        <v>0</v>
      </c>
      <c r="J254" s="9">
        <v>0</v>
      </c>
    </row>
    <row r="255" spans="1:10" ht="64.5" hidden="1" customHeight="1" x14ac:dyDescent="0.2">
      <c r="A255" s="10" t="s">
        <v>86</v>
      </c>
      <c r="B255" s="4" t="s">
        <v>40</v>
      </c>
      <c r="C255" s="4" t="s">
        <v>219</v>
      </c>
      <c r="D255" s="4" t="s">
        <v>112</v>
      </c>
      <c r="E255" s="4" t="s">
        <v>52</v>
      </c>
      <c r="F255" s="4" t="s">
        <v>285</v>
      </c>
      <c r="G255" s="11" t="s">
        <v>9</v>
      </c>
      <c r="H255" s="9">
        <f>H256</f>
        <v>0</v>
      </c>
      <c r="I255" s="9">
        <v>0</v>
      </c>
      <c r="J255" s="9">
        <v>0</v>
      </c>
    </row>
    <row r="256" spans="1:10" ht="64.5" hidden="1" customHeight="1" x14ac:dyDescent="0.2">
      <c r="A256" s="10" t="s">
        <v>57</v>
      </c>
      <c r="B256" s="4" t="s">
        <v>40</v>
      </c>
      <c r="C256" s="4" t="s">
        <v>219</v>
      </c>
      <c r="D256" s="4" t="s">
        <v>112</v>
      </c>
      <c r="E256" s="4" t="s">
        <v>52</v>
      </c>
      <c r="F256" s="4" t="s">
        <v>285</v>
      </c>
      <c r="G256" s="4" t="s">
        <v>58</v>
      </c>
      <c r="H256" s="9">
        <f>H257</f>
        <v>0</v>
      </c>
      <c r="I256" s="9">
        <v>0</v>
      </c>
      <c r="J256" s="9">
        <v>0</v>
      </c>
    </row>
    <row r="257" spans="1:10" ht="32.25" hidden="1" customHeight="1" x14ac:dyDescent="0.2">
      <c r="A257" s="10" t="s">
        <v>59</v>
      </c>
      <c r="B257" s="4" t="s">
        <v>40</v>
      </c>
      <c r="C257" s="4" t="s">
        <v>219</v>
      </c>
      <c r="D257" s="4" t="s">
        <v>112</v>
      </c>
      <c r="E257" s="4" t="s">
        <v>52</v>
      </c>
      <c r="F257" s="4" t="s">
        <v>285</v>
      </c>
      <c r="G257" s="4" t="s">
        <v>60</v>
      </c>
      <c r="H257" s="9"/>
      <c r="I257" s="9">
        <v>0</v>
      </c>
      <c r="J257" s="9">
        <v>0</v>
      </c>
    </row>
    <row r="258" spans="1:10" ht="64.5" hidden="1" customHeight="1" x14ac:dyDescent="0.2">
      <c r="A258" s="10" t="s">
        <v>87</v>
      </c>
      <c r="B258" s="4" t="s">
        <v>40</v>
      </c>
      <c r="C258" s="4" t="s">
        <v>219</v>
      </c>
      <c r="D258" s="4" t="s">
        <v>112</v>
      </c>
      <c r="E258" s="4" t="s">
        <v>52</v>
      </c>
      <c r="F258" s="4" t="s">
        <v>286</v>
      </c>
      <c r="G258" s="11" t="s">
        <v>9</v>
      </c>
      <c r="H258" s="9">
        <f>H259</f>
        <v>0</v>
      </c>
      <c r="I258" s="9">
        <v>0</v>
      </c>
      <c r="J258" s="9">
        <v>0</v>
      </c>
    </row>
    <row r="259" spans="1:10" ht="64.5" hidden="1" customHeight="1" x14ac:dyDescent="0.2">
      <c r="A259" s="10" t="s">
        <v>57</v>
      </c>
      <c r="B259" s="4" t="s">
        <v>40</v>
      </c>
      <c r="C259" s="4" t="s">
        <v>219</v>
      </c>
      <c r="D259" s="4" t="s">
        <v>112</v>
      </c>
      <c r="E259" s="4" t="s">
        <v>52</v>
      </c>
      <c r="F259" s="4" t="s">
        <v>286</v>
      </c>
      <c r="G259" s="4" t="s">
        <v>58</v>
      </c>
      <c r="H259" s="9">
        <f>H260</f>
        <v>0</v>
      </c>
      <c r="I259" s="9">
        <v>0</v>
      </c>
      <c r="J259" s="9">
        <v>0</v>
      </c>
    </row>
    <row r="260" spans="1:10" ht="32.25" hidden="1" customHeight="1" x14ac:dyDescent="0.2">
      <c r="A260" s="10" t="s">
        <v>59</v>
      </c>
      <c r="B260" s="4" t="s">
        <v>40</v>
      </c>
      <c r="C260" s="4" t="s">
        <v>219</v>
      </c>
      <c r="D260" s="4" t="s">
        <v>112</v>
      </c>
      <c r="E260" s="4" t="s">
        <v>52</v>
      </c>
      <c r="F260" s="4" t="s">
        <v>286</v>
      </c>
      <c r="G260" s="4" t="s">
        <v>60</v>
      </c>
      <c r="H260" s="9"/>
      <c r="I260" s="9">
        <v>0</v>
      </c>
      <c r="J260" s="9">
        <v>0</v>
      </c>
    </row>
    <row r="261" spans="1:10" ht="48.95" hidden="1" customHeight="1" x14ac:dyDescent="0.2">
      <c r="A261" s="5" t="s">
        <v>287</v>
      </c>
      <c r="B261" s="6" t="s">
        <v>91</v>
      </c>
      <c r="C261" s="12" t="s">
        <v>9</v>
      </c>
      <c r="D261" s="12" t="s">
        <v>9</v>
      </c>
      <c r="E261" s="12" t="s">
        <v>9</v>
      </c>
      <c r="F261" s="12" t="s">
        <v>9</v>
      </c>
      <c r="G261" s="12" t="s">
        <v>9</v>
      </c>
      <c r="H261" s="8">
        <f>H262</f>
        <v>0</v>
      </c>
      <c r="I261" s="8">
        <f t="shared" ref="I261:J261" si="124">I262</f>
        <v>0</v>
      </c>
      <c r="J261" s="8">
        <f t="shared" si="124"/>
        <v>0</v>
      </c>
    </row>
    <row r="262" spans="1:10" ht="32.25" hidden="1" customHeight="1" x14ac:dyDescent="0.2">
      <c r="A262" s="5" t="s">
        <v>180</v>
      </c>
      <c r="B262" s="6" t="s">
        <v>91</v>
      </c>
      <c r="C262" s="6" t="s">
        <v>219</v>
      </c>
      <c r="D262" s="6" t="s">
        <v>112</v>
      </c>
      <c r="E262" s="12" t="s">
        <v>9</v>
      </c>
      <c r="F262" s="12" t="s">
        <v>9</v>
      </c>
      <c r="G262" s="12" t="s">
        <v>9</v>
      </c>
      <c r="H262" s="8">
        <f>H263</f>
        <v>0</v>
      </c>
      <c r="I262" s="8">
        <f t="shared" ref="I262:J262" si="125">I263</f>
        <v>0</v>
      </c>
      <c r="J262" s="8">
        <f t="shared" si="125"/>
        <v>0</v>
      </c>
    </row>
    <row r="263" spans="1:10" ht="32.25" hidden="1" customHeight="1" x14ac:dyDescent="0.2">
      <c r="A263" s="5" t="s">
        <v>127</v>
      </c>
      <c r="B263" s="6" t="s">
        <v>91</v>
      </c>
      <c r="C263" s="6" t="s">
        <v>219</v>
      </c>
      <c r="D263" s="6" t="s">
        <v>112</v>
      </c>
      <c r="E263" s="6" t="s">
        <v>128</v>
      </c>
      <c r="F263" s="7" t="s">
        <v>9</v>
      </c>
      <c r="G263" s="7" t="s">
        <v>9</v>
      </c>
      <c r="H263" s="8">
        <f>H264</f>
        <v>0</v>
      </c>
      <c r="I263" s="8">
        <f t="shared" ref="I263:J263" si="126">I264</f>
        <v>0</v>
      </c>
      <c r="J263" s="8">
        <f t="shared" si="126"/>
        <v>0</v>
      </c>
    </row>
    <row r="264" spans="1:10" ht="32.25" hidden="1" customHeight="1" x14ac:dyDescent="0.2">
      <c r="A264" s="10" t="s">
        <v>180</v>
      </c>
      <c r="B264" s="4" t="s">
        <v>91</v>
      </c>
      <c r="C264" s="4" t="s">
        <v>219</v>
      </c>
      <c r="D264" s="4" t="s">
        <v>112</v>
      </c>
      <c r="E264" s="4" t="s">
        <v>128</v>
      </c>
      <c r="F264" s="4" t="s">
        <v>288</v>
      </c>
      <c r="G264" s="11" t="s">
        <v>9</v>
      </c>
      <c r="H264" s="9">
        <f>H265</f>
        <v>0</v>
      </c>
      <c r="I264" s="9">
        <f t="shared" ref="I264:J264" si="127">I265</f>
        <v>0</v>
      </c>
      <c r="J264" s="9">
        <f t="shared" si="127"/>
        <v>0</v>
      </c>
    </row>
    <row r="265" spans="1:10" ht="48.95" hidden="1" customHeight="1" x14ac:dyDescent="0.2">
      <c r="A265" s="10" t="s">
        <v>42</v>
      </c>
      <c r="B265" s="4" t="s">
        <v>91</v>
      </c>
      <c r="C265" s="4" t="s">
        <v>219</v>
      </c>
      <c r="D265" s="4" t="s">
        <v>112</v>
      </c>
      <c r="E265" s="4" t="s">
        <v>128</v>
      </c>
      <c r="F265" s="4" t="s">
        <v>288</v>
      </c>
      <c r="G265" s="4" t="s">
        <v>43</v>
      </c>
      <c r="H265" s="9">
        <f>H266</f>
        <v>0</v>
      </c>
      <c r="I265" s="9">
        <f t="shared" ref="I265:J265" si="128">I266</f>
        <v>0</v>
      </c>
      <c r="J265" s="9">
        <f t="shared" si="128"/>
        <v>0</v>
      </c>
    </row>
    <row r="266" spans="1:10" ht="64.5" hidden="1" customHeight="1" x14ac:dyDescent="0.2">
      <c r="A266" s="10" t="s">
        <v>44</v>
      </c>
      <c r="B266" s="4" t="s">
        <v>91</v>
      </c>
      <c r="C266" s="4" t="s">
        <v>219</v>
      </c>
      <c r="D266" s="4" t="s">
        <v>112</v>
      </c>
      <c r="E266" s="4" t="s">
        <v>128</v>
      </c>
      <c r="F266" s="4" t="s">
        <v>288</v>
      </c>
      <c r="G266" s="4" t="s">
        <v>45</v>
      </c>
      <c r="H266" s="9"/>
      <c r="I266" s="9"/>
      <c r="J266" s="9"/>
    </row>
    <row r="267" spans="1:10" ht="32.25" hidden="1" customHeight="1" x14ac:dyDescent="0.2">
      <c r="A267" s="5" t="s">
        <v>289</v>
      </c>
      <c r="B267" s="6" t="s">
        <v>137</v>
      </c>
      <c r="C267" s="12" t="s">
        <v>9</v>
      </c>
      <c r="D267" s="12" t="s">
        <v>9</v>
      </c>
      <c r="E267" s="12" t="s">
        <v>9</v>
      </c>
      <c r="F267" s="12" t="s">
        <v>9</v>
      </c>
      <c r="G267" s="12" t="s">
        <v>9</v>
      </c>
      <c r="H267" s="8">
        <f>H268</f>
        <v>0</v>
      </c>
      <c r="I267" s="8">
        <f t="shared" ref="I267:J267" si="129">I268</f>
        <v>0</v>
      </c>
      <c r="J267" s="8">
        <f t="shared" si="129"/>
        <v>0</v>
      </c>
    </row>
    <row r="268" spans="1:10" ht="32.25" hidden="1" customHeight="1" x14ac:dyDescent="0.2">
      <c r="A268" s="5" t="s">
        <v>209</v>
      </c>
      <c r="B268" s="6" t="s">
        <v>137</v>
      </c>
      <c r="C268" s="6" t="s">
        <v>219</v>
      </c>
      <c r="D268" s="6" t="s">
        <v>112</v>
      </c>
      <c r="E268" s="12" t="s">
        <v>9</v>
      </c>
      <c r="F268" s="12" t="s">
        <v>9</v>
      </c>
      <c r="G268" s="12" t="s">
        <v>9</v>
      </c>
      <c r="H268" s="8">
        <f>H269</f>
        <v>0</v>
      </c>
      <c r="I268" s="8">
        <f t="shared" ref="I268:J268" si="130">I269</f>
        <v>0</v>
      </c>
      <c r="J268" s="8">
        <f t="shared" si="130"/>
        <v>0</v>
      </c>
    </row>
    <row r="269" spans="1:10" ht="32.25" hidden="1" customHeight="1" x14ac:dyDescent="0.2">
      <c r="A269" s="5" t="s">
        <v>127</v>
      </c>
      <c r="B269" s="6" t="s">
        <v>137</v>
      </c>
      <c r="C269" s="6" t="s">
        <v>219</v>
      </c>
      <c r="D269" s="6" t="s">
        <v>112</v>
      </c>
      <c r="E269" s="6" t="s">
        <v>128</v>
      </c>
      <c r="F269" s="7" t="s">
        <v>9</v>
      </c>
      <c r="G269" s="7" t="s">
        <v>9</v>
      </c>
      <c r="H269" s="8">
        <f>H270</f>
        <v>0</v>
      </c>
      <c r="I269" s="8">
        <f t="shared" ref="I269:J269" si="131">I270</f>
        <v>0</v>
      </c>
      <c r="J269" s="8">
        <f t="shared" si="131"/>
        <v>0</v>
      </c>
    </row>
    <row r="270" spans="1:10" ht="32.25" hidden="1" customHeight="1" x14ac:dyDescent="0.2">
      <c r="A270" s="10" t="s">
        <v>209</v>
      </c>
      <c r="B270" s="4" t="s">
        <v>137</v>
      </c>
      <c r="C270" s="4" t="s">
        <v>219</v>
      </c>
      <c r="D270" s="4" t="s">
        <v>112</v>
      </c>
      <c r="E270" s="4" t="s">
        <v>128</v>
      </c>
      <c r="F270" s="4" t="s">
        <v>290</v>
      </c>
      <c r="G270" s="11" t="s">
        <v>9</v>
      </c>
      <c r="H270" s="9">
        <f>H271</f>
        <v>0</v>
      </c>
      <c r="I270" s="9">
        <f t="shared" ref="I270:J270" si="132">I271</f>
        <v>0</v>
      </c>
      <c r="J270" s="9">
        <f t="shared" si="132"/>
        <v>0</v>
      </c>
    </row>
    <row r="271" spans="1:10" ht="48.95" hidden="1" customHeight="1" x14ac:dyDescent="0.2">
      <c r="A271" s="10" t="s">
        <v>42</v>
      </c>
      <c r="B271" s="4" t="s">
        <v>137</v>
      </c>
      <c r="C271" s="4" t="s">
        <v>219</v>
      </c>
      <c r="D271" s="4" t="s">
        <v>112</v>
      </c>
      <c r="E271" s="4" t="s">
        <v>128</v>
      </c>
      <c r="F271" s="4" t="s">
        <v>290</v>
      </c>
      <c r="G271" s="4" t="s">
        <v>43</v>
      </c>
      <c r="H271" s="9">
        <f>H272</f>
        <v>0</v>
      </c>
      <c r="I271" s="9">
        <f t="shared" ref="I271:J271" si="133">I272</f>
        <v>0</v>
      </c>
      <c r="J271" s="9">
        <f t="shared" si="133"/>
        <v>0</v>
      </c>
    </row>
    <row r="272" spans="1:10" ht="64.5" hidden="1" customHeight="1" x14ac:dyDescent="0.2">
      <c r="A272" s="10" t="s">
        <v>44</v>
      </c>
      <c r="B272" s="4" t="s">
        <v>137</v>
      </c>
      <c r="C272" s="4" t="s">
        <v>219</v>
      </c>
      <c r="D272" s="4" t="s">
        <v>112</v>
      </c>
      <c r="E272" s="4" t="s">
        <v>128</v>
      </c>
      <c r="F272" s="4" t="s">
        <v>290</v>
      </c>
      <c r="G272" s="4" t="s">
        <v>45</v>
      </c>
      <c r="H272" s="9"/>
      <c r="I272" s="9"/>
      <c r="J272" s="9"/>
    </row>
    <row r="273" spans="1:10" ht="32.25" hidden="1" customHeight="1" x14ac:dyDescent="0.2">
      <c r="A273" s="5" t="s">
        <v>291</v>
      </c>
      <c r="B273" s="6" t="s">
        <v>110</v>
      </c>
      <c r="C273" s="12" t="s">
        <v>9</v>
      </c>
      <c r="D273" s="12" t="s">
        <v>9</v>
      </c>
      <c r="E273" s="12" t="s">
        <v>9</v>
      </c>
      <c r="F273" s="12" t="s">
        <v>9</v>
      </c>
      <c r="G273" s="12" t="s">
        <v>9</v>
      </c>
      <c r="H273" s="8">
        <f>H274</f>
        <v>0</v>
      </c>
      <c r="I273" s="8">
        <f t="shared" ref="I273:J273" si="134">I274</f>
        <v>0</v>
      </c>
      <c r="J273" s="8">
        <f t="shared" si="134"/>
        <v>0</v>
      </c>
    </row>
    <row r="274" spans="1:10" ht="48.95" hidden="1" customHeight="1" x14ac:dyDescent="0.2">
      <c r="A274" s="5" t="s">
        <v>107</v>
      </c>
      <c r="B274" s="6" t="s">
        <v>110</v>
      </c>
      <c r="C274" s="6" t="s">
        <v>219</v>
      </c>
      <c r="D274" s="6" t="s">
        <v>220</v>
      </c>
      <c r="E274" s="6" t="s">
        <v>108</v>
      </c>
      <c r="F274" s="7" t="s">
        <v>9</v>
      </c>
      <c r="G274" s="7" t="s">
        <v>9</v>
      </c>
      <c r="H274" s="8">
        <f>H275+H278+H283+H286</f>
        <v>0</v>
      </c>
      <c r="I274" s="8">
        <f t="shared" ref="I274:J274" si="135">I275+I278+I283+I286</f>
        <v>0</v>
      </c>
      <c r="J274" s="8">
        <f t="shared" si="135"/>
        <v>0</v>
      </c>
    </row>
    <row r="275" spans="1:10" ht="127.9" hidden="1" customHeight="1" x14ac:dyDescent="0.2">
      <c r="A275" s="10" t="s">
        <v>120</v>
      </c>
      <c r="B275" s="4" t="s">
        <v>110</v>
      </c>
      <c r="C275" s="4" t="s">
        <v>219</v>
      </c>
      <c r="D275" s="4" t="s">
        <v>220</v>
      </c>
      <c r="E275" s="4" t="s">
        <v>108</v>
      </c>
      <c r="F275" s="4" t="s">
        <v>292</v>
      </c>
      <c r="G275" s="11" t="s">
        <v>9</v>
      </c>
      <c r="H275" s="9">
        <f>H276</f>
        <v>0</v>
      </c>
      <c r="I275" s="9">
        <f t="shared" ref="I275:J275" si="136">I276</f>
        <v>0</v>
      </c>
      <c r="J275" s="9">
        <f t="shared" si="136"/>
        <v>0</v>
      </c>
    </row>
    <row r="276" spans="1:10" ht="25.5" hidden="1" customHeight="1" x14ac:dyDescent="0.2">
      <c r="A276" s="10" t="s">
        <v>121</v>
      </c>
      <c r="B276" s="4" t="s">
        <v>110</v>
      </c>
      <c r="C276" s="4" t="s">
        <v>219</v>
      </c>
      <c r="D276" s="4" t="s">
        <v>220</v>
      </c>
      <c r="E276" s="4" t="s">
        <v>108</v>
      </c>
      <c r="F276" s="4" t="s">
        <v>292</v>
      </c>
      <c r="G276" s="4" t="s">
        <v>122</v>
      </c>
      <c r="H276" s="9">
        <f>H277</f>
        <v>0</v>
      </c>
      <c r="I276" s="9">
        <f t="shared" ref="I276:J276" si="137">I277</f>
        <v>0</v>
      </c>
      <c r="J276" s="9">
        <f t="shared" si="137"/>
        <v>0</v>
      </c>
    </row>
    <row r="277" spans="1:10" ht="23.25" hidden="1" customHeight="1" x14ac:dyDescent="0.2">
      <c r="A277" s="10" t="s">
        <v>123</v>
      </c>
      <c r="B277" s="4" t="s">
        <v>110</v>
      </c>
      <c r="C277" s="4" t="s">
        <v>219</v>
      </c>
      <c r="D277" s="4" t="s">
        <v>220</v>
      </c>
      <c r="E277" s="4" t="s">
        <v>108</v>
      </c>
      <c r="F277" s="4" t="s">
        <v>292</v>
      </c>
      <c r="G277" s="4" t="s">
        <v>124</v>
      </c>
      <c r="H277" s="9"/>
      <c r="I277" s="9"/>
      <c r="J277" s="9"/>
    </row>
    <row r="278" spans="1:10" ht="48.95" hidden="1" customHeight="1" x14ac:dyDescent="0.2">
      <c r="A278" s="10" t="s">
        <v>41</v>
      </c>
      <c r="B278" s="4" t="s">
        <v>110</v>
      </c>
      <c r="C278" s="4" t="s">
        <v>219</v>
      </c>
      <c r="D278" s="4" t="s">
        <v>220</v>
      </c>
      <c r="E278" s="4" t="s">
        <v>108</v>
      </c>
      <c r="F278" s="4" t="s">
        <v>234</v>
      </c>
      <c r="G278" s="11" t="s">
        <v>9</v>
      </c>
      <c r="H278" s="9">
        <f>H279+H281</f>
        <v>0</v>
      </c>
      <c r="I278" s="9">
        <f t="shared" ref="I278:J278" si="138">I279+I281</f>
        <v>0</v>
      </c>
      <c r="J278" s="9">
        <f t="shared" si="138"/>
        <v>0</v>
      </c>
    </row>
    <row r="279" spans="1:10" ht="127.9" hidden="1" customHeight="1" x14ac:dyDescent="0.2">
      <c r="A279" s="10" t="s">
        <v>35</v>
      </c>
      <c r="B279" s="4" t="s">
        <v>110</v>
      </c>
      <c r="C279" s="4" t="s">
        <v>219</v>
      </c>
      <c r="D279" s="4" t="s">
        <v>220</v>
      </c>
      <c r="E279" s="4" t="s">
        <v>108</v>
      </c>
      <c r="F279" s="4" t="s">
        <v>234</v>
      </c>
      <c r="G279" s="4" t="s">
        <v>36</v>
      </c>
      <c r="H279" s="9">
        <f>H280</f>
        <v>0</v>
      </c>
      <c r="I279" s="9">
        <f t="shared" ref="I279:J279" si="139">I280</f>
        <v>0</v>
      </c>
      <c r="J279" s="9">
        <f t="shared" si="139"/>
        <v>0</v>
      </c>
    </row>
    <row r="280" spans="1:10" ht="48.95" hidden="1" customHeight="1" x14ac:dyDescent="0.2">
      <c r="A280" s="10" t="s">
        <v>37</v>
      </c>
      <c r="B280" s="4" t="s">
        <v>110</v>
      </c>
      <c r="C280" s="4" t="s">
        <v>219</v>
      </c>
      <c r="D280" s="4" t="s">
        <v>220</v>
      </c>
      <c r="E280" s="4" t="s">
        <v>108</v>
      </c>
      <c r="F280" s="4" t="s">
        <v>234</v>
      </c>
      <c r="G280" s="4" t="s">
        <v>38</v>
      </c>
      <c r="H280" s="9"/>
      <c r="I280" s="9"/>
      <c r="J280" s="9"/>
    </row>
    <row r="281" spans="1:10" ht="48.95" hidden="1" customHeight="1" x14ac:dyDescent="0.2">
      <c r="A281" s="10" t="s">
        <v>42</v>
      </c>
      <c r="B281" s="4" t="s">
        <v>110</v>
      </c>
      <c r="C281" s="4" t="s">
        <v>219</v>
      </c>
      <c r="D281" s="4" t="s">
        <v>220</v>
      </c>
      <c r="E281" s="4" t="s">
        <v>108</v>
      </c>
      <c r="F281" s="4" t="s">
        <v>234</v>
      </c>
      <c r="G281" s="4" t="s">
        <v>43</v>
      </c>
      <c r="H281" s="9">
        <f>H282</f>
        <v>0</v>
      </c>
      <c r="I281" s="9">
        <f t="shared" ref="I281:J281" si="140">I282</f>
        <v>0</v>
      </c>
      <c r="J281" s="9">
        <f t="shared" si="140"/>
        <v>0</v>
      </c>
    </row>
    <row r="282" spans="1:10" ht="64.5" hidden="1" customHeight="1" x14ac:dyDescent="0.2">
      <c r="A282" s="10" t="s">
        <v>44</v>
      </c>
      <c r="B282" s="4" t="s">
        <v>110</v>
      </c>
      <c r="C282" s="4" t="s">
        <v>219</v>
      </c>
      <c r="D282" s="4" t="s">
        <v>220</v>
      </c>
      <c r="E282" s="4" t="s">
        <v>108</v>
      </c>
      <c r="F282" s="4" t="s">
        <v>234</v>
      </c>
      <c r="G282" s="4" t="s">
        <v>45</v>
      </c>
      <c r="H282" s="9"/>
      <c r="I282" s="9"/>
      <c r="J282" s="9"/>
    </row>
    <row r="283" spans="1:10" ht="48.95" hidden="1" customHeight="1" x14ac:dyDescent="0.2">
      <c r="A283" s="10" t="s">
        <v>126</v>
      </c>
      <c r="B283" s="4" t="s">
        <v>110</v>
      </c>
      <c r="C283" s="4" t="s">
        <v>219</v>
      </c>
      <c r="D283" s="4" t="s">
        <v>220</v>
      </c>
      <c r="E283" s="4" t="s">
        <v>108</v>
      </c>
      <c r="F283" s="4" t="s">
        <v>293</v>
      </c>
      <c r="G283" s="11" t="s">
        <v>9</v>
      </c>
      <c r="H283" s="9">
        <f>H284</f>
        <v>0</v>
      </c>
      <c r="I283" s="9">
        <f t="shared" ref="I283:J283" si="141">I284</f>
        <v>0</v>
      </c>
      <c r="J283" s="9">
        <f t="shared" si="141"/>
        <v>0</v>
      </c>
    </row>
    <row r="284" spans="1:10" ht="23.25" hidden="1" customHeight="1" x14ac:dyDescent="0.2">
      <c r="A284" s="10" t="s">
        <v>121</v>
      </c>
      <c r="B284" s="4" t="s">
        <v>110</v>
      </c>
      <c r="C284" s="4" t="s">
        <v>219</v>
      </c>
      <c r="D284" s="4" t="s">
        <v>220</v>
      </c>
      <c r="E284" s="4" t="s">
        <v>108</v>
      </c>
      <c r="F284" s="4" t="s">
        <v>293</v>
      </c>
      <c r="G284" s="4" t="s">
        <v>122</v>
      </c>
      <c r="H284" s="9">
        <f>H285</f>
        <v>0</v>
      </c>
      <c r="I284" s="9">
        <f t="shared" ref="I284:J284" si="142">I285</f>
        <v>0</v>
      </c>
      <c r="J284" s="9">
        <f t="shared" si="142"/>
        <v>0</v>
      </c>
    </row>
    <row r="285" spans="1:10" ht="15" hidden="1" customHeight="1" x14ac:dyDescent="0.2">
      <c r="A285" s="10" t="s">
        <v>123</v>
      </c>
      <c r="B285" s="4" t="s">
        <v>110</v>
      </c>
      <c r="C285" s="4" t="s">
        <v>219</v>
      </c>
      <c r="D285" s="4" t="s">
        <v>220</v>
      </c>
      <c r="E285" s="4" t="s">
        <v>108</v>
      </c>
      <c r="F285" s="4" t="s">
        <v>293</v>
      </c>
      <c r="G285" s="4" t="s">
        <v>124</v>
      </c>
      <c r="H285" s="9"/>
      <c r="I285" s="9"/>
      <c r="J285" s="9"/>
    </row>
    <row r="286" spans="1:10" ht="32.25" hidden="1" customHeight="1" x14ac:dyDescent="0.2">
      <c r="A286" s="10" t="s">
        <v>46</v>
      </c>
      <c r="B286" s="4" t="s">
        <v>110</v>
      </c>
      <c r="C286" s="4" t="s">
        <v>219</v>
      </c>
      <c r="D286" s="4" t="s">
        <v>220</v>
      </c>
      <c r="E286" s="4" t="s">
        <v>108</v>
      </c>
      <c r="F286" s="4" t="s">
        <v>247</v>
      </c>
      <c r="G286" s="11" t="s">
        <v>9</v>
      </c>
      <c r="H286" s="9">
        <f>H287</f>
        <v>0</v>
      </c>
      <c r="I286" s="9">
        <f t="shared" ref="I286:J287" si="143">I287</f>
        <v>0</v>
      </c>
      <c r="J286" s="9">
        <f t="shared" si="143"/>
        <v>0</v>
      </c>
    </row>
    <row r="287" spans="1:10" ht="19.5" hidden="1" customHeight="1" x14ac:dyDescent="0.2">
      <c r="A287" s="10" t="s">
        <v>47</v>
      </c>
      <c r="B287" s="4" t="s">
        <v>110</v>
      </c>
      <c r="C287" s="4" t="s">
        <v>219</v>
      </c>
      <c r="D287" s="4" t="s">
        <v>220</v>
      </c>
      <c r="E287" s="4" t="s">
        <v>108</v>
      </c>
      <c r="F287" s="4" t="s">
        <v>247</v>
      </c>
      <c r="G287" s="4" t="s">
        <v>48</v>
      </c>
      <c r="H287" s="9">
        <f>H288</f>
        <v>0</v>
      </c>
      <c r="I287" s="9">
        <f t="shared" si="143"/>
        <v>0</v>
      </c>
      <c r="J287" s="9">
        <f t="shared" si="143"/>
        <v>0</v>
      </c>
    </row>
    <row r="288" spans="1:10" ht="32.25" hidden="1" customHeight="1" x14ac:dyDescent="0.2">
      <c r="A288" s="10" t="s">
        <v>49</v>
      </c>
      <c r="B288" s="4" t="s">
        <v>110</v>
      </c>
      <c r="C288" s="4" t="s">
        <v>219</v>
      </c>
      <c r="D288" s="4" t="s">
        <v>220</v>
      </c>
      <c r="E288" s="4" t="s">
        <v>108</v>
      </c>
      <c r="F288" s="4" t="s">
        <v>247</v>
      </c>
      <c r="G288" s="4" t="s">
        <v>50</v>
      </c>
      <c r="H288" s="9"/>
      <c r="I288" s="9"/>
      <c r="J288" s="9"/>
    </row>
    <row r="289" spans="1:10" ht="80.099999999999994" customHeight="1" x14ac:dyDescent="0.2">
      <c r="A289" s="5" t="s">
        <v>294</v>
      </c>
      <c r="B289" s="6" t="s">
        <v>54</v>
      </c>
      <c r="C289" s="12" t="s">
        <v>9</v>
      </c>
      <c r="D289" s="12" t="s">
        <v>9</v>
      </c>
      <c r="E289" s="12" t="s">
        <v>9</v>
      </c>
      <c r="F289" s="12" t="s">
        <v>9</v>
      </c>
      <c r="G289" s="12" t="s">
        <v>9</v>
      </c>
      <c r="H289" s="8">
        <f>H290</f>
        <v>248400</v>
      </c>
      <c r="I289" s="8">
        <f t="shared" ref="I289:J289" si="144">I290</f>
        <v>0</v>
      </c>
      <c r="J289" s="8">
        <f t="shared" si="144"/>
        <v>0</v>
      </c>
    </row>
    <row r="290" spans="1:10" ht="64.5" customHeight="1" x14ac:dyDescent="0.2">
      <c r="A290" s="5" t="s">
        <v>97</v>
      </c>
      <c r="B290" s="6" t="s">
        <v>54</v>
      </c>
      <c r="C290" s="6" t="s">
        <v>219</v>
      </c>
      <c r="D290" s="6" t="s">
        <v>220</v>
      </c>
      <c r="E290" s="6" t="s">
        <v>98</v>
      </c>
      <c r="F290" s="7" t="s">
        <v>9</v>
      </c>
      <c r="G290" s="7" t="s">
        <v>9</v>
      </c>
      <c r="H290" s="8">
        <f>H291+H296+H299+H302+H305</f>
        <v>248400</v>
      </c>
      <c r="I290" s="8">
        <f t="shared" ref="I290:J290" si="145">I291+I296+I299+I302+I305</f>
        <v>0</v>
      </c>
      <c r="J290" s="8">
        <f t="shared" si="145"/>
        <v>0</v>
      </c>
    </row>
    <row r="291" spans="1:10" ht="48.95" hidden="1" customHeight="1" x14ac:dyDescent="0.2">
      <c r="A291" s="10" t="s">
        <v>41</v>
      </c>
      <c r="B291" s="4" t="s">
        <v>54</v>
      </c>
      <c r="C291" s="4" t="s">
        <v>219</v>
      </c>
      <c r="D291" s="4" t="s">
        <v>220</v>
      </c>
      <c r="E291" s="4" t="s">
        <v>98</v>
      </c>
      <c r="F291" s="4" t="s">
        <v>234</v>
      </c>
      <c r="G291" s="11" t="s">
        <v>9</v>
      </c>
      <c r="H291" s="9">
        <f>H292+H294</f>
        <v>0</v>
      </c>
      <c r="I291" s="9">
        <f t="shared" ref="I291:J291" si="146">I292+I294</f>
        <v>0</v>
      </c>
      <c r="J291" s="9">
        <f t="shared" si="146"/>
        <v>0</v>
      </c>
    </row>
    <row r="292" spans="1:10" ht="127.9" hidden="1" customHeight="1" x14ac:dyDescent="0.2">
      <c r="A292" s="10" t="s">
        <v>35</v>
      </c>
      <c r="B292" s="4" t="s">
        <v>54</v>
      </c>
      <c r="C292" s="4" t="s">
        <v>219</v>
      </c>
      <c r="D292" s="4" t="s">
        <v>220</v>
      </c>
      <c r="E292" s="4" t="s">
        <v>98</v>
      </c>
      <c r="F292" s="4" t="s">
        <v>234</v>
      </c>
      <c r="G292" s="4" t="s">
        <v>36</v>
      </c>
      <c r="H292" s="9">
        <f>H293</f>
        <v>0</v>
      </c>
      <c r="I292" s="9">
        <f t="shared" ref="I292:J292" si="147">I293</f>
        <v>0</v>
      </c>
      <c r="J292" s="9">
        <f t="shared" si="147"/>
        <v>0</v>
      </c>
    </row>
    <row r="293" spans="1:10" ht="48.95" hidden="1" customHeight="1" x14ac:dyDescent="0.2">
      <c r="A293" s="10" t="s">
        <v>37</v>
      </c>
      <c r="B293" s="4" t="s">
        <v>54</v>
      </c>
      <c r="C293" s="4" t="s">
        <v>219</v>
      </c>
      <c r="D293" s="4" t="s">
        <v>220</v>
      </c>
      <c r="E293" s="4" t="s">
        <v>98</v>
      </c>
      <c r="F293" s="4" t="s">
        <v>234</v>
      </c>
      <c r="G293" s="4" t="s">
        <v>38</v>
      </c>
      <c r="H293" s="9"/>
      <c r="I293" s="9"/>
      <c r="J293" s="9"/>
    </row>
    <row r="294" spans="1:10" ht="48.95" hidden="1" customHeight="1" x14ac:dyDescent="0.2">
      <c r="A294" s="10" t="s">
        <v>42</v>
      </c>
      <c r="B294" s="4" t="s">
        <v>54</v>
      </c>
      <c r="C294" s="4" t="s">
        <v>219</v>
      </c>
      <c r="D294" s="4" t="s">
        <v>220</v>
      </c>
      <c r="E294" s="4" t="s">
        <v>98</v>
      </c>
      <c r="F294" s="4" t="s">
        <v>234</v>
      </c>
      <c r="G294" s="4" t="s">
        <v>43</v>
      </c>
      <c r="H294" s="9">
        <f>H295</f>
        <v>0</v>
      </c>
      <c r="I294" s="9">
        <f t="shared" ref="I294:J294" si="148">I295</f>
        <v>0</v>
      </c>
      <c r="J294" s="9">
        <f t="shared" si="148"/>
        <v>0</v>
      </c>
    </row>
    <row r="295" spans="1:10" ht="64.5" hidden="1" customHeight="1" x14ac:dyDescent="0.2">
      <c r="A295" s="10" t="s">
        <v>44</v>
      </c>
      <c r="B295" s="4" t="s">
        <v>54</v>
      </c>
      <c r="C295" s="4" t="s">
        <v>219</v>
      </c>
      <c r="D295" s="4" t="s">
        <v>220</v>
      </c>
      <c r="E295" s="4" t="s">
        <v>98</v>
      </c>
      <c r="F295" s="4" t="s">
        <v>234</v>
      </c>
      <c r="G295" s="4" t="s">
        <v>45</v>
      </c>
      <c r="H295" s="9"/>
      <c r="I295" s="9"/>
      <c r="J295" s="9"/>
    </row>
    <row r="296" spans="1:10" ht="48.95" hidden="1" customHeight="1" x14ac:dyDescent="0.2">
      <c r="A296" s="10" t="s">
        <v>104</v>
      </c>
      <c r="B296" s="4" t="s">
        <v>54</v>
      </c>
      <c r="C296" s="4" t="s">
        <v>219</v>
      </c>
      <c r="D296" s="4" t="s">
        <v>220</v>
      </c>
      <c r="E296" s="4" t="s">
        <v>98</v>
      </c>
      <c r="F296" s="4" t="s">
        <v>295</v>
      </c>
      <c r="G296" s="11" t="s">
        <v>9</v>
      </c>
      <c r="H296" s="9">
        <f>H297</f>
        <v>0</v>
      </c>
      <c r="I296" s="9">
        <f t="shared" ref="I296:J296" si="149">I297</f>
        <v>0</v>
      </c>
      <c r="J296" s="9">
        <f t="shared" si="149"/>
        <v>0</v>
      </c>
    </row>
    <row r="297" spans="1:10" ht="48.95" hidden="1" customHeight="1" x14ac:dyDescent="0.2">
      <c r="A297" s="10" t="s">
        <v>42</v>
      </c>
      <c r="B297" s="4" t="s">
        <v>54</v>
      </c>
      <c r="C297" s="4" t="s">
        <v>219</v>
      </c>
      <c r="D297" s="4" t="s">
        <v>220</v>
      </c>
      <c r="E297" s="4" t="s">
        <v>98</v>
      </c>
      <c r="F297" s="4" t="s">
        <v>295</v>
      </c>
      <c r="G297" s="4" t="s">
        <v>43</v>
      </c>
      <c r="H297" s="9">
        <f>H298</f>
        <v>0</v>
      </c>
      <c r="I297" s="9">
        <f t="shared" ref="I297:J297" si="150">I298</f>
        <v>0</v>
      </c>
      <c r="J297" s="9">
        <f t="shared" si="150"/>
        <v>0</v>
      </c>
    </row>
    <row r="298" spans="1:10" ht="64.5" hidden="1" customHeight="1" x14ac:dyDescent="0.2">
      <c r="A298" s="10" t="s">
        <v>44</v>
      </c>
      <c r="B298" s="4" t="s">
        <v>54</v>
      </c>
      <c r="C298" s="4" t="s">
        <v>219</v>
      </c>
      <c r="D298" s="4" t="s">
        <v>220</v>
      </c>
      <c r="E298" s="4" t="s">
        <v>98</v>
      </c>
      <c r="F298" s="4" t="s">
        <v>295</v>
      </c>
      <c r="G298" s="4" t="s">
        <v>45</v>
      </c>
      <c r="H298" s="9"/>
      <c r="I298" s="9">
        <v>0</v>
      </c>
      <c r="J298" s="9">
        <v>0</v>
      </c>
    </row>
    <row r="299" spans="1:10" ht="32.25" hidden="1" customHeight="1" x14ac:dyDescent="0.2">
      <c r="A299" s="10" t="s">
        <v>105</v>
      </c>
      <c r="B299" s="4" t="s">
        <v>54</v>
      </c>
      <c r="C299" s="4" t="s">
        <v>219</v>
      </c>
      <c r="D299" s="4" t="s">
        <v>220</v>
      </c>
      <c r="E299" s="4" t="s">
        <v>98</v>
      </c>
      <c r="F299" s="4" t="s">
        <v>296</v>
      </c>
      <c r="G299" s="11" t="s">
        <v>9</v>
      </c>
      <c r="H299" s="9">
        <f>H300</f>
        <v>0</v>
      </c>
      <c r="I299" s="9">
        <f t="shared" ref="I299:J299" si="151">I300</f>
        <v>0</v>
      </c>
      <c r="J299" s="9">
        <f t="shared" si="151"/>
        <v>0</v>
      </c>
    </row>
    <row r="300" spans="1:10" ht="48.95" hidden="1" customHeight="1" x14ac:dyDescent="0.2">
      <c r="A300" s="10" t="s">
        <v>42</v>
      </c>
      <c r="B300" s="4" t="s">
        <v>54</v>
      </c>
      <c r="C300" s="4" t="s">
        <v>219</v>
      </c>
      <c r="D300" s="4" t="s">
        <v>220</v>
      </c>
      <c r="E300" s="4" t="s">
        <v>98</v>
      </c>
      <c r="F300" s="4" t="s">
        <v>296</v>
      </c>
      <c r="G300" s="4" t="s">
        <v>43</v>
      </c>
      <c r="H300" s="9">
        <f>H301</f>
        <v>0</v>
      </c>
      <c r="I300" s="9">
        <f t="shared" ref="I300:J300" si="152">I301</f>
        <v>0</v>
      </c>
      <c r="J300" s="9">
        <f t="shared" si="152"/>
        <v>0</v>
      </c>
    </row>
    <row r="301" spans="1:10" ht="64.5" hidden="1" customHeight="1" x14ac:dyDescent="0.2">
      <c r="A301" s="10" t="s">
        <v>44</v>
      </c>
      <c r="B301" s="4" t="s">
        <v>54</v>
      </c>
      <c r="C301" s="4" t="s">
        <v>219</v>
      </c>
      <c r="D301" s="4" t="s">
        <v>220</v>
      </c>
      <c r="E301" s="4" t="s">
        <v>98</v>
      </c>
      <c r="F301" s="4" t="s">
        <v>296</v>
      </c>
      <c r="G301" s="4" t="s">
        <v>45</v>
      </c>
      <c r="H301" s="9"/>
      <c r="I301" s="9">
        <v>0</v>
      </c>
      <c r="J301" s="9">
        <v>0</v>
      </c>
    </row>
    <row r="302" spans="1:10" ht="80.099999999999994" customHeight="1" x14ac:dyDescent="0.2">
      <c r="A302" s="10" t="s">
        <v>106</v>
      </c>
      <c r="B302" s="4" t="s">
        <v>54</v>
      </c>
      <c r="C302" s="4" t="s">
        <v>219</v>
      </c>
      <c r="D302" s="4" t="s">
        <v>220</v>
      </c>
      <c r="E302" s="4" t="s">
        <v>98</v>
      </c>
      <c r="F302" s="4" t="s">
        <v>297</v>
      </c>
      <c r="G302" s="11" t="s">
        <v>9</v>
      </c>
      <c r="H302" s="9">
        <f>H303</f>
        <v>248400</v>
      </c>
      <c r="I302" s="9">
        <f t="shared" ref="I302:J302" si="153">I303</f>
        <v>0</v>
      </c>
      <c r="J302" s="9">
        <f t="shared" si="153"/>
        <v>0</v>
      </c>
    </row>
    <row r="303" spans="1:10" ht="48.95" customHeight="1" x14ac:dyDescent="0.2">
      <c r="A303" s="10" t="s">
        <v>42</v>
      </c>
      <c r="B303" s="4" t="s">
        <v>54</v>
      </c>
      <c r="C303" s="4" t="s">
        <v>219</v>
      </c>
      <c r="D303" s="4" t="s">
        <v>220</v>
      </c>
      <c r="E303" s="4" t="s">
        <v>98</v>
      </c>
      <c r="F303" s="4" t="s">
        <v>297</v>
      </c>
      <c r="G303" s="4" t="s">
        <v>43</v>
      </c>
      <c r="H303" s="9">
        <f>H304</f>
        <v>248400</v>
      </c>
      <c r="I303" s="9">
        <f t="shared" ref="I303:J303" si="154">I304</f>
        <v>0</v>
      </c>
      <c r="J303" s="9">
        <f t="shared" si="154"/>
        <v>0</v>
      </c>
    </row>
    <row r="304" spans="1:10" ht="64.5" customHeight="1" x14ac:dyDescent="0.2">
      <c r="A304" s="10" t="s">
        <v>44</v>
      </c>
      <c r="B304" s="4" t="s">
        <v>54</v>
      </c>
      <c r="C304" s="4" t="s">
        <v>219</v>
      </c>
      <c r="D304" s="4" t="s">
        <v>220</v>
      </c>
      <c r="E304" s="4" t="s">
        <v>98</v>
      </c>
      <c r="F304" s="4" t="s">
        <v>297</v>
      </c>
      <c r="G304" s="4" t="s">
        <v>45</v>
      </c>
      <c r="H304" s="9">
        <v>248400</v>
      </c>
      <c r="I304" s="9">
        <v>0</v>
      </c>
      <c r="J304" s="9">
        <v>0</v>
      </c>
    </row>
    <row r="305" spans="1:10" ht="32.25" hidden="1" customHeight="1" x14ac:dyDescent="0.2">
      <c r="A305" s="10" t="s">
        <v>46</v>
      </c>
      <c r="B305" s="4" t="s">
        <v>54</v>
      </c>
      <c r="C305" s="4" t="s">
        <v>219</v>
      </c>
      <c r="D305" s="4" t="s">
        <v>220</v>
      </c>
      <c r="E305" s="4" t="s">
        <v>98</v>
      </c>
      <c r="F305" s="4" t="s">
        <v>247</v>
      </c>
      <c r="G305" s="11" t="s">
        <v>9</v>
      </c>
      <c r="H305" s="9">
        <f>H306</f>
        <v>0</v>
      </c>
      <c r="I305" s="9">
        <f t="shared" ref="I305:J305" si="155">I306</f>
        <v>0</v>
      </c>
      <c r="J305" s="9">
        <f t="shared" si="155"/>
        <v>0</v>
      </c>
    </row>
    <row r="306" spans="1:10" ht="24.75" hidden="1" customHeight="1" x14ac:dyDescent="0.2">
      <c r="A306" s="10" t="s">
        <v>47</v>
      </c>
      <c r="B306" s="4" t="s">
        <v>54</v>
      </c>
      <c r="C306" s="4" t="s">
        <v>219</v>
      </c>
      <c r="D306" s="4" t="s">
        <v>220</v>
      </c>
      <c r="E306" s="4" t="s">
        <v>98</v>
      </c>
      <c r="F306" s="4" t="s">
        <v>247</v>
      </c>
      <c r="G306" s="4" t="s">
        <v>48</v>
      </c>
      <c r="H306" s="9">
        <f>H307</f>
        <v>0</v>
      </c>
      <c r="I306" s="9">
        <f t="shared" ref="I306:J306" si="156">I307</f>
        <v>0</v>
      </c>
      <c r="J306" s="9">
        <f t="shared" si="156"/>
        <v>0</v>
      </c>
    </row>
    <row r="307" spans="1:10" ht="32.25" hidden="1" customHeight="1" x14ac:dyDescent="0.2">
      <c r="A307" s="10" t="s">
        <v>49</v>
      </c>
      <c r="B307" s="4" t="s">
        <v>54</v>
      </c>
      <c r="C307" s="4" t="s">
        <v>219</v>
      </c>
      <c r="D307" s="4" t="s">
        <v>220</v>
      </c>
      <c r="E307" s="4" t="s">
        <v>98</v>
      </c>
      <c r="F307" s="4" t="s">
        <v>247</v>
      </c>
      <c r="G307" s="4" t="s">
        <v>50</v>
      </c>
      <c r="H307" s="9"/>
      <c r="I307" s="9"/>
      <c r="J307" s="9"/>
    </row>
    <row r="308" spans="1:10" ht="30" customHeight="1" x14ac:dyDescent="0.2">
      <c r="A308" s="5" t="s">
        <v>298</v>
      </c>
      <c r="B308" s="6" t="s">
        <v>299</v>
      </c>
      <c r="C308" s="12" t="s">
        <v>9</v>
      </c>
      <c r="D308" s="12" t="s">
        <v>9</v>
      </c>
      <c r="E308" s="12" t="s">
        <v>9</v>
      </c>
      <c r="F308" s="12" t="s">
        <v>9</v>
      </c>
      <c r="G308" s="12" t="s">
        <v>9</v>
      </c>
      <c r="H308" s="8">
        <f>H309+H321+H334+H330</f>
        <v>0</v>
      </c>
      <c r="I308" s="8">
        <f t="shared" ref="I308:J308" si="157">I309+I321+I334</f>
        <v>0</v>
      </c>
      <c r="J308" s="8">
        <f t="shared" si="157"/>
        <v>0</v>
      </c>
    </row>
    <row r="309" spans="1:10" ht="32.25" hidden="1" customHeight="1" x14ac:dyDescent="0.2">
      <c r="A309" s="5" t="s">
        <v>28</v>
      </c>
      <c r="B309" s="6" t="s">
        <v>299</v>
      </c>
      <c r="C309" s="6" t="s">
        <v>219</v>
      </c>
      <c r="D309" s="6" t="s">
        <v>220</v>
      </c>
      <c r="E309" s="6" t="s">
        <v>29</v>
      </c>
      <c r="F309" s="7" t="s">
        <v>9</v>
      </c>
      <c r="G309" s="7" t="s">
        <v>9</v>
      </c>
      <c r="H309" s="8">
        <f>H310+H313+H318</f>
        <v>0</v>
      </c>
      <c r="I309" s="8">
        <f t="shared" ref="I309:J309" si="158">I310+I313+I318</f>
        <v>0</v>
      </c>
      <c r="J309" s="8">
        <f t="shared" si="158"/>
        <v>0</v>
      </c>
    </row>
    <row r="310" spans="1:10" ht="32.25" hidden="1" customHeight="1" x14ac:dyDescent="0.2">
      <c r="A310" s="10" t="s">
        <v>34</v>
      </c>
      <c r="B310" s="4" t="s">
        <v>299</v>
      </c>
      <c r="C310" s="4" t="s">
        <v>219</v>
      </c>
      <c r="D310" s="4" t="s">
        <v>220</v>
      </c>
      <c r="E310" s="4" t="s">
        <v>29</v>
      </c>
      <c r="F310" s="4" t="s">
        <v>300</v>
      </c>
      <c r="G310" s="11" t="s">
        <v>9</v>
      </c>
      <c r="H310" s="9">
        <f>H311</f>
        <v>0</v>
      </c>
      <c r="I310" s="9">
        <f t="shared" ref="I310:J310" si="159">I311</f>
        <v>0</v>
      </c>
      <c r="J310" s="9">
        <f t="shared" si="159"/>
        <v>0</v>
      </c>
    </row>
    <row r="311" spans="1:10" ht="127.9" hidden="1" customHeight="1" x14ac:dyDescent="0.2">
      <c r="A311" s="10" t="s">
        <v>35</v>
      </c>
      <c r="B311" s="4" t="s">
        <v>299</v>
      </c>
      <c r="C311" s="4" t="s">
        <v>219</v>
      </c>
      <c r="D311" s="4" t="s">
        <v>220</v>
      </c>
      <c r="E311" s="4" t="s">
        <v>29</v>
      </c>
      <c r="F311" s="4" t="s">
        <v>300</v>
      </c>
      <c r="G311" s="4" t="s">
        <v>36</v>
      </c>
      <c r="H311" s="9">
        <f>H312</f>
        <v>0</v>
      </c>
      <c r="I311" s="9">
        <f t="shared" ref="I311:J311" si="160">I312</f>
        <v>0</v>
      </c>
      <c r="J311" s="9">
        <f t="shared" si="160"/>
        <v>0</v>
      </c>
    </row>
    <row r="312" spans="1:10" ht="48.95" hidden="1" customHeight="1" x14ac:dyDescent="0.2">
      <c r="A312" s="10" t="s">
        <v>37</v>
      </c>
      <c r="B312" s="4" t="s">
        <v>299</v>
      </c>
      <c r="C312" s="4" t="s">
        <v>219</v>
      </c>
      <c r="D312" s="4" t="s">
        <v>220</v>
      </c>
      <c r="E312" s="4" t="s">
        <v>29</v>
      </c>
      <c r="F312" s="4" t="s">
        <v>300</v>
      </c>
      <c r="G312" s="4" t="s">
        <v>38</v>
      </c>
      <c r="H312" s="9"/>
      <c r="I312" s="9"/>
      <c r="J312" s="9"/>
    </row>
    <row r="313" spans="1:10" ht="48.95" hidden="1" customHeight="1" x14ac:dyDescent="0.2">
      <c r="A313" s="10" t="s">
        <v>41</v>
      </c>
      <c r="B313" s="4" t="s">
        <v>299</v>
      </c>
      <c r="C313" s="4" t="s">
        <v>219</v>
      </c>
      <c r="D313" s="4" t="s">
        <v>220</v>
      </c>
      <c r="E313" s="4" t="s">
        <v>29</v>
      </c>
      <c r="F313" s="4" t="s">
        <v>234</v>
      </c>
      <c r="G313" s="11" t="s">
        <v>9</v>
      </c>
      <c r="H313" s="9">
        <f>H314+H316</f>
        <v>0</v>
      </c>
      <c r="I313" s="9">
        <f t="shared" ref="I313:J313" si="161">I314+I316</f>
        <v>0</v>
      </c>
      <c r="J313" s="9">
        <f t="shared" si="161"/>
        <v>0</v>
      </c>
    </row>
    <row r="314" spans="1:10" ht="127.9" hidden="1" customHeight="1" x14ac:dyDescent="0.2">
      <c r="A314" s="10" t="s">
        <v>35</v>
      </c>
      <c r="B314" s="4" t="s">
        <v>299</v>
      </c>
      <c r="C314" s="4" t="s">
        <v>219</v>
      </c>
      <c r="D314" s="4" t="s">
        <v>220</v>
      </c>
      <c r="E314" s="4" t="s">
        <v>29</v>
      </c>
      <c r="F314" s="4" t="s">
        <v>234</v>
      </c>
      <c r="G314" s="4" t="s">
        <v>36</v>
      </c>
      <c r="H314" s="9">
        <f>H315</f>
        <v>0</v>
      </c>
      <c r="I314" s="9">
        <f t="shared" ref="I314:J314" si="162">I315</f>
        <v>0</v>
      </c>
      <c r="J314" s="9">
        <f t="shared" si="162"/>
        <v>0</v>
      </c>
    </row>
    <row r="315" spans="1:10" ht="48.95" hidden="1" customHeight="1" x14ac:dyDescent="0.2">
      <c r="A315" s="10" t="s">
        <v>37</v>
      </c>
      <c r="B315" s="4" t="s">
        <v>299</v>
      </c>
      <c r="C315" s="4" t="s">
        <v>219</v>
      </c>
      <c r="D315" s="4" t="s">
        <v>220</v>
      </c>
      <c r="E315" s="4" t="s">
        <v>29</v>
      </c>
      <c r="F315" s="4" t="s">
        <v>234</v>
      </c>
      <c r="G315" s="4" t="s">
        <v>38</v>
      </c>
      <c r="H315" s="9"/>
      <c r="I315" s="9"/>
      <c r="J315" s="9"/>
    </row>
    <row r="316" spans="1:10" ht="48.95" hidden="1" customHeight="1" x14ac:dyDescent="0.2">
      <c r="A316" s="10" t="s">
        <v>42</v>
      </c>
      <c r="B316" s="4" t="s">
        <v>299</v>
      </c>
      <c r="C316" s="4" t="s">
        <v>219</v>
      </c>
      <c r="D316" s="4" t="s">
        <v>220</v>
      </c>
      <c r="E316" s="4" t="s">
        <v>29</v>
      </c>
      <c r="F316" s="4" t="s">
        <v>234</v>
      </c>
      <c r="G316" s="4" t="s">
        <v>43</v>
      </c>
      <c r="H316" s="9">
        <f>H317</f>
        <v>0</v>
      </c>
      <c r="I316" s="9">
        <v>0</v>
      </c>
      <c r="J316" s="9">
        <v>0</v>
      </c>
    </row>
    <row r="317" spans="1:10" ht="64.5" hidden="1" customHeight="1" x14ac:dyDescent="0.2">
      <c r="A317" s="10" t="s">
        <v>44</v>
      </c>
      <c r="B317" s="4" t="s">
        <v>299</v>
      </c>
      <c r="C317" s="4" t="s">
        <v>219</v>
      </c>
      <c r="D317" s="4" t="s">
        <v>220</v>
      </c>
      <c r="E317" s="4" t="s">
        <v>29</v>
      </c>
      <c r="F317" s="4" t="s">
        <v>234</v>
      </c>
      <c r="G317" s="4" t="s">
        <v>45</v>
      </c>
      <c r="H317" s="9"/>
      <c r="I317" s="9">
        <v>0</v>
      </c>
      <c r="J317" s="9">
        <v>0</v>
      </c>
    </row>
    <row r="318" spans="1:10" ht="32.25" hidden="1" customHeight="1" x14ac:dyDescent="0.2">
      <c r="A318" s="10" t="s">
        <v>46</v>
      </c>
      <c r="B318" s="4" t="s">
        <v>299</v>
      </c>
      <c r="C318" s="4" t="s">
        <v>219</v>
      </c>
      <c r="D318" s="4" t="s">
        <v>220</v>
      </c>
      <c r="E318" s="4" t="s">
        <v>29</v>
      </c>
      <c r="F318" s="4" t="s">
        <v>247</v>
      </c>
      <c r="G318" s="11" t="s">
        <v>9</v>
      </c>
      <c r="H318" s="9">
        <f>H319</f>
        <v>0</v>
      </c>
      <c r="I318" s="9">
        <f t="shared" ref="I318:J318" si="163">I319</f>
        <v>0</v>
      </c>
      <c r="J318" s="9">
        <f t="shared" si="163"/>
        <v>0</v>
      </c>
    </row>
    <row r="319" spans="1:10" ht="21.75" hidden="1" customHeight="1" x14ac:dyDescent="0.2">
      <c r="A319" s="10" t="s">
        <v>47</v>
      </c>
      <c r="B319" s="4" t="s">
        <v>299</v>
      </c>
      <c r="C319" s="4" t="s">
        <v>219</v>
      </c>
      <c r="D319" s="4" t="s">
        <v>220</v>
      </c>
      <c r="E319" s="4" t="s">
        <v>29</v>
      </c>
      <c r="F319" s="4" t="s">
        <v>247</v>
      </c>
      <c r="G319" s="4" t="s">
        <v>48</v>
      </c>
      <c r="H319" s="9">
        <f>H320</f>
        <v>0</v>
      </c>
      <c r="I319" s="9">
        <f t="shared" ref="I319:J319" si="164">I320</f>
        <v>0</v>
      </c>
      <c r="J319" s="9">
        <f t="shared" si="164"/>
        <v>0</v>
      </c>
    </row>
    <row r="320" spans="1:10" ht="32.25" hidden="1" customHeight="1" x14ac:dyDescent="0.2">
      <c r="A320" s="10" t="s">
        <v>49</v>
      </c>
      <c r="B320" s="4" t="s">
        <v>299</v>
      </c>
      <c r="C320" s="4" t="s">
        <v>219</v>
      </c>
      <c r="D320" s="4" t="s">
        <v>220</v>
      </c>
      <c r="E320" s="4" t="s">
        <v>29</v>
      </c>
      <c r="F320" s="4" t="s">
        <v>247</v>
      </c>
      <c r="G320" s="4" t="s">
        <v>50</v>
      </c>
      <c r="H320" s="9"/>
      <c r="I320" s="9"/>
      <c r="J320" s="9"/>
    </row>
    <row r="321" spans="1:10" ht="48.95" customHeight="1" x14ac:dyDescent="0.2">
      <c r="A321" s="5" t="s">
        <v>107</v>
      </c>
      <c r="B321" s="6" t="s">
        <v>299</v>
      </c>
      <c r="C321" s="6" t="s">
        <v>219</v>
      </c>
      <c r="D321" s="6" t="s">
        <v>220</v>
      </c>
      <c r="E321" s="6" t="s">
        <v>108</v>
      </c>
      <c r="F321" s="7" t="s">
        <v>9</v>
      </c>
      <c r="G321" s="7" t="s">
        <v>9</v>
      </c>
      <c r="H321" s="8">
        <f>H322+H325</f>
        <v>-5000</v>
      </c>
      <c r="I321" s="8">
        <f t="shared" ref="I321:J321" si="165">I322+I325</f>
        <v>0</v>
      </c>
      <c r="J321" s="8">
        <f t="shared" si="165"/>
        <v>0</v>
      </c>
    </row>
    <row r="322" spans="1:10" ht="15.2" hidden="1" customHeight="1" x14ac:dyDescent="0.2">
      <c r="A322" s="10" t="s">
        <v>116</v>
      </c>
      <c r="B322" s="4" t="s">
        <v>299</v>
      </c>
      <c r="C322" s="4" t="s">
        <v>219</v>
      </c>
      <c r="D322" s="4" t="s">
        <v>220</v>
      </c>
      <c r="E322" s="4" t="s">
        <v>108</v>
      </c>
      <c r="F322" s="4" t="s">
        <v>301</v>
      </c>
      <c r="G322" s="11" t="s">
        <v>9</v>
      </c>
      <c r="H322" s="9">
        <v>0</v>
      </c>
      <c r="I322" s="9">
        <v>0</v>
      </c>
      <c r="J322" s="9">
        <v>0</v>
      </c>
    </row>
    <row r="323" spans="1:10" ht="15" hidden="1" customHeight="1" x14ac:dyDescent="0.2">
      <c r="A323" s="10" t="s">
        <v>47</v>
      </c>
      <c r="B323" s="4" t="s">
        <v>299</v>
      </c>
      <c r="C323" s="4" t="s">
        <v>219</v>
      </c>
      <c r="D323" s="4" t="s">
        <v>220</v>
      </c>
      <c r="E323" s="4" t="s">
        <v>108</v>
      </c>
      <c r="F323" s="4" t="s">
        <v>301</v>
      </c>
      <c r="G323" s="4" t="s">
        <v>48</v>
      </c>
      <c r="H323" s="9">
        <v>0</v>
      </c>
      <c r="I323" s="9">
        <v>0</v>
      </c>
      <c r="J323" s="9">
        <v>0</v>
      </c>
    </row>
    <row r="324" spans="1:10" ht="15" hidden="1" customHeight="1" x14ac:dyDescent="0.2">
      <c r="A324" s="10" t="s">
        <v>114</v>
      </c>
      <c r="B324" s="4" t="s">
        <v>299</v>
      </c>
      <c r="C324" s="4" t="s">
        <v>219</v>
      </c>
      <c r="D324" s="4" t="s">
        <v>220</v>
      </c>
      <c r="E324" s="4" t="s">
        <v>108</v>
      </c>
      <c r="F324" s="4" t="s">
        <v>301</v>
      </c>
      <c r="G324" s="4" t="s">
        <v>115</v>
      </c>
      <c r="H324" s="9"/>
      <c r="I324" s="9"/>
      <c r="J324" s="9"/>
    </row>
    <row r="325" spans="1:10" ht="32.25" customHeight="1" x14ac:dyDescent="0.2">
      <c r="A325" s="10" t="s">
        <v>113</v>
      </c>
      <c r="B325" s="4" t="s">
        <v>299</v>
      </c>
      <c r="C325" s="4" t="s">
        <v>219</v>
      </c>
      <c r="D325" s="4" t="s">
        <v>220</v>
      </c>
      <c r="E325" s="4" t="s">
        <v>108</v>
      </c>
      <c r="F325" s="4" t="s">
        <v>302</v>
      </c>
      <c r="G325" s="11" t="s">
        <v>9</v>
      </c>
      <c r="H325" s="9">
        <f>H328+H326</f>
        <v>-5000</v>
      </c>
      <c r="I325" s="9">
        <f t="shared" ref="I325:J325" si="166">I328</f>
        <v>0</v>
      </c>
      <c r="J325" s="9">
        <f t="shared" si="166"/>
        <v>0</v>
      </c>
    </row>
    <row r="326" spans="1:10" ht="32.25" customHeight="1" x14ac:dyDescent="0.2">
      <c r="A326" s="10" t="s">
        <v>121</v>
      </c>
      <c r="B326" s="4" t="s">
        <v>299</v>
      </c>
      <c r="C326" s="4" t="s">
        <v>219</v>
      </c>
      <c r="D326" s="4" t="s">
        <v>220</v>
      </c>
      <c r="E326" s="4" t="s">
        <v>108</v>
      </c>
      <c r="F326" s="4" t="s">
        <v>302</v>
      </c>
      <c r="G326" s="160">
        <v>500</v>
      </c>
      <c r="H326" s="9">
        <f>H327</f>
        <v>9450</v>
      </c>
      <c r="I326" s="9"/>
      <c r="J326" s="9"/>
    </row>
    <row r="327" spans="1:10" ht="32.25" customHeight="1" x14ac:dyDescent="0.2">
      <c r="A327" s="144" t="s">
        <v>5</v>
      </c>
      <c r="B327" s="4" t="s">
        <v>299</v>
      </c>
      <c r="C327" s="4" t="s">
        <v>219</v>
      </c>
      <c r="D327" s="4" t="s">
        <v>220</v>
      </c>
      <c r="E327" s="4" t="s">
        <v>108</v>
      </c>
      <c r="F327" s="4" t="s">
        <v>302</v>
      </c>
      <c r="G327" s="160">
        <v>540</v>
      </c>
      <c r="H327" s="9">
        <v>9450</v>
      </c>
      <c r="I327" s="9"/>
      <c r="J327" s="9"/>
    </row>
    <row r="328" spans="1:10" ht="15" customHeight="1" x14ac:dyDescent="0.2">
      <c r="A328" s="10" t="s">
        <v>47</v>
      </c>
      <c r="B328" s="4" t="s">
        <v>299</v>
      </c>
      <c r="C328" s="4" t="s">
        <v>219</v>
      </c>
      <c r="D328" s="4" t="s">
        <v>220</v>
      </c>
      <c r="E328" s="4" t="s">
        <v>108</v>
      </c>
      <c r="F328" s="4" t="s">
        <v>302</v>
      </c>
      <c r="G328" s="4" t="s">
        <v>48</v>
      </c>
      <c r="H328" s="9">
        <f>H329</f>
        <v>-14450</v>
      </c>
      <c r="I328" s="9">
        <f t="shared" ref="I328:J328" si="167">I329</f>
        <v>0</v>
      </c>
      <c r="J328" s="9">
        <f t="shared" si="167"/>
        <v>0</v>
      </c>
    </row>
    <row r="329" spans="1:10" ht="15" customHeight="1" x14ac:dyDescent="0.2">
      <c r="A329" s="10" t="s">
        <v>114</v>
      </c>
      <c r="B329" s="4" t="s">
        <v>299</v>
      </c>
      <c r="C329" s="4" t="s">
        <v>219</v>
      </c>
      <c r="D329" s="4" t="s">
        <v>220</v>
      </c>
      <c r="E329" s="4" t="s">
        <v>108</v>
      </c>
      <c r="F329" s="4" t="s">
        <v>302</v>
      </c>
      <c r="G329" s="4" t="s">
        <v>115</v>
      </c>
      <c r="H329" s="9">
        <f>-14450</f>
        <v>-14450</v>
      </c>
      <c r="I329" s="9"/>
      <c r="J329" s="9"/>
    </row>
    <row r="330" spans="1:10" ht="34.5" customHeight="1" x14ac:dyDescent="0.2">
      <c r="A330" s="5" t="s">
        <v>127</v>
      </c>
      <c r="B330" s="6" t="s">
        <v>299</v>
      </c>
      <c r="C330" s="6" t="s">
        <v>219</v>
      </c>
      <c r="D330" s="6" t="s">
        <v>220</v>
      </c>
      <c r="E330" s="6">
        <v>916</v>
      </c>
      <c r="F330" s="6"/>
      <c r="G330" s="6"/>
      <c r="H330" s="8">
        <f>H331</f>
        <v>5000</v>
      </c>
      <c r="I330" s="8"/>
      <c r="J330" s="8"/>
    </row>
    <row r="331" spans="1:10" ht="33" customHeight="1" x14ac:dyDescent="0.2">
      <c r="A331" s="10" t="s">
        <v>113</v>
      </c>
      <c r="B331" s="4">
        <v>70</v>
      </c>
      <c r="C331" s="4">
        <v>0</v>
      </c>
      <c r="D331" s="4">
        <v>0</v>
      </c>
      <c r="E331" s="4">
        <v>916</v>
      </c>
      <c r="F331" s="4">
        <v>83030</v>
      </c>
      <c r="G331" s="4"/>
      <c r="H331" s="9">
        <f>H332</f>
        <v>5000</v>
      </c>
      <c r="I331" s="9"/>
      <c r="J331" s="9"/>
    </row>
    <row r="332" spans="1:10" ht="47.25" customHeight="1" x14ac:dyDescent="0.2">
      <c r="A332" s="10" t="s">
        <v>93</v>
      </c>
      <c r="B332" s="4">
        <v>70</v>
      </c>
      <c r="C332" s="4">
        <v>0</v>
      </c>
      <c r="D332" s="4">
        <v>0</v>
      </c>
      <c r="E332" s="4">
        <v>916</v>
      </c>
      <c r="F332" s="4">
        <v>83030</v>
      </c>
      <c r="G332" s="4">
        <v>300</v>
      </c>
      <c r="H332" s="9">
        <f>H333</f>
        <v>5000</v>
      </c>
      <c r="I332" s="9"/>
      <c r="J332" s="9"/>
    </row>
    <row r="333" spans="1:10" ht="61.5" customHeight="1" x14ac:dyDescent="0.2">
      <c r="A333" s="10" t="s">
        <v>95</v>
      </c>
      <c r="B333" s="4">
        <v>70</v>
      </c>
      <c r="C333" s="4">
        <v>0</v>
      </c>
      <c r="D333" s="4">
        <v>0</v>
      </c>
      <c r="E333" s="4">
        <v>916</v>
      </c>
      <c r="F333" s="4">
        <v>83030</v>
      </c>
      <c r="G333" s="4">
        <v>320</v>
      </c>
      <c r="H333" s="9">
        <v>5000</v>
      </c>
      <c r="I333" s="9"/>
      <c r="J333" s="9"/>
    </row>
    <row r="334" spans="1:10" ht="32.25" hidden="1" customHeight="1" x14ac:dyDescent="0.2">
      <c r="A334" s="5" t="s">
        <v>210</v>
      </c>
      <c r="B334" s="6" t="s">
        <v>299</v>
      </c>
      <c r="C334" s="6" t="s">
        <v>219</v>
      </c>
      <c r="D334" s="6" t="s">
        <v>220</v>
      </c>
      <c r="E334" s="6" t="s">
        <v>211</v>
      </c>
      <c r="F334" s="7" t="s">
        <v>9</v>
      </c>
      <c r="G334" s="7" t="s">
        <v>9</v>
      </c>
      <c r="H334" s="8">
        <f>H335+H340+H343</f>
        <v>0</v>
      </c>
      <c r="I334" s="8">
        <f t="shared" ref="I334:J334" si="168">I335+I340+I343</f>
        <v>0</v>
      </c>
      <c r="J334" s="8">
        <f t="shared" si="168"/>
        <v>0</v>
      </c>
    </row>
    <row r="335" spans="1:10" ht="48.95" hidden="1" customHeight="1" x14ac:dyDescent="0.2">
      <c r="A335" s="10" t="s">
        <v>41</v>
      </c>
      <c r="B335" s="4" t="s">
        <v>299</v>
      </c>
      <c r="C335" s="4" t="s">
        <v>219</v>
      </c>
      <c r="D335" s="4" t="s">
        <v>220</v>
      </c>
      <c r="E335" s="4" t="s">
        <v>211</v>
      </c>
      <c r="F335" s="4" t="s">
        <v>234</v>
      </c>
      <c r="G335" s="11" t="s">
        <v>9</v>
      </c>
      <c r="H335" s="9">
        <f>H336+H338</f>
        <v>0</v>
      </c>
      <c r="I335" s="9">
        <f t="shared" ref="I335:J335" si="169">I336+I338</f>
        <v>0</v>
      </c>
      <c r="J335" s="9">
        <f t="shared" si="169"/>
        <v>0</v>
      </c>
    </row>
    <row r="336" spans="1:10" ht="127.9" hidden="1" customHeight="1" x14ac:dyDescent="0.2">
      <c r="A336" s="10" t="s">
        <v>35</v>
      </c>
      <c r="B336" s="4" t="s">
        <v>299</v>
      </c>
      <c r="C336" s="4" t="s">
        <v>219</v>
      </c>
      <c r="D336" s="4" t="s">
        <v>220</v>
      </c>
      <c r="E336" s="4" t="s">
        <v>211</v>
      </c>
      <c r="F336" s="4" t="s">
        <v>234</v>
      </c>
      <c r="G336" s="4" t="s">
        <v>36</v>
      </c>
      <c r="H336" s="9">
        <f>H337</f>
        <v>0</v>
      </c>
      <c r="I336" s="9">
        <f t="shared" ref="I336:J336" si="170">I337</f>
        <v>0</v>
      </c>
      <c r="J336" s="9">
        <f t="shared" si="170"/>
        <v>0</v>
      </c>
    </row>
    <row r="337" spans="1:10" ht="48.95" hidden="1" customHeight="1" x14ac:dyDescent="0.2">
      <c r="A337" s="10" t="s">
        <v>37</v>
      </c>
      <c r="B337" s="4" t="s">
        <v>299</v>
      </c>
      <c r="C337" s="4" t="s">
        <v>219</v>
      </c>
      <c r="D337" s="4" t="s">
        <v>220</v>
      </c>
      <c r="E337" s="4" t="s">
        <v>211</v>
      </c>
      <c r="F337" s="4" t="s">
        <v>234</v>
      </c>
      <c r="G337" s="4" t="s">
        <v>38</v>
      </c>
      <c r="H337" s="9"/>
      <c r="I337" s="9"/>
      <c r="J337" s="9"/>
    </row>
    <row r="338" spans="1:10" ht="48.95" hidden="1" customHeight="1" x14ac:dyDescent="0.2">
      <c r="A338" s="10" t="s">
        <v>42</v>
      </c>
      <c r="B338" s="4" t="s">
        <v>299</v>
      </c>
      <c r="C338" s="4" t="s">
        <v>219</v>
      </c>
      <c r="D338" s="4" t="s">
        <v>220</v>
      </c>
      <c r="E338" s="4" t="s">
        <v>211</v>
      </c>
      <c r="F338" s="4" t="s">
        <v>234</v>
      </c>
      <c r="G338" s="4" t="s">
        <v>43</v>
      </c>
      <c r="H338" s="9">
        <f>H339</f>
        <v>0</v>
      </c>
      <c r="I338" s="9">
        <f t="shared" ref="I338:J338" si="171">I339</f>
        <v>0</v>
      </c>
      <c r="J338" s="9">
        <f t="shared" si="171"/>
        <v>0</v>
      </c>
    </row>
    <row r="339" spans="1:10" ht="64.5" hidden="1" customHeight="1" x14ac:dyDescent="0.2">
      <c r="A339" s="10" t="s">
        <v>44</v>
      </c>
      <c r="B339" s="4" t="s">
        <v>299</v>
      </c>
      <c r="C339" s="4" t="s">
        <v>219</v>
      </c>
      <c r="D339" s="4" t="s">
        <v>220</v>
      </c>
      <c r="E339" s="4" t="s">
        <v>211</v>
      </c>
      <c r="F339" s="4" t="s">
        <v>234</v>
      </c>
      <c r="G339" s="4" t="s">
        <v>45</v>
      </c>
      <c r="H339" s="9"/>
      <c r="I339" s="9"/>
      <c r="J339" s="9"/>
    </row>
    <row r="340" spans="1:10" ht="64.5" hidden="1" customHeight="1" x14ac:dyDescent="0.2">
      <c r="A340" s="10" t="s">
        <v>212</v>
      </c>
      <c r="B340" s="4" t="s">
        <v>299</v>
      </c>
      <c r="C340" s="4" t="s">
        <v>219</v>
      </c>
      <c r="D340" s="4" t="s">
        <v>220</v>
      </c>
      <c r="E340" s="4" t="s">
        <v>211</v>
      </c>
      <c r="F340" s="4" t="s">
        <v>303</v>
      </c>
      <c r="G340" s="11" t="s">
        <v>9</v>
      </c>
      <c r="H340" s="9">
        <f>H341</f>
        <v>0</v>
      </c>
      <c r="I340" s="9">
        <f t="shared" ref="I340:J340" si="172">I341</f>
        <v>0</v>
      </c>
      <c r="J340" s="9">
        <f t="shared" si="172"/>
        <v>0</v>
      </c>
    </row>
    <row r="341" spans="1:10" ht="127.9" hidden="1" customHeight="1" x14ac:dyDescent="0.2">
      <c r="A341" s="10" t="s">
        <v>35</v>
      </c>
      <c r="B341" s="4" t="s">
        <v>299</v>
      </c>
      <c r="C341" s="4" t="s">
        <v>219</v>
      </c>
      <c r="D341" s="4" t="s">
        <v>220</v>
      </c>
      <c r="E341" s="4" t="s">
        <v>211</v>
      </c>
      <c r="F341" s="4" t="s">
        <v>303</v>
      </c>
      <c r="G341" s="4" t="s">
        <v>36</v>
      </c>
      <c r="H341" s="9">
        <f>H342</f>
        <v>0</v>
      </c>
      <c r="I341" s="9">
        <f t="shared" ref="I341:J341" si="173">I342</f>
        <v>0</v>
      </c>
      <c r="J341" s="9">
        <f t="shared" si="173"/>
        <v>0</v>
      </c>
    </row>
    <row r="342" spans="1:10" ht="48.95" hidden="1" customHeight="1" x14ac:dyDescent="0.2">
      <c r="A342" s="10" t="s">
        <v>37</v>
      </c>
      <c r="B342" s="4" t="s">
        <v>299</v>
      </c>
      <c r="C342" s="4" t="s">
        <v>219</v>
      </c>
      <c r="D342" s="4" t="s">
        <v>220</v>
      </c>
      <c r="E342" s="4" t="s">
        <v>211</v>
      </c>
      <c r="F342" s="4" t="s">
        <v>303</v>
      </c>
      <c r="G342" s="4" t="s">
        <v>38</v>
      </c>
      <c r="H342" s="9"/>
      <c r="I342" s="9"/>
      <c r="J342" s="9"/>
    </row>
    <row r="343" spans="1:10" ht="32.25" hidden="1" customHeight="1" x14ac:dyDescent="0.2">
      <c r="A343" s="10" t="s">
        <v>46</v>
      </c>
      <c r="B343" s="4" t="s">
        <v>299</v>
      </c>
      <c r="C343" s="4" t="s">
        <v>219</v>
      </c>
      <c r="D343" s="4" t="s">
        <v>220</v>
      </c>
      <c r="E343" s="4" t="s">
        <v>211</v>
      </c>
      <c r="F343" s="4" t="s">
        <v>247</v>
      </c>
      <c r="G343" s="11" t="s">
        <v>9</v>
      </c>
      <c r="H343" s="9">
        <f>H344</f>
        <v>0</v>
      </c>
      <c r="I343" s="9">
        <f t="shared" ref="I343:J343" si="174">I344</f>
        <v>0</v>
      </c>
      <c r="J343" s="9">
        <f t="shared" si="174"/>
        <v>0</v>
      </c>
    </row>
    <row r="344" spans="1:10" ht="22.5" hidden="1" customHeight="1" x14ac:dyDescent="0.2">
      <c r="A344" s="10" t="s">
        <v>47</v>
      </c>
      <c r="B344" s="4" t="s">
        <v>299</v>
      </c>
      <c r="C344" s="4" t="s">
        <v>219</v>
      </c>
      <c r="D344" s="4" t="s">
        <v>220</v>
      </c>
      <c r="E344" s="4" t="s">
        <v>211</v>
      </c>
      <c r="F344" s="4" t="s">
        <v>247</v>
      </c>
      <c r="G344" s="4" t="s">
        <v>48</v>
      </c>
      <c r="H344" s="9">
        <f>H345</f>
        <v>0</v>
      </c>
      <c r="I344" s="9">
        <f t="shared" ref="I344:J344" si="175">I345</f>
        <v>0</v>
      </c>
      <c r="J344" s="9">
        <f t="shared" si="175"/>
        <v>0</v>
      </c>
    </row>
    <row r="345" spans="1:10" ht="32.25" hidden="1" customHeight="1" x14ac:dyDescent="0.2">
      <c r="A345" s="10" t="s">
        <v>49</v>
      </c>
      <c r="B345" s="4" t="s">
        <v>299</v>
      </c>
      <c r="C345" s="4" t="s">
        <v>219</v>
      </c>
      <c r="D345" s="4" t="s">
        <v>220</v>
      </c>
      <c r="E345" s="4" t="s">
        <v>211</v>
      </c>
      <c r="F345" s="4" t="s">
        <v>247</v>
      </c>
      <c r="G345" s="4" t="s">
        <v>50</v>
      </c>
      <c r="H345" s="9"/>
      <c r="I345" s="9"/>
      <c r="J345" s="9"/>
    </row>
    <row r="346" spans="1:10" ht="15" customHeight="1" x14ac:dyDescent="0.2">
      <c r="A346" s="184" t="s">
        <v>213</v>
      </c>
      <c r="B346" s="184"/>
      <c r="C346" s="184"/>
      <c r="D346" s="184"/>
      <c r="E346" s="184"/>
      <c r="F346" s="184"/>
      <c r="G346" s="184"/>
      <c r="H346" s="8">
        <f>H18+H175+H261+H267+H273+H289+H308</f>
        <v>59697796.959999993</v>
      </c>
      <c r="I346" s="8">
        <f>I18+I175+I261+I267+I273+I289+I308</f>
        <v>21415851.07</v>
      </c>
      <c r="J346" s="8">
        <f>J18+J175+J261+J267+J273+J289+J308</f>
        <v>0</v>
      </c>
    </row>
  </sheetData>
  <mergeCells count="15">
    <mergeCell ref="G12:J12"/>
    <mergeCell ref="A14:J14"/>
    <mergeCell ref="A15:J15"/>
    <mergeCell ref="A346:G346"/>
    <mergeCell ref="H6:J6"/>
    <mergeCell ref="H7:J7"/>
    <mergeCell ref="H8:J8"/>
    <mergeCell ref="H9:J9"/>
    <mergeCell ref="G10:J10"/>
    <mergeCell ref="G11:J11"/>
    <mergeCell ref="I1:J1"/>
    <mergeCell ref="I2:J2"/>
    <mergeCell ref="I3:J3"/>
    <mergeCell ref="I4:J4"/>
    <mergeCell ref="H5:J5"/>
  </mergeCells>
  <pageMargins left="0.39370078740157483" right="0.39370078740157483" top="0.55118110236220474" bottom="0.51181102362204722" header="0.31496062992125984" footer="0.31496062992125984"/>
  <pageSetup paperSize="9" scale="6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4"/>
  <sheetViews>
    <sheetView view="pageBreakPreview" zoomScaleNormal="100" zoomScaleSheetLayoutView="100" workbookViewId="0">
      <selection activeCell="B5" sqref="B5:D5"/>
    </sheetView>
  </sheetViews>
  <sheetFormatPr defaultRowHeight="12.75" x14ac:dyDescent="0.2"/>
  <cols>
    <col min="1" max="1" width="44" customWidth="1"/>
    <col min="2" max="2" width="16.5703125" customWidth="1"/>
    <col min="3" max="3" width="19.140625" customWidth="1"/>
    <col min="4" max="4" width="17.7109375" customWidth="1"/>
    <col min="257" max="257" width="44" customWidth="1"/>
    <col min="258" max="258" width="16.5703125" customWidth="1"/>
    <col min="259" max="259" width="19.140625" customWidth="1"/>
    <col min="260" max="260" width="17.7109375" customWidth="1"/>
    <col min="513" max="513" width="44" customWidth="1"/>
    <col min="514" max="514" width="16.5703125" customWidth="1"/>
    <col min="515" max="515" width="19.140625" customWidth="1"/>
    <col min="516" max="516" width="17.7109375" customWidth="1"/>
    <col min="769" max="769" width="44" customWidth="1"/>
    <col min="770" max="770" width="16.5703125" customWidth="1"/>
    <col min="771" max="771" width="19.140625" customWidth="1"/>
    <col min="772" max="772" width="17.7109375" customWidth="1"/>
    <col min="1025" max="1025" width="44" customWidth="1"/>
    <col min="1026" max="1026" width="16.5703125" customWidth="1"/>
    <col min="1027" max="1027" width="19.140625" customWidth="1"/>
    <col min="1028" max="1028" width="17.7109375" customWidth="1"/>
    <col min="1281" max="1281" width="44" customWidth="1"/>
    <col min="1282" max="1282" width="16.5703125" customWidth="1"/>
    <col min="1283" max="1283" width="19.140625" customWidth="1"/>
    <col min="1284" max="1284" width="17.7109375" customWidth="1"/>
    <col min="1537" max="1537" width="44" customWidth="1"/>
    <col min="1538" max="1538" width="16.5703125" customWidth="1"/>
    <col min="1539" max="1539" width="19.140625" customWidth="1"/>
    <col min="1540" max="1540" width="17.7109375" customWidth="1"/>
    <col min="1793" max="1793" width="44" customWidth="1"/>
    <col min="1794" max="1794" width="16.5703125" customWidth="1"/>
    <col min="1795" max="1795" width="19.140625" customWidth="1"/>
    <col min="1796" max="1796" width="17.7109375" customWidth="1"/>
    <col min="2049" max="2049" width="44" customWidth="1"/>
    <col min="2050" max="2050" width="16.5703125" customWidth="1"/>
    <col min="2051" max="2051" width="19.140625" customWidth="1"/>
    <col min="2052" max="2052" width="17.7109375" customWidth="1"/>
    <col min="2305" max="2305" width="44" customWidth="1"/>
    <col min="2306" max="2306" width="16.5703125" customWidth="1"/>
    <col min="2307" max="2307" width="19.140625" customWidth="1"/>
    <col min="2308" max="2308" width="17.7109375" customWidth="1"/>
    <col min="2561" max="2561" width="44" customWidth="1"/>
    <col min="2562" max="2562" width="16.5703125" customWidth="1"/>
    <col min="2563" max="2563" width="19.140625" customWidth="1"/>
    <col min="2564" max="2564" width="17.7109375" customWidth="1"/>
    <col min="2817" max="2817" width="44" customWidth="1"/>
    <col min="2818" max="2818" width="16.5703125" customWidth="1"/>
    <col min="2819" max="2819" width="19.140625" customWidth="1"/>
    <col min="2820" max="2820" width="17.7109375" customWidth="1"/>
    <col min="3073" max="3073" width="44" customWidth="1"/>
    <col min="3074" max="3074" width="16.5703125" customWidth="1"/>
    <col min="3075" max="3075" width="19.140625" customWidth="1"/>
    <col min="3076" max="3076" width="17.7109375" customWidth="1"/>
    <col min="3329" max="3329" width="44" customWidth="1"/>
    <col min="3330" max="3330" width="16.5703125" customWidth="1"/>
    <col min="3331" max="3331" width="19.140625" customWidth="1"/>
    <col min="3332" max="3332" width="17.7109375" customWidth="1"/>
    <col min="3585" max="3585" width="44" customWidth="1"/>
    <col min="3586" max="3586" width="16.5703125" customWidth="1"/>
    <col min="3587" max="3587" width="19.140625" customWidth="1"/>
    <col min="3588" max="3588" width="17.7109375" customWidth="1"/>
    <col min="3841" max="3841" width="44" customWidth="1"/>
    <col min="3842" max="3842" width="16.5703125" customWidth="1"/>
    <col min="3843" max="3843" width="19.140625" customWidth="1"/>
    <col min="3844" max="3844" width="17.7109375" customWidth="1"/>
    <col min="4097" max="4097" width="44" customWidth="1"/>
    <col min="4098" max="4098" width="16.5703125" customWidth="1"/>
    <col min="4099" max="4099" width="19.140625" customWidth="1"/>
    <col min="4100" max="4100" width="17.7109375" customWidth="1"/>
    <col min="4353" max="4353" width="44" customWidth="1"/>
    <col min="4354" max="4354" width="16.5703125" customWidth="1"/>
    <col min="4355" max="4355" width="19.140625" customWidth="1"/>
    <col min="4356" max="4356" width="17.7109375" customWidth="1"/>
    <col min="4609" max="4609" width="44" customWidth="1"/>
    <col min="4610" max="4610" width="16.5703125" customWidth="1"/>
    <col min="4611" max="4611" width="19.140625" customWidth="1"/>
    <col min="4612" max="4612" width="17.7109375" customWidth="1"/>
    <col min="4865" max="4865" width="44" customWidth="1"/>
    <col min="4866" max="4866" width="16.5703125" customWidth="1"/>
    <col min="4867" max="4867" width="19.140625" customWidth="1"/>
    <col min="4868" max="4868" width="17.7109375" customWidth="1"/>
    <col min="5121" max="5121" width="44" customWidth="1"/>
    <col min="5122" max="5122" width="16.5703125" customWidth="1"/>
    <col min="5123" max="5123" width="19.140625" customWidth="1"/>
    <col min="5124" max="5124" width="17.7109375" customWidth="1"/>
    <col min="5377" max="5377" width="44" customWidth="1"/>
    <col min="5378" max="5378" width="16.5703125" customWidth="1"/>
    <col min="5379" max="5379" width="19.140625" customWidth="1"/>
    <col min="5380" max="5380" width="17.7109375" customWidth="1"/>
    <col min="5633" max="5633" width="44" customWidth="1"/>
    <col min="5634" max="5634" width="16.5703125" customWidth="1"/>
    <col min="5635" max="5635" width="19.140625" customWidth="1"/>
    <col min="5636" max="5636" width="17.7109375" customWidth="1"/>
    <col min="5889" max="5889" width="44" customWidth="1"/>
    <col min="5890" max="5890" width="16.5703125" customWidth="1"/>
    <col min="5891" max="5891" width="19.140625" customWidth="1"/>
    <col min="5892" max="5892" width="17.7109375" customWidth="1"/>
    <col min="6145" max="6145" width="44" customWidth="1"/>
    <col min="6146" max="6146" width="16.5703125" customWidth="1"/>
    <col min="6147" max="6147" width="19.140625" customWidth="1"/>
    <col min="6148" max="6148" width="17.7109375" customWidth="1"/>
    <col min="6401" max="6401" width="44" customWidth="1"/>
    <col min="6402" max="6402" width="16.5703125" customWidth="1"/>
    <col min="6403" max="6403" width="19.140625" customWidth="1"/>
    <col min="6404" max="6404" width="17.7109375" customWidth="1"/>
    <col min="6657" max="6657" width="44" customWidth="1"/>
    <col min="6658" max="6658" width="16.5703125" customWidth="1"/>
    <col min="6659" max="6659" width="19.140625" customWidth="1"/>
    <col min="6660" max="6660" width="17.7109375" customWidth="1"/>
    <col min="6913" max="6913" width="44" customWidth="1"/>
    <col min="6914" max="6914" width="16.5703125" customWidth="1"/>
    <col min="6915" max="6915" width="19.140625" customWidth="1"/>
    <col min="6916" max="6916" width="17.7109375" customWidth="1"/>
    <col min="7169" max="7169" width="44" customWidth="1"/>
    <col min="7170" max="7170" width="16.5703125" customWidth="1"/>
    <col min="7171" max="7171" width="19.140625" customWidth="1"/>
    <col min="7172" max="7172" width="17.7109375" customWidth="1"/>
    <col min="7425" max="7425" width="44" customWidth="1"/>
    <col min="7426" max="7426" width="16.5703125" customWidth="1"/>
    <col min="7427" max="7427" width="19.140625" customWidth="1"/>
    <col min="7428" max="7428" width="17.7109375" customWidth="1"/>
    <col min="7681" max="7681" width="44" customWidth="1"/>
    <col min="7682" max="7682" width="16.5703125" customWidth="1"/>
    <col min="7683" max="7683" width="19.140625" customWidth="1"/>
    <col min="7684" max="7684" width="17.7109375" customWidth="1"/>
    <col min="7937" max="7937" width="44" customWidth="1"/>
    <col min="7938" max="7938" width="16.5703125" customWidth="1"/>
    <col min="7939" max="7939" width="19.140625" customWidth="1"/>
    <col min="7940" max="7940" width="17.7109375" customWidth="1"/>
    <col min="8193" max="8193" width="44" customWidth="1"/>
    <col min="8194" max="8194" width="16.5703125" customWidth="1"/>
    <col min="8195" max="8195" width="19.140625" customWidth="1"/>
    <col min="8196" max="8196" width="17.7109375" customWidth="1"/>
    <col min="8449" max="8449" width="44" customWidth="1"/>
    <col min="8450" max="8450" width="16.5703125" customWidth="1"/>
    <col min="8451" max="8451" width="19.140625" customWidth="1"/>
    <col min="8452" max="8452" width="17.7109375" customWidth="1"/>
    <col min="8705" max="8705" width="44" customWidth="1"/>
    <col min="8706" max="8706" width="16.5703125" customWidth="1"/>
    <col min="8707" max="8707" width="19.140625" customWidth="1"/>
    <col min="8708" max="8708" width="17.7109375" customWidth="1"/>
    <col min="8961" max="8961" width="44" customWidth="1"/>
    <col min="8962" max="8962" width="16.5703125" customWidth="1"/>
    <col min="8963" max="8963" width="19.140625" customWidth="1"/>
    <col min="8964" max="8964" width="17.7109375" customWidth="1"/>
    <col min="9217" max="9217" width="44" customWidth="1"/>
    <col min="9218" max="9218" width="16.5703125" customWidth="1"/>
    <col min="9219" max="9219" width="19.140625" customWidth="1"/>
    <col min="9220" max="9220" width="17.7109375" customWidth="1"/>
    <col min="9473" max="9473" width="44" customWidth="1"/>
    <col min="9474" max="9474" width="16.5703125" customWidth="1"/>
    <col min="9475" max="9475" width="19.140625" customWidth="1"/>
    <col min="9476" max="9476" width="17.7109375" customWidth="1"/>
    <col min="9729" max="9729" width="44" customWidth="1"/>
    <col min="9730" max="9730" width="16.5703125" customWidth="1"/>
    <col min="9731" max="9731" width="19.140625" customWidth="1"/>
    <col min="9732" max="9732" width="17.7109375" customWidth="1"/>
    <col min="9985" max="9985" width="44" customWidth="1"/>
    <col min="9986" max="9986" width="16.5703125" customWidth="1"/>
    <col min="9987" max="9987" width="19.140625" customWidth="1"/>
    <col min="9988" max="9988" width="17.7109375" customWidth="1"/>
    <col min="10241" max="10241" width="44" customWidth="1"/>
    <col min="10242" max="10242" width="16.5703125" customWidth="1"/>
    <col min="10243" max="10243" width="19.140625" customWidth="1"/>
    <col min="10244" max="10244" width="17.7109375" customWidth="1"/>
    <col min="10497" max="10497" width="44" customWidth="1"/>
    <col min="10498" max="10498" width="16.5703125" customWidth="1"/>
    <col min="10499" max="10499" width="19.140625" customWidth="1"/>
    <col min="10500" max="10500" width="17.7109375" customWidth="1"/>
    <col min="10753" max="10753" width="44" customWidth="1"/>
    <col min="10754" max="10754" width="16.5703125" customWidth="1"/>
    <col min="10755" max="10755" width="19.140625" customWidth="1"/>
    <col min="10756" max="10756" width="17.7109375" customWidth="1"/>
    <col min="11009" max="11009" width="44" customWidth="1"/>
    <col min="11010" max="11010" width="16.5703125" customWidth="1"/>
    <col min="11011" max="11011" width="19.140625" customWidth="1"/>
    <col min="11012" max="11012" width="17.7109375" customWidth="1"/>
    <col min="11265" max="11265" width="44" customWidth="1"/>
    <col min="11266" max="11266" width="16.5703125" customWidth="1"/>
    <col min="11267" max="11267" width="19.140625" customWidth="1"/>
    <col min="11268" max="11268" width="17.7109375" customWidth="1"/>
    <col min="11521" max="11521" width="44" customWidth="1"/>
    <col min="11522" max="11522" width="16.5703125" customWidth="1"/>
    <col min="11523" max="11523" width="19.140625" customWidth="1"/>
    <col min="11524" max="11524" width="17.7109375" customWidth="1"/>
    <col min="11777" max="11777" width="44" customWidth="1"/>
    <col min="11778" max="11778" width="16.5703125" customWidth="1"/>
    <col min="11779" max="11779" width="19.140625" customWidth="1"/>
    <col min="11780" max="11780" width="17.7109375" customWidth="1"/>
    <col min="12033" max="12033" width="44" customWidth="1"/>
    <col min="12034" max="12034" width="16.5703125" customWidth="1"/>
    <col min="12035" max="12035" width="19.140625" customWidth="1"/>
    <col min="12036" max="12036" width="17.7109375" customWidth="1"/>
    <col min="12289" max="12289" width="44" customWidth="1"/>
    <col min="12290" max="12290" width="16.5703125" customWidth="1"/>
    <col min="12291" max="12291" width="19.140625" customWidth="1"/>
    <col min="12292" max="12292" width="17.7109375" customWidth="1"/>
    <col min="12545" max="12545" width="44" customWidth="1"/>
    <col min="12546" max="12546" width="16.5703125" customWidth="1"/>
    <col min="12547" max="12547" width="19.140625" customWidth="1"/>
    <col min="12548" max="12548" width="17.7109375" customWidth="1"/>
    <col min="12801" max="12801" width="44" customWidth="1"/>
    <col min="12802" max="12802" width="16.5703125" customWidth="1"/>
    <col min="12803" max="12803" width="19.140625" customWidth="1"/>
    <col min="12804" max="12804" width="17.7109375" customWidth="1"/>
    <col min="13057" max="13057" width="44" customWidth="1"/>
    <col min="13058" max="13058" width="16.5703125" customWidth="1"/>
    <col min="13059" max="13059" width="19.140625" customWidth="1"/>
    <col min="13060" max="13060" width="17.7109375" customWidth="1"/>
    <col min="13313" max="13313" width="44" customWidth="1"/>
    <col min="13314" max="13314" width="16.5703125" customWidth="1"/>
    <col min="13315" max="13315" width="19.140625" customWidth="1"/>
    <col min="13316" max="13316" width="17.7109375" customWidth="1"/>
    <col min="13569" max="13569" width="44" customWidth="1"/>
    <col min="13570" max="13570" width="16.5703125" customWidth="1"/>
    <col min="13571" max="13571" width="19.140625" customWidth="1"/>
    <col min="13572" max="13572" width="17.7109375" customWidth="1"/>
    <col min="13825" max="13825" width="44" customWidth="1"/>
    <col min="13826" max="13826" width="16.5703125" customWidth="1"/>
    <col min="13827" max="13827" width="19.140625" customWidth="1"/>
    <col min="13828" max="13828" width="17.7109375" customWidth="1"/>
    <col min="14081" max="14081" width="44" customWidth="1"/>
    <col min="14082" max="14082" width="16.5703125" customWidth="1"/>
    <col min="14083" max="14083" width="19.140625" customWidth="1"/>
    <col min="14084" max="14084" width="17.7109375" customWidth="1"/>
    <col min="14337" max="14337" width="44" customWidth="1"/>
    <col min="14338" max="14338" width="16.5703125" customWidth="1"/>
    <col min="14339" max="14339" width="19.140625" customWidth="1"/>
    <col min="14340" max="14340" width="17.7109375" customWidth="1"/>
    <col min="14593" max="14593" width="44" customWidth="1"/>
    <col min="14594" max="14594" width="16.5703125" customWidth="1"/>
    <col min="14595" max="14595" width="19.140625" customWidth="1"/>
    <col min="14596" max="14596" width="17.7109375" customWidth="1"/>
    <col min="14849" max="14849" width="44" customWidth="1"/>
    <col min="14850" max="14850" width="16.5703125" customWidth="1"/>
    <col min="14851" max="14851" width="19.140625" customWidth="1"/>
    <col min="14852" max="14852" width="17.7109375" customWidth="1"/>
    <col min="15105" max="15105" width="44" customWidth="1"/>
    <col min="15106" max="15106" width="16.5703125" customWidth="1"/>
    <col min="15107" max="15107" width="19.140625" customWidth="1"/>
    <col min="15108" max="15108" width="17.7109375" customWidth="1"/>
    <col min="15361" max="15361" width="44" customWidth="1"/>
    <col min="15362" max="15362" width="16.5703125" customWidth="1"/>
    <col min="15363" max="15363" width="19.140625" customWidth="1"/>
    <col min="15364" max="15364" width="17.7109375" customWidth="1"/>
    <col min="15617" max="15617" width="44" customWidth="1"/>
    <col min="15618" max="15618" width="16.5703125" customWidth="1"/>
    <col min="15619" max="15619" width="19.140625" customWidth="1"/>
    <col min="15620" max="15620" width="17.7109375" customWidth="1"/>
    <col min="15873" max="15873" width="44" customWidth="1"/>
    <col min="15874" max="15874" width="16.5703125" customWidth="1"/>
    <col min="15875" max="15875" width="19.140625" customWidth="1"/>
    <col min="15876" max="15876" width="17.7109375" customWidth="1"/>
    <col min="16129" max="16129" width="44" customWidth="1"/>
    <col min="16130" max="16130" width="16.5703125" customWidth="1"/>
    <col min="16131" max="16131" width="19.140625" customWidth="1"/>
    <col min="16132" max="16132" width="17.7109375" customWidth="1"/>
  </cols>
  <sheetData>
    <row r="1" spans="1:5" ht="15.75" x14ac:dyDescent="0.2">
      <c r="B1" s="43"/>
      <c r="C1" s="181" t="s">
        <v>816</v>
      </c>
      <c r="D1" s="182"/>
    </row>
    <row r="2" spans="1:5" ht="15.75" x14ac:dyDescent="0.2">
      <c r="B2" s="182" t="s">
        <v>7</v>
      </c>
      <c r="C2" s="182"/>
      <c r="D2" s="182"/>
    </row>
    <row r="3" spans="1:5" ht="15.75" x14ac:dyDescent="0.2">
      <c r="B3" s="43"/>
      <c r="C3" s="182" t="s">
        <v>0</v>
      </c>
      <c r="D3" s="182"/>
    </row>
    <row r="4" spans="1:5" ht="15.75" x14ac:dyDescent="0.2">
      <c r="B4" s="43"/>
      <c r="C4" s="181" t="s">
        <v>818</v>
      </c>
      <c r="D4" s="182"/>
    </row>
    <row r="5" spans="1:5" ht="102" customHeight="1" x14ac:dyDescent="0.2">
      <c r="B5" s="183" t="s">
        <v>378</v>
      </c>
      <c r="C5" s="183"/>
      <c r="D5" s="183"/>
    </row>
    <row r="6" spans="1:5" ht="111" customHeight="1" x14ac:dyDescent="0.25">
      <c r="B6" s="187" t="s">
        <v>318</v>
      </c>
      <c r="C6" s="187"/>
      <c r="D6" s="187"/>
    </row>
    <row r="7" spans="1:5" x14ac:dyDescent="0.2">
      <c r="C7" s="185" t="s">
        <v>319</v>
      </c>
      <c r="D7" s="185"/>
    </row>
    <row r="8" spans="1:5" s="13" customFormat="1" ht="66" customHeight="1" x14ac:dyDescent="0.2">
      <c r="A8" s="186" t="s">
        <v>320</v>
      </c>
      <c r="B8" s="186"/>
      <c r="C8" s="186"/>
      <c r="D8" s="186"/>
    </row>
    <row r="9" spans="1:5" s="13" customFormat="1" ht="15.75" x14ac:dyDescent="0.25">
      <c r="A9" s="19"/>
      <c r="B9" s="19"/>
      <c r="C9" s="19"/>
      <c r="D9" s="20" t="s">
        <v>304</v>
      </c>
    </row>
    <row r="10" spans="1:5" ht="15.75" x14ac:dyDescent="0.2">
      <c r="A10" s="14" t="s">
        <v>305</v>
      </c>
      <c r="B10" s="14" t="s">
        <v>17</v>
      </c>
      <c r="C10" s="15" t="s">
        <v>18</v>
      </c>
      <c r="D10" s="15" t="s">
        <v>19</v>
      </c>
    </row>
    <row r="11" spans="1:5" ht="30.75" hidden="1" customHeight="1" x14ac:dyDescent="0.3">
      <c r="A11" s="21"/>
      <c r="B11" s="21"/>
      <c r="C11" s="22"/>
      <c r="D11" s="22"/>
    </row>
    <row r="12" spans="1:5" ht="15.75" x14ac:dyDescent="0.25">
      <c r="A12" s="16" t="s">
        <v>306</v>
      </c>
      <c r="B12" s="44">
        <v>1141588.69</v>
      </c>
      <c r="C12" s="24">
        <v>1042400</v>
      </c>
      <c r="D12" s="23">
        <v>1036800</v>
      </c>
    </row>
    <row r="13" spans="1:5" ht="15.75" x14ac:dyDescent="0.25">
      <c r="A13" s="16" t="s">
        <v>307</v>
      </c>
      <c r="B13" s="44">
        <v>1400033.9</v>
      </c>
      <c r="C13" s="23">
        <v>1281400</v>
      </c>
      <c r="D13" s="23">
        <v>1274600</v>
      </c>
    </row>
    <row r="14" spans="1:5" ht="15.75" x14ac:dyDescent="0.25">
      <c r="A14" s="16" t="s">
        <v>308</v>
      </c>
      <c r="B14" s="44">
        <v>1532216.41</v>
      </c>
      <c r="C14" s="23">
        <v>1399000</v>
      </c>
      <c r="D14" s="23">
        <v>1391500</v>
      </c>
    </row>
    <row r="15" spans="1:5" ht="15.75" x14ac:dyDescent="0.25">
      <c r="A15" s="16" t="s">
        <v>309</v>
      </c>
      <c r="B15" s="44">
        <v>3545113.22</v>
      </c>
      <c r="C15" s="23">
        <v>1959300</v>
      </c>
      <c r="D15" s="23">
        <v>1948900</v>
      </c>
    </row>
    <row r="16" spans="1:5" ht="15.75" x14ac:dyDescent="0.25">
      <c r="A16" s="16" t="s">
        <v>310</v>
      </c>
      <c r="B16" s="44">
        <f>3710349.47+553979.54</f>
        <v>4264329.01</v>
      </c>
      <c r="C16" s="23">
        <v>2022100</v>
      </c>
      <c r="D16" s="23">
        <v>2011300</v>
      </c>
      <c r="E16" s="18"/>
    </row>
    <row r="17" spans="1:5" ht="15.75" x14ac:dyDescent="0.25">
      <c r="A17" s="16" t="s">
        <v>311</v>
      </c>
      <c r="B17" s="44">
        <v>1309029.1399999999</v>
      </c>
      <c r="C17" s="23">
        <v>1195200</v>
      </c>
      <c r="D17" s="23">
        <v>1188800</v>
      </c>
    </row>
    <row r="18" spans="1:5" ht="15.75" x14ac:dyDescent="0.25">
      <c r="A18" s="16" t="s">
        <v>312</v>
      </c>
      <c r="B18" s="44">
        <v>1055747.44</v>
      </c>
      <c r="C18" s="23">
        <v>964100</v>
      </c>
      <c r="D18" s="23">
        <v>958900</v>
      </c>
    </row>
    <row r="19" spans="1:5" ht="15.75" x14ac:dyDescent="0.25">
      <c r="A19" s="16" t="s">
        <v>321</v>
      </c>
      <c r="B19" s="44">
        <v>2137347.2599999998</v>
      </c>
      <c r="C19" s="23">
        <v>1951500</v>
      </c>
      <c r="D19" s="23">
        <v>1941100</v>
      </c>
    </row>
    <row r="20" spans="1:5" ht="15.75" x14ac:dyDescent="0.25">
      <c r="A20" s="16" t="s">
        <v>313</v>
      </c>
      <c r="B20" s="44">
        <f>1296102.95+8679012.81</f>
        <v>9975115.7599999998</v>
      </c>
      <c r="C20" s="23">
        <v>1183500</v>
      </c>
      <c r="D20" s="23">
        <v>1177100</v>
      </c>
    </row>
    <row r="21" spans="1:5" ht="15.75" x14ac:dyDescent="0.25">
      <c r="A21" s="16" t="s">
        <v>314</v>
      </c>
      <c r="B21" s="44">
        <v>678145.92</v>
      </c>
      <c r="C21" s="23">
        <v>619200</v>
      </c>
      <c r="D21" s="23">
        <v>615900</v>
      </c>
    </row>
    <row r="22" spans="1:5" ht="15.75" x14ac:dyDescent="0.25">
      <c r="A22" s="16" t="s">
        <v>316</v>
      </c>
      <c r="B22" s="44">
        <v>995758.56</v>
      </c>
      <c r="C22" s="23">
        <v>909100</v>
      </c>
      <c r="D22" s="23">
        <v>904300</v>
      </c>
    </row>
    <row r="23" spans="1:5" ht="15.75" x14ac:dyDescent="0.25">
      <c r="A23" s="16" t="s">
        <v>317</v>
      </c>
      <c r="B23" s="44">
        <v>1098668.07</v>
      </c>
      <c r="C23" s="23">
        <v>1003200</v>
      </c>
      <c r="D23" s="23">
        <v>997800</v>
      </c>
    </row>
    <row r="24" spans="1:5" ht="18" x14ac:dyDescent="0.25">
      <c r="A24" s="17" t="s">
        <v>315</v>
      </c>
      <c r="B24" s="44">
        <f>SUM(B12:B23)</f>
        <v>29133093.379999999</v>
      </c>
      <c r="C24" s="23">
        <f>SUM(C12:C23)</f>
        <v>15530000</v>
      </c>
      <c r="D24" s="23">
        <f>SUM(D12:D23)</f>
        <v>15447000</v>
      </c>
      <c r="E24" s="25"/>
    </row>
  </sheetData>
  <mergeCells count="8">
    <mergeCell ref="C7:D7"/>
    <mergeCell ref="A8:D8"/>
    <mergeCell ref="C1:D1"/>
    <mergeCell ref="B2:D2"/>
    <mergeCell ref="C3:D3"/>
    <mergeCell ref="C4:D4"/>
    <mergeCell ref="B5:D5"/>
    <mergeCell ref="B6:D6"/>
  </mergeCells>
  <pageMargins left="0.78740157480314965" right="0.78740157480314965" top="0.39370078740157483" bottom="0.39370078740157483" header="0.51181102362204722" footer="0.51181102362204722"/>
  <pageSetup paperSize="9" scale="8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43"/>
  <sheetViews>
    <sheetView tabSelected="1" view="pageBreakPreview" zoomScale="93" zoomScaleNormal="100" zoomScaleSheetLayoutView="93" workbookViewId="0">
      <selection activeCell="G5" sqref="G5"/>
    </sheetView>
  </sheetViews>
  <sheetFormatPr defaultRowHeight="12.75" x14ac:dyDescent="0.2"/>
  <cols>
    <col min="1" max="1" width="0.140625" style="27" customWidth="1"/>
    <col min="2" max="3" width="9.140625" style="27"/>
    <col min="4" max="4" width="9" style="27" customWidth="1"/>
    <col min="5" max="6" width="9.140625" style="27"/>
    <col min="7" max="7" width="13.7109375" style="27" customWidth="1"/>
    <col min="8" max="8" width="14.28515625" style="27" customWidth="1"/>
    <col min="9" max="9" width="13.7109375" style="27" customWidth="1"/>
    <col min="10" max="10" width="13.42578125" style="27" customWidth="1"/>
    <col min="11" max="11" width="12.28515625" style="27" customWidth="1"/>
    <col min="12" max="16" width="8" style="27" customWidth="1"/>
    <col min="17" max="256" width="9.140625" style="27"/>
    <col min="257" max="257" width="0.140625" style="27" customWidth="1"/>
    <col min="258" max="259" width="9.140625" style="27"/>
    <col min="260" max="260" width="9" style="27" customWidth="1"/>
    <col min="261" max="262" width="9.140625" style="27"/>
    <col min="263" max="263" width="13.7109375" style="27" customWidth="1"/>
    <col min="264" max="264" width="14.28515625" style="27" customWidth="1"/>
    <col min="265" max="265" width="13.7109375" style="27" customWidth="1"/>
    <col min="266" max="266" width="13.42578125" style="27" customWidth="1"/>
    <col min="267" max="272" width="8" style="27" customWidth="1"/>
    <col min="273" max="512" width="9.140625" style="27"/>
    <col min="513" max="513" width="0.140625" style="27" customWidth="1"/>
    <col min="514" max="515" width="9.140625" style="27"/>
    <col min="516" max="516" width="9" style="27" customWidth="1"/>
    <col min="517" max="518" width="9.140625" style="27"/>
    <col min="519" max="519" width="13.7109375" style="27" customWidth="1"/>
    <col min="520" max="520" width="14.28515625" style="27" customWidth="1"/>
    <col min="521" max="521" width="13.7109375" style="27" customWidth="1"/>
    <col min="522" max="522" width="13.42578125" style="27" customWidth="1"/>
    <col min="523" max="528" width="8" style="27" customWidth="1"/>
    <col min="529" max="768" width="9.140625" style="27"/>
    <col min="769" max="769" width="0.140625" style="27" customWidth="1"/>
    <col min="770" max="771" width="9.140625" style="27"/>
    <col min="772" max="772" width="9" style="27" customWidth="1"/>
    <col min="773" max="774" width="9.140625" style="27"/>
    <col min="775" max="775" width="13.7109375" style="27" customWidth="1"/>
    <col min="776" max="776" width="14.28515625" style="27" customWidth="1"/>
    <col min="777" max="777" width="13.7109375" style="27" customWidth="1"/>
    <col min="778" max="778" width="13.42578125" style="27" customWidth="1"/>
    <col min="779" max="784" width="8" style="27" customWidth="1"/>
    <col min="785" max="1024" width="9.140625" style="27"/>
    <col min="1025" max="1025" width="0.140625" style="27" customWidth="1"/>
    <col min="1026" max="1027" width="9.140625" style="27"/>
    <col min="1028" max="1028" width="9" style="27" customWidth="1"/>
    <col min="1029" max="1030" width="9.140625" style="27"/>
    <col min="1031" max="1031" width="13.7109375" style="27" customWidth="1"/>
    <col min="1032" max="1032" width="14.28515625" style="27" customWidth="1"/>
    <col min="1033" max="1033" width="13.7109375" style="27" customWidth="1"/>
    <col min="1034" max="1034" width="13.42578125" style="27" customWidth="1"/>
    <col min="1035" max="1040" width="8" style="27" customWidth="1"/>
    <col min="1041" max="1280" width="9.140625" style="27"/>
    <col min="1281" max="1281" width="0.140625" style="27" customWidth="1"/>
    <col min="1282" max="1283" width="9.140625" style="27"/>
    <col min="1284" max="1284" width="9" style="27" customWidth="1"/>
    <col min="1285" max="1286" width="9.140625" style="27"/>
    <col min="1287" max="1287" width="13.7109375" style="27" customWidth="1"/>
    <col min="1288" max="1288" width="14.28515625" style="27" customWidth="1"/>
    <col min="1289" max="1289" width="13.7109375" style="27" customWidth="1"/>
    <col min="1290" max="1290" width="13.42578125" style="27" customWidth="1"/>
    <col min="1291" max="1296" width="8" style="27" customWidth="1"/>
    <col min="1297" max="1536" width="9.140625" style="27"/>
    <col min="1537" max="1537" width="0.140625" style="27" customWidth="1"/>
    <col min="1538" max="1539" width="9.140625" style="27"/>
    <col min="1540" max="1540" width="9" style="27" customWidth="1"/>
    <col min="1541" max="1542" width="9.140625" style="27"/>
    <col min="1543" max="1543" width="13.7109375" style="27" customWidth="1"/>
    <col min="1544" max="1544" width="14.28515625" style="27" customWidth="1"/>
    <col min="1545" max="1545" width="13.7109375" style="27" customWidth="1"/>
    <col min="1546" max="1546" width="13.42578125" style="27" customWidth="1"/>
    <col min="1547" max="1552" width="8" style="27" customWidth="1"/>
    <col min="1553" max="1792" width="9.140625" style="27"/>
    <col min="1793" max="1793" width="0.140625" style="27" customWidth="1"/>
    <col min="1794" max="1795" width="9.140625" style="27"/>
    <col min="1796" max="1796" width="9" style="27" customWidth="1"/>
    <col min="1797" max="1798" width="9.140625" style="27"/>
    <col min="1799" max="1799" width="13.7109375" style="27" customWidth="1"/>
    <col min="1800" max="1800" width="14.28515625" style="27" customWidth="1"/>
    <col min="1801" max="1801" width="13.7109375" style="27" customWidth="1"/>
    <col min="1802" max="1802" width="13.42578125" style="27" customWidth="1"/>
    <col min="1803" max="1808" width="8" style="27" customWidth="1"/>
    <col min="1809" max="2048" width="9.140625" style="27"/>
    <col min="2049" max="2049" width="0.140625" style="27" customWidth="1"/>
    <col min="2050" max="2051" width="9.140625" style="27"/>
    <col min="2052" max="2052" width="9" style="27" customWidth="1"/>
    <col min="2053" max="2054" width="9.140625" style="27"/>
    <col min="2055" max="2055" width="13.7109375" style="27" customWidth="1"/>
    <col min="2056" max="2056" width="14.28515625" style="27" customWidth="1"/>
    <col min="2057" max="2057" width="13.7109375" style="27" customWidth="1"/>
    <col min="2058" max="2058" width="13.42578125" style="27" customWidth="1"/>
    <col min="2059" max="2064" width="8" style="27" customWidth="1"/>
    <col min="2065" max="2304" width="9.140625" style="27"/>
    <col min="2305" max="2305" width="0.140625" style="27" customWidth="1"/>
    <col min="2306" max="2307" width="9.140625" style="27"/>
    <col min="2308" max="2308" width="9" style="27" customWidth="1"/>
    <col min="2309" max="2310" width="9.140625" style="27"/>
    <col min="2311" max="2311" width="13.7109375" style="27" customWidth="1"/>
    <col min="2312" max="2312" width="14.28515625" style="27" customWidth="1"/>
    <col min="2313" max="2313" width="13.7109375" style="27" customWidth="1"/>
    <col min="2314" max="2314" width="13.42578125" style="27" customWidth="1"/>
    <col min="2315" max="2320" width="8" style="27" customWidth="1"/>
    <col min="2321" max="2560" width="9.140625" style="27"/>
    <col min="2561" max="2561" width="0.140625" style="27" customWidth="1"/>
    <col min="2562" max="2563" width="9.140625" style="27"/>
    <col min="2564" max="2564" width="9" style="27" customWidth="1"/>
    <col min="2565" max="2566" width="9.140625" style="27"/>
    <col min="2567" max="2567" width="13.7109375" style="27" customWidth="1"/>
    <col min="2568" max="2568" width="14.28515625" style="27" customWidth="1"/>
    <col min="2569" max="2569" width="13.7109375" style="27" customWidth="1"/>
    <col min="2570" max="2570" width="13.42578125" style="27" customWidth="1"/>
    <col min="2571" max="2576" width="8" style="27" customWidth="1"/>
    <col min="2577" max="2816" width="9.140625" style="27"/>
    <col min="2817" max="2817" width="0.140625" style="27" customWidth="1"/>
    <col min="2818" max="2819" width="9.140625" style="27"/>
    <col min="2820" max="2820" width="9" style="27" customWidth="1"/>
    <col min="2821" max="2822" width="9.140625" style="27"/>
    <col min="2823" max="2823" width="13.7109375" style="27" customWidth="1"/>
    <col min="2824" max="2824" width="14.28515625" style="27" customWidth="1"/>
    <col min="2825" max="2825" width="13.7109375" style="27" customWidth="1"/>
    <col min="2826" max="2826" width="13.42578125" style="27" customWidth="1"/>
    <col min="2827" max="2832" width="8" style="27" customWidth="1"/>
    <col min="2833" max="3072" width="9.140625" style="27"/>
    <col min="3073" max="3073" width="0.140625" style="27" customWidth="1"/>
    <col min="3074" max="3075" width="9.140625" style="27"/>
    <col min="3076" max="3076" width="9" style="27" customWidth="1"/>
    <col min="3077" max="3078" width="9.140625" style="27"/>
    <col min="3079" max="3079" width="13.7109375" style="27" customWidth="1"/>
    <col min="3080" max="3080" width="14.28515625" style="27" customWidth="1"/>
    <col min="3081" max="3081" width="13.7109375" style="27" customWidth="1"/>
    <col min="3082" max="3082" width="13.42578125" style="27" customWidth="1"/>
    <col min="3083" max="3088" width="8" style="27" customWidth="1"/>
    <col min="3089" max="3328" width="9.140625" style="27"/>
    <col min="3329" max="3329" width="0.140625" style="27" customWidth="1"/>
    <col min="3330" max="3331" width="9.140625" style="27"/>
    <col min="3332" max="3332" width="9" style="27" customWidth="1"/>
    <col min="3333" max="3334" width="9.140625" style="27"/>
    <col min="3335" max="3335" width="13.7109375" style="27" customWidth="1"/>
    <col min="3336" max="3336" width="14.28515625" style="27" customWidth="1"/>
    <col min="3337" max="3337" width="13.7109375" style="27" customWidth="1"/>
    <col min="3338" max="3338" width="13.42578125" style="27" customWidth="1"/>
    <col min="3339" max="3344" width="8" style="27" customWidth="1"/>
    <col min="3345" max="3584" width="9.140625" style="27"/>
    <col min="3585" max="3585" width="0.140625" style="27" customWidth="1"/>
    <col min="3586" max="3587" width="9.140625" style="27"/>
    <col min="3588" max="3588" width="9" style="27" customWidth="1"/>
    <col min="3589" max="3590" width="9.140625" style="27"/>
    <col min="3591" max="3591" width="13.7109375" style="27" customWidth="1"/>
    <col min="3592" max="3592" width="14.28515625" style="27" customWidth="1"/>
    <col min="3593" max="3593" width="13.7109375" style="27" customWidth="1"/>
    <col min="3594" max="3594" width="13.42578125" style="27" customWidth="1"/>
    <col min="3595" max="3600" width="8" style="27" customWidth="1"/>
    <col min="3601" max="3840" width="9.140625" style="27"/>
    <col min="3841" max="3841" width="0.140625" style="27" customWidth="1"/>
    <col min="3842" max="3843" width="9.140625" style="27"/>
    <col min="3844" max="3844" width="9" style="27" customWidth="1"/>
    <col min="3845" max="3846" width="9.140625" style="27"/>
    <col min="3847" max="3847" width="13.7109375" style="27" customWidth="1"/>
    <col min="3848" max="3848" width="14.28515625" style="27" customWidth="1"/>
    <col min="3849" max="3849" width="13.7109375" style="27" customWidth="1"/>
    <col min="3850" max="3850" width="13.42578125" style="27" customWidth="1"/>
    <col min="3851" max="3856" width="8" style="27" customWidth="1"/>
    <col min="3857" max="4096" width="9.140625" style="27"/>
    <col min="4097" max="4097" width="0.140625" style="27" customWidth="1"/>
    <col min="4098" max="4099" width="9.140625" style="27"/>
    <col min="4100" max="4100" width="9" style="27" customWidth="1"/>
    <col min="4101" max="4102" width="9.140625" style="27"/>
    <col min="4103" max="4103" width="13.7109375" style="27" customWidth="1"/>
    <col min="4104" max="4104" width="14.28515625" style="27" customWidth="1"/>
    <col min="4105" max="4105" width="13.7109375" style="27" customWidth="1"/>
    <col min="4106" max="4106" width="13.42578125" style="27" customWidth="1"/>
    <col min="4107" max="4112" width="8" style="27" customWidth="1"/>
    <col min="4113" max="4352" width="9.140625" style="27"/>
    <col min="4353" max="4353" width="0.140625" style="27" customWidth="1"/>
    <col min="4354" max="4355" width="9.140625" style="27"/>
    <col min="4356" max="4356" width="9" style="27" customWidth="1"/>
    <col min="4357" max="4358" width="9.140625" style="27"/>
    <col min="4359" max="4359" width="13.7109375" style="27" customWidth="1"/>
    <col min="4360" max="4360" width="14.28515625" style="27" customWidth="1"/>
    <col min="4361" max="4361" width="13.7109375" style="27" customWidth="1"/>
    <col min="4362" max="4362" width="13.42578125" style="27" customWidth="1"/>
    <col min="4363" max="4368" width="8" style="27" customWidth="1"/>
    <col min="4369" max="4608" width="9.140625" style="27"/>
    <col min="4609" max="4609" width="0.140625" style="27" customWidth="1"/>
    <col min="4610" max="4611" width="9.140625" style="27"/>
    <col min="4612" max="4612" width="9" style="27" customWidth="1"/>
    <col min="4613" max="4614" width="9.140625" style="27"/>
    <col min="4615" max="4615" width="13.7109375" style="27" customWidth="1"/>
    <col min="4616" max="4616" width="14.28515625" style="27" customWidth="1"/>
    <col min="4617" max="4617" width="13.7109375" style="27" customWidth="1"/>
    <col min="4618" max="4618" width="13.42578125" style="27" customWidth="1"/>
    <col min="4619" max="4624" width="8" style="27" customWidth="1"/>
    <col min="4625" max="4864" width="9.140625" style="27"/>
    <col min="4865" max="4865" width="0.140625" style="27" customWidth="1"/>
    <col min="4866" max="4867" width="9.140625" style="27"/>
    <col min="4868" max="4868" width="9" style="27" customWidth="1"/>
    <col min="4869" max="4870" width="9.140625" style="27"/>
    <col min="4871" max="4871" width="13.7109375" style="27" customWidth="1"/>
    <col min="4872" max="4872" width="14.28515625" style="27" customWidth="1"/>
    <col min="4873" max="4873" width="13.7109375" style="27" customWidth="1"/>
    <col min="4874" max="4874" width="13.42578125" style="27" customWidth="1"/>
    <col min="4875" max="4880" width="8" style="27" customWidth="1"/>
    <col min="4881" max="5120" width="9.140625" style="27"/>
    <col min="5121" max="5121" width="0.140625" style="27" customWidth="1"/>
    <col min="5122" max="5123" width="9.140625" style="27"/>
    <col min="5124" max="5124" width="9" style="27" customWidth="1"/>
    <col min="5125" max="5126" width="9.140625" style="27"/>
    <col min="5127" max="5127" width="13.7109375" style="27" customWidth="1"/>
    <col min="5128" max="5128" width="14.28515625" style="27" customWidth="1"/>
    <col min="5129" max="5129" width="13.7109375" style="27" customWidth="1"/>
    <col min="5130" max="5130" width="13.42578125" style="27" customWidth="1"/>
    <col min="5131" max="5136" width="8" style="27" customWidth="1"/>
    <col min="5137" max="5376" width="9.140625" style="27"/>
    <col min="5377" max="5377" width="0.140625" style="27" customWidth="1"/>
    <col min="5378" max="5379" width="9.140625" style="27"/>
    <col min="5380" max="5380" width="9" style="27" customWidth="1"/>
    <col min="5381" max="5382" width="9.140625" style="27"/>
    <col min="5383" max="5383" width="13.7109375" style="27" customWidth="1"/>
    <col min="5384" max="5384" width="14.28515625" style="27" customWidth="1"/>
    <col min="5385" max="5385" width="13.7109375" style="27" customWidth="1"/>
    <col min="5386" max="5386" width="13.42578125" style="27" customWidth="1"/>
    <col min="5387" max="5392" width="8" style="27" customWidth="1"/>
    <col min="5393" max="5632" width="9.140625" style="27"/>
    <col min="5633" max="5633" width="0.140625" style="27" customWidth="1"/>
    <col min="5634" max="5635" width="9.140625" style="27"/>
    <col min="5636" max="5636" width="9" style="27" customWidth="1"/>
    <col min="5637" max="5638" width="9.140625" style="27"/>
    <col min="5639" max="5639" width="13.7109375" style="27" customWidth="1"/>
    <col min="5640" max="5640" width="14.28515625" style="27" customWidth="1"/>
    <col min="5641" max="5641" width="13.7109375" style="27" customWidth="1"/>
    <col min="5642" max="5642" width="13.42578125" style="27" customWidth="1"/>
    <col min="5643" max="5648" width="8" style="27" customWidth="1"/>
    <col min="5649" max="5888" width="9.140625" style="27"/>
    <col min="5889" max="5889" width="0.140625" style="27" customWidth="1"/>
    <col min="5890" max="5891" width="9.140625" style="27"/>
    <col min="5892" max="5892" width="9" style="27" customWidth="1"/>
    <col min="5893" max="5894" width="9.140625" style="27"/>
    <col min="5895" max="5895" width="13.7109375" style="27" customWidth="1"/>
    <col min="5896" max="5896" width="14.28515625" style="27" customWidth="1"/>
    <col min="5897" max="5897" width="13.7109375" style="27" customWidth="1"/>
    <col min="5898" max="5898" width="13.42578125" style="27" customWidth="1"/>
    <col min="5899" max="5904" width="8" style="27" customWidth="1"/>
    <col min="5905" max="6144" width="9.140625" style="27"/>
    <col min="6145" max="6145" width="0.140625" style="27" customWidth="1"/>
    <col min="6146" max="6147" width="9.140625" style="27"/>
    <col min="6148" max="6148" width="9" style="27" customWidth="1"/>
    <col min="6149" max="6150" width="9.140625" style="27"/>
    <col min="6151" max="6151" width="13.7109375" style="27" customWidth="1"/>
    <col min="6152" max="6152" width="14.28515625" style="27" customWidth="1"/>
    <col min="6153" max="6153" width="13.7109375" style="27" customWidth="1"/>
    <col min="6154" max="6154" width="13.42578125" style="27" customWidth="1"/>
    <col min="6155" max="6160" width="8" style="27" customWidth="1"/>
    <col min="6161" max="6400" width="9.140625" style="27"/>
    <col min="6401" max="6401" width="0.140625" style="27" customWidth="1"/>
    <col min="6402" max="6403" width="9.140625" style="27"/>
    <col min="6404" max="6404" width="9" style="27" customWidth="1"/>
    <col min="6405" max="6406" width="9.140625" style="27"/>
    <col min="6407" max="6407" width="13.7109375" style="27" customWidth="1"/>
    <col min="6408" max="6408" width="14.28515625" style="27" customWidth="1"/>
    <col min="6409" max="6409" width="13.7109375" style="27" customWidth="1"/>
    <col min="6410" max="6410" width="13.42578125" style="27" customWidth="1"/>
    <col min="6411" max="6416" width="8" style="27" customWidth="1"/>
    <col min="6417" max="6656" width="9.140625" style="27"/>
    <col min="6657" max="6657" width="0.140625" style="27" customWidth="1"/>
    <col min="6658" max="6659" width="9.140625" style="27"/>
    <col min="6660" max="6660" width="9" style="27" customWidth="1"/>
    <col min="6661" max="6662" width="9.140625" style="27"/>
    <col min="6663" max="6663" width="13.7109375" style="27" customWidth="1"/>
    <col min="6664" max="6664" width="14.28515625" style="27" customWidth="1"/>
    <col min="6665" max="6665" width="13.7109375" style="27" customWidth="1"/>
    <col min="6666" max="6666" width="13.42578125" style="27" customWidth="1"/>
    <col min="6667" max="6672" width="8" style="27" customWidth="1"/>
    <col min="6673" max="6912" width="9.140625" style="27"/>
    <col min="6913" max="6913" width="0.140625" style="27" customWidth="1"/>
    <col min="6914" max="6915" width="9.140625" style="27"/>
    <col min="6916" max="6916" width="9" style="27" customWidth="1"/>
    <col min="6917" max="6918" width="9.140625" style="27"/>
    <col min="6919" max="6919" width="13.7109375" style="27" customWidth="1"/>
    <col min="6920" max="6920" width="14.28515625" style="27" customWidth="1"/>
    <col min="6921" max="6921" width="13.7109375" style="27" customWidth="1"/>
    <col min="6922" max="6922" width="13.42578125" style="27" customWidth="1"/>
    <col min="6923" max="6928" width="8" style="27" customWidth="1"/>
    <col min="6929" max="7168" width="9.140625" style="27"/>
    <col min="7169" max="7169" width="0.140625" style="27" customWidth="1"/>
    <col min="7170" max="7171" width="9.140625" style="27"/>
    <col min="7172" max="7172" width="9" style="27" customWidth="1"/>
    <col min="7173" max="7174" width="9.140625" style="27"/>
    <col min="7175" max="7175" width="13.7109375" style="27" customWidth="1"/>
    <col min="7176" max="7176" width="14.28515625" style="27" customWidth="1"/>
    <col min="7177" max="7177" width="13.7109375" style="27" customWidth="1"/>
    <col min="7178" max="7178" width="13.42578125" style="27" customWidth="1"/>
    <col min="7179" max="7184" width="8" style="27" customWidth="1"/>
    <col min="7185" max="7424" width="9.140625" style="27"/>
    <col min="7425" max="7425" width="0.140625" style="27" customWidth="1"/>
    <col min="7426" max="7427" width="9.140625" style="27"/>
    <col min="7428" max="7428" width="9" style="27" customWidth="1"/>
    <col min="7429" max="7430" width="9.140625" style="27"/>
    <col min="7431" max="7431" width="13.7109375" style="27" customWidth="1"/>
    <col min="7432" max="7432" width="14.28515625" style="27" customWidth="1"/>
    <col min="7433" max="7433" width="13.7109375" style="27" customWidth="1"/>
    <col min="7434" max="7434" width="13.42578125" style="27" customWidth="1"/>
    <col min="7435" max="7440" width="8" style="27" customWidth="1"/>
    <col min="7441" max="7680" width="9.140625" style="27"/>
    <col min="7681" max="7681" width="0.140625" style="27" customWidth="1"/>
    <col min="7682" max="7683" width="9.140625" style="27"/>
    <col min="7684" max="7684" width="9" style="27" customWidth="1"/>
    <col min="7685" max="7686" width="9.140625" style="27"/>
    <col min="7687" max="7687" width="13.7109375" style="27" customWidth="1"/>
    <col min="7688" max="7688" width="14.28515625" style="27" customWidth="1"/>
    <col min="7689" max="7689" width="13.7109375" style="27" customWidth="1"/>
    <col min="7690" max="7690" width="13.42578125" style="27" customWidth="1"/>
    <col min="7691" max="7696" width="8" style="27" customWidth="1"/>
    <col min="7697" max="7936" width="9.140625" style="27"/>
    <col min="7937" max="7937" width="0.140625" style="27" customWidth="1"/>
    <col min="7938" max="7939" width="9.140625" style="27"/>
    <col min="7940" max="7940" width="9" style="27" customWidth="1"/>
    <col min="7941" max="7942" width="9.140625" style="27"/>
    <col min="7943" max="7943" width="13.7109375" style="27" customWidth="1"/>
    <col min="7944" max="7944" width="14.28515625" style="27" customWidth="1"/>
    <col min="7945" max="7945" width="13.7109375" style="27" customWidth="1"/>
    <col min="7946" max="7946" width="13.42578125" style="27" customWidth="1"/>
    <col min="7947" max="7952" width="8" style="27" customWidth="1"/>
    <col min="7953" max="8192" width="9.140625" style="27"/>
    <col min="8193" max="8193" width="0.140625" style="27" customWidth="1"/>
    <col min="8194" max="8195" width="9.140625" style="27"/>
    <col min="8196" max="8196" width="9" style="27" customWidth="1"/>
    <col min="8197" max="8198" width="9.140625" style="27"/>
    <col min="8199" max="8199" width="13.7109375" style="27" customWidth="1"/>
    <col min="8200" max="8200" width="14.28515625" style="27" customWidth="1"/>
    <col min="8201" max="8201" width="13.7109375" style="27" customWidth="1"/>
    <col min="8202" max="8202" width="13.42578125" style="27" customWidth="1"/>
    <col min="8203" max="8208" width="8" style="27" customWidth="1"/>
    <col min="8209" max="8448" width="9.140625" style="27"/>
    <col min="8449" max="8449" width="0.140625" style="27" customWidth="1"/>
    <col min="8450" max="8451" width="9.140625" style="27"/>
    <col min="8452" max="8452" width="9" style="27" customWidth="1"/>
    <col min="8453" max="8454" width="9.140625" style="27"/>
    <col min="8455" max="8455" width="13.7109375" style="27" customWidth="1"/>
    <col min="8456" max="8456" width="14.28515625" style="27" customWidth="1"/>
    <col min="8457" max="8457" width="13.7109375" style="27" customWidth="1"/>
    <col min="8458" max="8458" width="13.42578125" style="27" customWidth="1"/>
    <col min="8459" max="8464" width="8" style="27" customWidth="1"/>
    <col min="8465" max="8704" width="9.140625" style="27"/>
    <col min="8705" max="8705" width="0.140625" style="27" customWidth="1"/>
    <col min="8706" max="8707" width="9.140625" style="27"/>
    <col min="8708" max="8708" width="9" style="27" customWidth="1"/>
    <col min="8709" max="8710" width="9.140625" style="27"/>
    <col min="8711" max="8711" width="13.7109375" style="27" customWidth="1"/>
    <col min="8712" max="8712" width="14.28515625" style="27" customWidth="1"/>
    <col min="8713" max="8713" width="13.7109375" style="27" customWidth="1"/>
    <col min="8714" max="8714" width="13.42578125" style="27" customWidth="1"/>
    <col min="8715" max="8720" width="8" style="27" customWidth="1"/>
    <col min="8721" max="8960" width="9.140625" style="27"/>
    <col min="8961" max="8961" width="0.140625" style="27" customWidth="1"/>
    <col min="8962" max="8963" width="9.140625" style="27"/>
    <col min="8964" max="8964" width="9" style="27" customWidth="1"/>
    <col min="8965" max="8966" width="9.140625" style="27"/>
    <col min="8967" max="8967" width="13.7109375" style="27" customWidth="1"/>
    <col min="8968" max="8968" width="14.28515625" style="27" customWidth="1"/>
    <col min="8969" max="8969" width="13.7109375" style="27" customWidth="1"/>
    <col min="8970" max="8970" width="13.42578125" style="27" customWidth="1"/>
    <col min="8971" max="8976" width="8" style="27" customWidth="1"/>
    <col min="8977" max="9216" width="9.140625" style="27"/>
    <col min="9217" max="9217" width="0.140625" style="27" customWidth="1"/>
    <col min="9218" max="9219" width="9.140625" style="27"/>
    <col min="9220" max="9220" width="9" style="27" customWidth="1"/>
    <col min="9221" max="9222" width="9.140625" style="27"/>
    <col min="9223" max="9223" width="13.7109375" style="27" customWidth="1"/>
    <col min="9224" max="9224" width="14.28515625" style="27" customWidth="1"/>
    <col min="9225" max="9225" width="13.7109375" style="27" customWidth="1"/>
    <col min="9226" max="9226" width="13.42578125" style="27" customWidth="1"/>
    <col min="9227" max="9232" width="8" style="27" customWidth="1"/>
    <col min="9233" max="9472" width="9.140625" style="27"/>
    <col min="9473" max="9473" width="0.140625" style="27" customWidth="1"/>
    <col min="9474" max="9475" width="9.140625" style="27"/>
    <col min="9476" max="9476" width="9" style="27" customWidth="1"/>
    <col min="9477" max="9478" width="9.140625" style="27"/>
    <col min="9479" max="9479" width="13.7109375" style="27" customWidth="1"/>
    <col min="9480" max="9480" width="14.28515625" style="27" customWidth="1"/>
    <col min="9481" max="9481" width="13.7109375" style="27" customWidth="1"/>
    <col min="9482" max="9482" width="13.42578125" style="27" customWidth="1"/>
    <col min="9483" max="9488" width="8" style="27" customWidth="1"/>
    <col min="9489" max="9728" width="9.140625" style="27"/>
    <col min="9729" max="9729" width="0.140625" style="27" customWidth="1"/>
    <col min="9730" max="9731" width="9.140625" style="27"/>
    <col min="9732" max="9732" width="9" style="27" customWidth="1"/>
    <col min="9733" max="9734" width="9.140625" style="27"/>
    <col min="9735" max="9735" width="13.7109375" style="27" customWidth="1"/>
    <col min="9736" max="9736" width="14.28515625" style="27" customWidth="1"/>
    <col min="9737" max="9737" width="13.7109375" style="27" customWidth="1"/>
    <col min="9738" max="9738" width="13.42578125" style="27" customWidth="1"/>
    <col min="9739" max="9744" width="8" style="27" customWidth="1"/>
    <col min="9745" max="9984" width="9.140625" style="27"/>
    <col min="9985" max="9985" width="0.140625" style="27" customWidth="1"/>
    <col min="9986" max="9987" width="9.140625" style="27"/>
    <col min="9988" max="9988" width="9" style="27" customWidth="1"/>
    <col min="9989" max="9990" width="9.140625" style="27"/>
    <col min="9991" max="9991" width="13.7109375" style="27" customWidth="1"/>
    <col min="9992" max="9992" width="14.28515625" style="27" customWidth="1"/>
    <col min="9993" max="9993" width="13.7109375" style="27" customWidth="1"/>
    <col min="9994" max="9994" width="13.42578125" style="27" customWidth="1"/>
    <col min="9995" max="10000" width="8" style="27" customWidth="1"/>
    <col min="10001" max="10240" width="9.140625" style="27"/>
    <col min="10241" max="10241" width="0.140625" style="27" customWidth="1"/>
    <col min="10242" max="10243" width="9.140625" style="27"/>
    <col min="10244" max="10244" width="9" style="27" customWidth="1"/>
    <col min="10245" max="10246" width="9.140625" style="27"/>
    <col min="10247" max="10247" width="13.7109375" style="27" customWidth="1"/>
    <col min="10248" max="10248" width="14.28515625" style="27" customWidth="1"/>
    <col min="10249" max="10249" width="13.7109375" style="27" customWidth="1"/>
    <col min="10250" max="10250" width="13.42578125" style="27" customWidth="1"/>
    <col min="10251" max="10256" width="8" style="27" customWidth="1"/>
    <col min="10257" max="10496" width="9.140625" style="27"/>
    <col min="10497" max="10497" width="0.140625" style="27" customWidth="1"/>
    <col min="10498" max="10499" width="9.140625" style="27"/>
    <col min="10500" max="10500" width="9" style="27" customWidth="1"/>
    <col min="10501" max="10502" width="9.140625" style="27"/>
    <col min="10503" max="10503" width="13.7109375" style="27" customWidth="1"/>
    <col min="10504" max="10504" width="14.28515625" style="27" customWidth="1"/>
    <col min="10505" max="10505" width="13.7109375" style="27" customWidth="1"/>
    <col min="10506" max="10506" width="13.42578125" style="27" customWidth="1"/>
    <col min="10507" max="10512" width="8" style="27" customWidth="1"/>
    <col min="10513" max="10752" width="9.140625" style="27"/>
    <col min="10753" max="10753" width="0.140625" style="27" customWidth="1"/>
    <col min="10754" max="10755" width="9.140625" style="27"/>
    <col min="10756" max="10756" width="9" style="27" customWidth="1"/>
    <col min="10757" max="10758" width="9.140625" style="27"/>
    <col min="10759" max="10759" width="13.7109375" style="27" customWidth="1"/>
    <col min="10760" max="10760" width="14.28515625" style="27" customWidth="1"/>
    <col min="10761" max="10761" width="13.7109375" style="27" customWidth="1"/>
    <col min="10762" max="10762" width="13.42578125" style="27" customWidth="1"/>
    <col min="10763" max="10768" width="8" style="27" customWidth="1"/>
    <col min="10769" max="11008" width="9.140625" style="27"/>
    <col min="11009" max="11009" width="0.140625" style="27" customWidth="1"/>
    <col min="11010" max="11011" width="9.140625" style="27"/>
    <col min="11012" max="11012" width="9" style="27" customWidth="1"/>
    <col min="11013" max="11014" width="9.140625" style="27"/>
    <col min="11015" max="11015" width="13.7109375" style="27" customWidth="1"/>
    <col min="11016" max="11016" width="14.28515625" style="27" customWidth="1"/>
    <col min="11017" max="11017" width="13.7109375" style="27" customWidth="1"/>
    <col min="11018" max="11018" width="13.42578125" style="27" customWidth="1"/>
    <col min="11019" max="11024" width="8" style="27" customWidth="1"/>
    <col min="11025" max="11264" width="9.140625" style="27"/>
    <col min="11265" max="11265" width="0.140625" style="27" customWidth="1"/>
    <col min="11266" max="11267" width="9.140625" style="27"/>
    <col min="11268" max="11268" width="9" style="27" customWidth="1"/>
    <col min="11269" max="11270" width="9.140625" style="27"/>
    <col min="11271" max="11271" width="13.7109375" style="27" customWidth="1"/>
    <col min="11272" max="11272" width="14.28515625" style="27" customWidth="1"/>
    <col min="11273" max="11273" width="13.7109375" style="27" customWidth="1"/>
    <col min="11274" max="11274" width="13.42578125" style="27" customWidth="1"/>
    <col min="11275" max="11280" width="8" style="27" customWidth="1"/>
    <col min="11281" max="11520" width="9.140625" style="27"/>
    <col min="11521" max="11521" width="0.140625" style="27" customWidth="1"/>
    <col min="11522" max="11523" width="9.140625" style="27"/>
    <col min="11524" max="11524" width="9" style="27" customWidth="1"/>
    <col min="11525" max="11526" width="9.140625" style="27"/>
    <col min="11527" max="11527" width="13.7109375" style="27" customWidth="1"/>
    <col min="11528" max="11528" width="14.28515625" style="27" customWidth="1"/>
    <col min="11529" max="11529" width="13.7109375" style="27" customWidth="1"/>
    <col min="11530" max="11530" width="13.42578125" style="27" customWidth="1"/>
    <col min="11531" max="11536" width="8" style="27" customWidth="1"/>
    <col min="11537" max="11776" width="9.140625" style="27"/>
    <col min="11777" max="11777" width="0.140625" style="27" customWidth="1"/>
    <col min="11778" max="11779" width="9.140625" style="27"/>
    <col min="11780" max="11780" width="9" style="27" customWidth="1"/>
    <col min="11781" max="11782" width="9.140625" style="27"/>
    <col min="11783" max="11783" width="13.7109375" style="27" customWidth="1"/>
    <col min="11784" max="11784" width="14.28515625" style="27" customWidth="1"/>
    <col min="11785" max="11785" width="13.7109375" style="27" customWidth="1"/>
    <col min="11786" max="11786" width="13.42578125" style="27" customWidth="1"/>
    <col min="11787" max="11792" width="8" style="27" customWidth="1"/>
    <col min="11793" max="12032" width="9.140625" style="27"/>
    <col min="12033" max="12033" width="0.140625" style="27" customWidth="1"/>
    <col min="12034" max="12035" width="9.140625" style="27"/>
    <col min="12036" max="12036" width="9" style="27" customWidth="1"/>
    <col min="12037" max="12038" width="9.140625" style="27"/>
    <col min="12039" max="12039" width="13.7109375" style="27" customWidth="1"/>
    <col min="12040" max="12040" width="14.28515625" style="27" customWidth="1"/>
    <col min="12041" max="12041" width="13.7109375" style="27" customWidth="1"/>
    <col min="12042" max="12042" width="13.42578125" style="27" customWidth="1"/>
    <col min="12043" max="12048" width="8" style="27" customWidth="1"/>
    <col min="12049" max="12288" width="9.140625" style="27"/>
    <col min="12289" max="12289" width="0.140625" style="27" customWidth="1"/>
    <col min="12290" max="12291" width="9.140625" style="27"/>
    <col min="12292" max="12292" width="9" style="27" customWidth="1"/>
    <col min="12293" max="12294" width="9.140625" style="27"/>
    <col min="12295" max="12295" width="13.7109375" style="27" customWidth="1"/>
    <col min="12296" max="12296" width="14.28515625" style="27" customWidth="1"/>
    <col min="12297" max="12297" width="13.7109375" style="27" customWidth="1"/>
    <col min="12298" max="12298" width="13.42578125" style="27" customWidth="1"/>
    <col min="12299" max="12304" width="8" style="27" customWidth="1"/>
    <col min="12305" max="12544" width="9.140625" style="27"/>
    <col min="12545" max="12545" width="0.140625" style="27" customWidth="1"/>
    <col min="12546" max="12547" width="9.140625" style="27"/>
    <col min="12548" max="12548" width="9" style="27" customWidth="1"/>
    <col min="12549" max="12550" width="9.140625" style="27"/>
    <col min="12551" max="12551" width="13.7109375" style="27" customWidth="1"/>
    <col min="12552" max="12552" width="14.28515625" style="27" customWidth="1"/>
    <col min="12553" max="12553" width="13.7109375" style="27" customWidth="1"/>
    <col min="12554" max="12554" width="13.42578125" style="27" customWidth="1"/>
    <col min="12555" max="12560" width="8" style="27" customWidth="1"/>
    <col min="12561" max="12800" width="9.140625" style="27"/>
    <col min="12801" max="12801" width="0.140625" style="27" customWidth="1"/>
    <col min="12802" max="12803" width="9.140625" style="27"/>
    <col min="12804" max="12804" width="9" style="27" customWidth="1"/>
    <col min="12805" max="12806" width="9.140625" style="27"/>
    <col min="12807" max="12807" width="13.7109375" style="27" customWidth="1"/>
    <col min="12808" max="12808" width="14.28515625" style="27" customWidth="1"/>
    <col min="12809" max="12809" width="13.7109375" style="27" customWidth="1"/>
    <col min="12810" max="12810" width="13.42578125" style="27" customWidth="1"/>
    <col min="12811" max="12816" width="8" style="27" customWidth="1"/>
    <col min="12817" max="13056" width="9.140625" style="27"/>
    <col min="13057" max="13057" width="0.140625" style="27" customWidth="1"/>
    <col min="13058" max="13059" width="9.140625" style="27"/>
    <col min="13060" max="13060" width="9" style="27" customWidth="1"/>
    <col min="13061" max="13062" width="9.140625" style="27"/>
    <col min="13063" max="13063" width="13.7109375" style="27" customWidth="1"/>
    <col min="13064" max="13064" width="14.28515625" style="27" customWidth="1"/>
    <col min="13065" max="13065" width="13.7109375" style="27" customWidth="1"/>
    <col min="13066" max="13066" width="13.42578125" style="27" customWidth="1"/>
    <col min="13067" max="13072" width="8" style="27" customWidth="1"/>
    <col min="13073" max="13312" width="9.140625" style="27"/>
    <col min="13313" max="13313" width="0.140625" style="27" customWidth="1"/>
    <col min="13314" max="13315" width="9.140625" style="27"/>
    <col min="13316" max="13316" width="9" style="27" customWidth="1"/>
    <col min="13317" max="13318" width="9.140625" style="27"/>
    <col min="13319" max="13319" width="13.7109375" style="27" customWidth="1"/>
    <col min="13320" max="13320" width="14.28515625" style="27" customWidth="1"/>
    <col min="13321" max="13321" width="13.7109375" style="27" customWidth="1"/>
    <col min="13322" max="13322" width="13.42578125" style="27" customWidth="1"/>
    <col min="13323" max="13328" width="8" style="27" customWidth="1"/>
    <col min="13329" max="13568" width="9.140625" style="27"/>
    <col min="13569" max="13569" width="0.140625" style="27" customWidth="1"/>
    <col min="13570" max="13571" width="9.140625" style="27"/>
    <col min="13572" max="13572" width="9" style="27" customWidth="1"/>
    <col min="13573" max="13574" width="9.140625" style="27"/>
    <col min="13575" max="13575" width="13.7109375" style="27" customWidth="1"/>
    <col min="13576" max="13576" width="14.28515625" style="27" customWidth="1"/>
    <col min="13577" max="13577" width="13.7109375" style="27" customWidth="1"/>
    <col min="13578" max="13578" width="13.42578125" style="27" customWidth="1"/>
    <col min="13579" max="13584" width="8" style="27" customWidth="1"/>
    <col min="13585" max="13824" width="9.140625" style="27"/>
    <col min="13825" max="13825" width="0.140625" style="27" customWidth="1"/>
    <col min="13826" max="13827" width="9.140625" style="27"/>
    <col min="13828" max="13828" width="9" style="27" customWidth="1"/>
    <col min="13829" max="13830" width="9.140625" style="27"/>
    <col min="13831" max="13831" width="13.7109375" style="27" customWidth="1"/>
    <col min="13832" max="13832" width="14.28515625" style="27" customWidth="1"/>
    <col min="13833" max="13833" width="13.7109375" style="27" customWidth="1"/>
    <col min="13834" max="13834" width="13.42578125" style="27" customWidth="1"/>
    <col min="13835" max="13840" width="8" style="27" customWidth="1"/>
    <col min="13841" max="14080" width="9.140625" style="27"/>
    <col min="14081" max="14081" width="0.140625" style="27" customWidth="1"/>
    <col min="14082" max="14083" width="9.140625" style="27"/>
    <col min="14084" max="14084" width="9" style="27" customWidth="1"/>
    <col min="14085" max="14086" width="9.140625" style="27"/>
    <col min="14087" max="14087" width="13.7109375" style="27" customWidth="1"/>
    <col min="14088" max="14088" width="14.28515625" style="27" customWidth="1"/>
    <col min="14089" max="14089" width="13.7109375" style="27" customWidth="1"/>
    <col min="14090" max="14090" width="13.42578125" style="27" customWidth="1"/>
    <col min="14091" max="14096" width="8" style="27" customWidth="1"/>
    <col min="14097" max="14336" width="9.140625" style="27"/>
    <col min="14337" max="14337" width="0.140625" style="27" customWidth="1"/>
    <col min="14338" max="14339" width="9.140625" style="27"/>
    <col min="14340" max="14340" width="9" style="27" customWidth="1"/>
    <col min="14341" max="14342" width="9.140625" style="27"/>
    <col min="14343" max="14343" width="13.7109375" style="27" customWidth="1"/>
    <col min="14344" max="14344" width="14.28515625" style="27" customWidth="1"/>
    <col min="14345" max="14345" width="13.7109375" style="27" customWidth="1"/>
    <col min="14346" max="14346" width="13.42578125" style="27" customWidth="1"/>
    <col min="14347" max="14352" width="8" style="27" customWidth="1"/>
    <col min="14353" max="14592" width="9.140625" style="27"/>
    <col min="14593" max="14593" width="0.140625" style="27" customWidth="1"/>
    <col min="14594" max="14595" width="9.140625" style="27"/>
    <col min="14596" max="14596" width="9" style="27" customWidth="1"/>
    <col min="14597" max="14598" width="9.140625" style="27"/>
    <col min="14599" max="14599" width="13.7109375" style="27" customWidth="1"/>
    <col min="14600" max="14600" width="14.28515625" style="27" customWidth="1"/>
    <col min="14601" max="14601" width="13.7109375" style="27" customWidth="1"/>
    <col min="14602" max="14602" width="13.42578125" style="27" customWidth="1"/>
    <col min="14603" max="14608" width="8" style="27" customWidth="1"/>
    <col min="14609" max="14848" width="9.140625" style="27"/>
    <col min="14849" max="14849" width="0.140625" style="27" customWidth="1"/>
    <col min="14850" max="14851" width="9.140625" style="27"/>
    <col min="14852" max="14852" width="9" style="27" customWidth="1"/>
    <col min="14853" max="14854" width="9.140625" style="27"/>
    <col min="14855" max="14855" width="13.7109375" style="27" customWidth="1"/>
    <col min="14856" max="14856" width="14.28515625" style="27" customWidth="1"/>
    <col min="14857" max="14857" width="13.7109375" style="27" customWidth="1"/>
    <col min="14858" max="14858" width="13.42578125" style="27" customWidth="1"/>
    <col min="14859" max="14864" width="8" style="27" customWidth="1"/>
    <col min="14865" max="15104" width="9.140625" style="27"/>
    <col min="15105" max="15105" width="0.140625" style="27" customWidth="1"/>
    <col min="15106" max="15107" width="9.140625" style="27"/>
    <col min="15108" max="15108" width="9" style="27" customWidth="1"/>
    <col min="15109" max="15110" width="9.140625" style="27"/>
    <col min="15111" max="15111" width="13.7109375" style="27" customWidth="1"/>
    <col min="15112" max="15112" width="14.28515625" style="27" customWidth="1"/>
    <col min="15113" max="15113" width="13.7109375" style="27" customWidth="1"/>
    <col min="15114" max="15114" width="13.42578125" style="27" customWidth="1"/>
    <col min="15115" max="15120" width="8" style="27" customWidth="1"/>
    <col min="15121" max="15360" width="9.140625" style="27"/>
    <col min="15361" max="15361" width="0.140625" style="27" customWidth="1"/>
    <col min="15362" max="15363" width="9.140625" style="27"/>
    <col min="15364" max="15364" width="9" style="27" customWidth="1"/>
    <col min="15365" max="15366" width="9.140625" style="27"/>
    <col min="15367" max="15367" width="13.7109375" style="27" customWidth="1"/>
    <col min="15368" max="15368" width="14.28515625" style="27" customWidth="1"/>
    <col min="15369" max="15369" width="13.7109375" style="27" customWidth="1"/>
    <col min="15370" max="15370" width="13.42578125" style="27" customWidth="1"/>
    <col min="15371" max="15376" width="8" style="27" customWidth="1"/>
    <col min="15377" max="15616" width="9.140625" style="27"/>
    <col min="15617" max="15617" width="0.140625" style="27" customWidth="1"/>
    <col min="15618" max="15619" width="9.140625" style="27"/>
    <col min="15620" max="15620" width="9" style="27" customWidth="1"/>
    <col min="15621" max="15622" width="9.140625" style="27"/>
    <col min="15623" max="15623" width="13.7109375" style="27" customWidth="1"/>
    <col min="15624" max="15624" width="14.28515625" style="27" customWidth="1"/>
    <col min="15625" max="15625" width="13.7109375" style="27" customWidth="1"/>
    <col min="15626" max="15626" width="13.42578125" style="27" customWidth="1"/>
    <col min="15627" max="15632" width="8" style="27" customWidth="1"/>
    <col min="15633" max="15872" width="9.140625" style="27"/>
    <col min="15873" max="15873" width="0.140625" style="27" customWidth="1"/>
    <col min="15874" max="15875" width="9.140625" style="27"/>
    <col min="15876" max="15876" width="9" style="27" customWidth="1"/>
    <col min="15877" max="15878" width="9.140625" style="27"/>
    <col min="15879" max="15879" width="13.7109375" style="27" customWidth="1"/>
    <col min="15880" max="15880" width="14.28515625" style="27" customWidth="1"/>
    <col min="15881" max="15881" width="13.7109375" style="27" customWidth="1"/>
    <col min="15882" max="15882" width="13.42578125" style="27" customWidth="1"/>
    <col min="15883" max="15888" width="8" style="27" customWidth="1"/>
    <col min="15889" max="16128" width="9.140625" style="27"/>
    <col min="16129" max="16129" width="0.140625" style="27" customWidth="1"/>
    <col min="16130" max="16131" width="9.140625" style="27"/>
    <col min="16132" max="16132" width="9" style="27" customWidth="1"/>
    <col min="16133" max="16134" width="9.140625" style="27"/>
    <col min="16135" max="16135" width="13.7109375" style="27" customWidth="1"/>
    <col min="16136" max="16136" width="14.28515625" style="27" customWidth="1"/>
    <col min="16137" max="16137" width="13.7109375" style="27" customWidth="1"/>
    <col min="16138" max="16138" width="13.42578125" style="27" customWidth="1"/>
    <col min="16139" max="16144" width="8" style="27" customWidth="1"/>
    <col min="16145" max="16384" width="9.140625" style="27"/>
  </cols>
  <sheetData>
    <row r="1" spans="1:10" ht="15.75" x14ac:dyDescent="0.2">
      <c r="G1" s="43"/>
      <c r="H1" s="181" t="s">
        <v>817</v>
      </c>
      <c r="I1" s="182"/>
      <c r="J1" s="182"/>
    </row>
    <row r="2" spans="1:10" ht="15.75" x14ac:dyDescent="0.2">
      <c r="G2"/>
      <c r="H2" s="182" t="s">
        <v>7</v>
      </c>
      <c r="I2" s="182"/>
      <c r="J2" s="182"/>
    </row>
    <row r="3" spans="1:10" ht="15.75" x14ac:dyDescent="0.2">
      <c r="G3" s="182" t="s">
        <v>0</v>
      </c>
      <c r="H3" s="182"/>
      <c r="I3" s="182"/>
      <c r="J3" s="182"/>
    </row>
    <row r="4" spans="1:10" ht="15.75" x14ac:dyDescent="0.2">
      <c r="G4" s="181" t="s">
        <v>818</v>
      </c>
      <c r="H4" s="182"/>
      <c r="I4" s="182"/>
      <c r="J4" s="182"/>
    </row>
    <row r="5" spans="1:10" ht="117.75" customHeight="1" x14ac:dyDescent="0.2">
      <c r="G5"/>
      <c r="H5" s="183" t="s">
        <v>378</v>
      </c>
      <c r="I5" s="183"/>
      <c r="J5" s="183"/>
    </row>
    <row r="6" spans="1:10" ht="15.75" x14ac:dyDescent="0.25">
      <c r="A6" s="26"/>
      <c r="B6" s="26"/>
      <c r="C6" s="26"/>
      <c r="D6" s="26"/>
      <c r="E6" s="26"/>
      <c r="G6" s="28"/>
      <c r="H6" s="176" t="s">
        <v>322</v>
      </c>
      <c r="I6" s="211"/>
      <c r="J6" s="211"/>
    </row>
    <row r="7" spans="1:10" ht="15.75" x14ac:dyDescent="0.25">
      <c r="A7" s="26"/>
      <c r="B7" s="26"/>
      <c r="C7" s="26"/>
      <c r="D7" s="26"/>
      <c r="E7" s="26"/>
      <c r="G7" s="28"/>
      <c r="H7" s="176" t="s">
        <v>323</v>
      </c>
      <c r="I7" s="211"/>
      <c r="J7" s="211"/>
    </row>
    <row r="8" spans="1:10" ht="15.75" x14ac:dyDescent="0.25">
      <c r="A8" s="26"/>
      <c r="B8" s="26"/>
      <c r="C8" s="26"/>
      <c r="D8" s="26"/>
      <c r="E8" s="26"/>
      <c r="G8" s="28"/>
      <c r="H8" s="176" t="s">
        <v>0</v>
      </c>
      <c r="I8" s="211"/>
      <c r="J8" s="211"/>
    </row>
    <row r="9" spans="1:10" ht="15.75" x14ac:dyDescent="0.25">
      <c r="A9" s="26"/>
      <c r="B9" s="26"/>
      <c r="C9" s="29"/>
      <c r="D9" s="29"/>
      <c r="E9" s="29"/>
      <c r="G9" s="28"/>
      <c r="H9" s="177" t="s">
        <v>324</v>
      </c>
      <c r="I9" s="211"/>
      <c r="J9" s="211"/>
    </row>
    <row r="10" spans="1:10" ht="15.75" x14ac:dyDescent="0.25">
      <c r="A10" s="26"/>
      <c r="B10" s="26"/>
      <c r="C10" s="26"/>
      <c r="D10" s="26"/>
      <c r="E10" s="26"/>
      <c r="G10" s="177" t="s">
        <v>8</v>
      </c>
      <c r="H10" s="177"/>
      <c r="I10" s="177"/>
      <c r="J10" s="177"/>
    </row>
    <row r="11" spans="1:10" ht="15.75" x14ac:dyDescent="0.25">
      <c r="A11" s="26"/>
      <c r="B11" s="26"/>
      <c r="C11" s="26"/>
      <c r="D11" s="26"/>
      <c r="G11" s="177" t="s">
        <v>2</v>
      </c>
      <c r="H11" s="177"/>
      <c r="I11" s="177"/>
      <c r="J11" s="177"/>
    </row>
    <row r="12" spans="1:10" ht="15.75" x14ac:dyDescent="0.25">
      <c r="A12" s="26"/>
      <c r="B12" s="26"/>
      <c r="C12" s="26"/>
      <c r="D12" s="26"/>
      <c r="E12" s="26"/>
      <c r="G12" s="176" t="s">
        <v>3</v>
      </c>
      <c r="H12" s="176"/>
      <c r="I12" s="176"/>
      <c r="J12" s="176"/>
    </row>
    <row r="13" spans="1:10" x14ac:dyDescent="0.2">
      <c r="A13" s="26"/>
      <c r="B13" s="26"/>
      <c r="C13" s="26"/>
      <c r="D13" s="26"/>
      <c r="E13" s="26"/>
      <c r="F13" s="26"/>
      <c r="G13" s="30"/>
      <c r="H13" s="30"/>
    </row>
    <row r="14" spans="1:10" x14ac:dyDescent="0.2">
      <c r="A14" s="26"/>
      <c r="B14" s="26"/>
      <c r="C14" s="26"/>
      <c r="D14" s="26"/>
      <c r="E14" s="26"/>
      <c r="F14" s="26"/>
      <c r="G14" s="26"/>
      <c r="H14" s="26"/>
    </row>
    <row r="15" spans="1:10" ht="33.75" customHeight="1" x14ac:dyDescent="0.25">
      <c r="A15" s="26"/>
      <c r="B15" s="206" t="s">
        <v>325</v>
      </c>
      <c r="C15" s="207"/>
      <c r="D15" s="207"/>
      <c r="E15" s="207"/>
      <c r="F15" s="207"/>
      <c r="G15" s="207"/>
      <c r="H15" s="207"/>
      <c r="I15" s="207"/>
      <c r="J15" s="207"/>
    </row>
    <row r="16" spans="1:10" ht="8.25" customHeight="1" x14ac:dyDescent="0.25">
      <c r="A16" s="26"/>
      <c r="B16" s="207"/>
      <c r="C16" s="207"/>
      <c r="D16" s="207"/>
      <c r="E16" s="207"/>
      <c r="F16" s="207"/>
      <c r="G16" s="207"/>
      <c r="H16" s="207"/>
      <c r="I16" s="207"/>
      <c r="J16" s="207"/>
    </row>
    <row r="17" spans="1:19" x14ac:dyDescent="0.2">
      <c r="A17" s="26"/>
      <c r="B17" s="26"/>
      <c r="C17" s="26"/>
      <c r="D17" s="26"/>
      <c r="E17" s="26"/>
      <c r="F17" s="31"/>
      <c r="G17" s="26"/>
      <c r="H17" s="26"/>
      <c r="J17" s="32" t="s">
        <v>304</v>
      </c>
    </row>
    <row r="18" spans="1:19" ht="24" customHeight="1" x14ac:dyDescent="0.2">
      <c r="A18" s="26"/>
      <c r="B18" s="208" t="s">
        <v>326</v>
      </c>
      <c r="C18" s="209"/>
      <c r="D18" s="210"/>
      <c r="E18" s="208" t="s">
        <v>327</v>
      </c>
      <c r="F18" s="209"/>
      <c r="G18" s="210"/>
      <c r="H18" s="33" t="s">
        <v>17</v>
      </c>
      <c r="I18" s="33" t="s">
        <v>18</v>
      </c>
      <c r="J18" s="34" t="s">
        <v>19</v>
      </c>
    </row>
    <row r="19" spans="1:19" ht="40.5" customHeight="1" x14ac:dyDescent="0.25">
      <c r="A19" s="26"/>
      <c r="B19" s="202" t="s">
        <v>328</v>
      </c>
      <c r="C19" s="203"/>
      <c r="D19" s="204"/>
      <c r="E19" s="194" t="s">
        <v>329</v>
      </c>
      <c r="F19" s="195"/>
      <c r="G19" s="205"/>
      <c r="H19" s="35">
        <f>H32</f>
        <v>15058828.310000001</v>
      </c>
      <c r="I19" s="35">
        <f>I32</f>
        <v>0</v>
      </c>
      <c r="J19" s="36">
        <f>J32</f>
        <v>0</v>
      </c>
      <c r="M19" s="176"/>
      <c r="N19" s="176"/>
      <c r="O19" s="176"/>
      <c r="P19" s="176"/>
      <c r="Q19" s="176"/>
      <c r="R19" s="176"/>
      <c r="S19" s="176"/>
    </row>
    <row r="20" spans="1:19" ht="42" hidden="1" customHeight="1" x14ac:dyDescent="0.25">
      <c r="A20" s="26"/>
      <c r="B20" s="202" t="s">
        <v>330</v>
      </c>
      <c r="C20" s="189"/>
      <c r="D20" s="190"/>
      <c r="E20" s="194" t="s">
        <v>331</v>
      </c>
      <c r="F20" s="192"/>
      <c r="G20" s="193"/>
      <c r="H20" s="35">
        <f>H21-H22</f>
        <v>0</v>
      </c>
      <c r="I20" s="37"/>
      <c r="J20" s="37"/>
      <c r="M20" s="176" t="s">
        <v>323</v>
      </c>
      <c r="N20" s="176"/>
      <c r="O20" s="176"/>
      <c r="P20" s="176"/>
      <c r="Q20" s="176"/>
      <c r="R20" s="176"/>
      <c r="S20" s="176"/>
    </row>
    <row r="21" spans="1:19" ht="66" hidden="1" customHeight="1" x14ac:dyDescent="0.25">
      <c r="A21" s="26"/>
      <c r="B21" s="196" t="s">
        <v>332</v>
      </c>
      <c r="C21" s="197"/>
      <c r="D21" s="198"/>
      <c r="E21" s="199" t="s">
        <v>333</v>
      </c>
      <c r="F21" s="200"/>
      <c r="G21" s="201"/>
      <c r="H21" s="38">
        <v>0</v>
      </c>
      <c r="I21" s="37"/>
      <c r="J21" s="37"/>
      <c r="M21" s="176" t="s">
        <v>0</v>
      </c>
      <c r="N21" s="176"/>
      <c r="O21" s="176"/>
      <c r="P21" s="176"/>
      <c r="Q21" s="176"/>
      <c r="R21" s="176"/>
      <c r="S21" s="176"/>
    </row>
    <row r="22" spans="1:19" ht="66" hidden="1" customHeight="1" x14ac:dyDescent="0.25">
      <c r="A22" s="26"/>
      <c r="B22" s="188" t="s">
        <v>334</v>
      </c>
      <c r="C22" s="189"/>
      <c r="D22" s="190"/>
      <c r="E22" s="191" t="s">
        <v>335</v>
      </c>
      <c r="F22" s="192"/>
      <c r="G22" s="193"/>
      <c r="H22" s="38"/>
      <c r="I22" s="37"/>
      <c r="J22" s="37"/>
      <c r="M22" s="177" t="s">
        <v>336</v>
      </c>
      <c r="N22" s="177"/>
      <c r="O22" s="177"/>
      <c r="P22" s="177"/>
      <c r="Q22" s="177"/>
      <c r="R22" s="177"/>
      <c r="S22" s="177"/>
    </row>
    <row r="23" spans="1:19" ht="57.75" hidden="1" customHeight="1" x14ac:dyDescent="0.25">
      <c r="A23" s="26"/>
      <c r="B23" s="196" t="s">
        <v>337</v>
      </c>
      <c r="C23" s="197"/>
      <c r="D23" s="198"/>
      <c r="E23" s="199" t="s">
        <v>338</v>
      </c>
      <c r="F23" s="200"/>
      <c r="G23" s="201"/>
      <c r="H23" s="38">
        <v>0</v>
      </c>
      <c r="I23" s="37"/>
      <c r="J23" s="37"/>
      <c r="M23" s="177" t="s">
        <v>339</v>
      </c>
      <c r="N23" s="177"/>
      <c r="O23" s="177"/>
      <c r="P23" s="177"/>
      <c r="Q23" s="177"/>
      <c r="R23" s="177"/>
      <c r="S23" s="177"/>
    </row>
    <row r="24" spans="1:19" ht="52.5" hidden="1" customHeight="1" x14ac:dyDescent="0.25">
      <c r="A24" s="26"/>
      <c r="B24" s="202" t="s">
        <v>340</v>
      </c>
      <c r="C24" s="203"/>
      <c r="D24" s="204"/>
      <c r="E24" s="194" t="s">
        <v>341</v>
      </c>
      <c r="F24" s="195"/>
      <c r="G24" s="205"/>
      <c r="H24" s="35">
        <f>H25-H28</f>
        <v>0</v>
      </c>
      <c r="I24" s="37"/>
      <c r="J24" s="37"/>
      <c r="N24" s="26"/>
      <c r="O24" s="39"/>
      <c r="P24" s="39" t="s">
        <v>342</v>
      </c>
      <c r="Q24" s="39"/>
      <c r="R24" s="39"/>
      <c r="S24" s="39"/>
    </row>
    <row r="25" spans="1:19" ht="70.5" hidden="1" customHeight="1" x14ac:dyDescent="0.25">
      <c r="A25" s="26"/>
      <c r="B25" s="188" t="s">
        <v>343</v>
      </c>
      <c r="C25" s="189"/>
      <c r="D25" s="190"/>
      <c r="E25" s="191" t="s">
        <v>344</v>
      </c>
      <c r="F25" s="192"/>
      <c r="G25" s="193"/>
      <c r="H25" s="38"/>
      <c r="I25" s="37"/>
      <c r="J25" s="37"/>
      <c r="M25" s="176" t="s">
        <v>345</v>
      </c>
      <c r="N25" s="176"/>
      <c r="O25" s="176"/>
      <c r="P25" s="176"/>
      <c r="Q25" s="176"/>
      <c r="R25" s="176"/>
      <c r="S25" s="176"/>
    </row>
    <row r="26" spans="1:19" ht="103.5" hidden="1" customHeight="1" x14ac:dyDescent="0.2">
      <c r="A26" s="26"/>
      <c r="B26" s="188" t="s">
        <v>346</v>
      </c>
      <c r="C26" s="189"/>
      <c r="D26" s="190"/>
      <c r="E26" s="191" t="s">
        <v>347</v>
      </c>
      <c r="F26" s="192"/>
      <c r="G26" s="193"/>
      <c r="H26" s="38"/>
      <c r="I26" s="37"/>
      <c r="J26" s="37"/>
    </row>
    <row r="27" spans="1:19" ht="99.75" hidden="1" customHeight="1" x14ac:dyDescent="0.2">
      <c r="A27" s="26"/>
      <c r="B27" s="188" t="s">
        <v>348</v>
      </c>
      <c r="C27" s="189"/>
      <c r="D27" s="190"/>
      <c r="E27" s="191" t="s">
        <v>349</v>
      </c>
      <c r="F27" s="192"/>
      <c r="G27" s="193"/>
      <c r="H27" s="38"/>
      <c r="I27" s="37"/>
      <c r="J27" s="37"/>
    </row>
    <row r="28" spans="1:19" ht="87.75" hidden="1" customHeight="1" x14ac:dyDescent="0.2">
      <c r="A28" s="26"/>
      <c r="B28" s="188" t="s">
        <v>350</v>
      </c>
      <c r="C28" s="189"/>
      <c r="D28" s="190"/>
      <c r="E28" s="191" t="s">
        <v>351</v>
      </c>
      <c r="F28" s="192"/>
      <c r="G28" s="193"/>
      <c r="H28" s="38">
        <f>H29</f>
        <v>0</v>
      </c>
      <c r="I28" s="37"/>
      <c r="J28" s="37"/>
    </row>
    <row r="29" spans="1:19" ht="100.5" hidden="1" customHeight="1" x14ac:dyDescent="0.2">
      <c r="A29" s="26"/>
      <c r="B29" s="188" t="s">
        <v>352</v>
      </c>
      <c r="C29" s="189"/>
      <c r="D29" s="190"/>
      <c r="E29" s="191" t="s">
        <v>353</v>
      </c>
      <c r="F29" s="192"/>
      <c r="G29" s="193"/>
      <c r="H29" s="38">
        <v>0</v>
      </c>
      <c r="I29" s="37"/>
      <c r="J29" s="37"/>
    </row>
    <row r="30" spans="1:19" ht="99.75" hidden="1" customHeight="1" x14ac:dyDescent="0.2">
      <c r="A30" s="26"/>
      <c r="B30" s="188" t="s">
        <v>354</v>
      </c>
      <c r="C30" s="189"/>
      <c r="D30" s="190"/>
      <c r="E30" s="191" t="s">
        <v>355</v>
      </c>
      <c r="F30" s="192"/>
      <c r="G30" s="193"/>
      <c r="H30" s="38"/>
      <c r="I30" s="37"/>
      <c r="J30" s="37"/>
    </row>
    <row r="31" spans="1:19" ht="101.25" hidden="1" customHeight="1" x14ac:dyDescent="0.2">
      <c r="A31" s="26"/>
      <c r="B31" s="196" t="s">
        <v>356</v>
      </c>
      <c r="C31" s="197"/>
      <c r="D31" s="198"/>
      <c r="E31" s="199" t="s">
        <v>357</v>
      </c>
      <c r="F31" s="200"/>
      <c r="G31" s="201"/>
      <c r="H31" s="40">
        <v>6000</v>
      </c>
      <c r="I31" s="37"/>
      <c r="J31" s="37"/>
    </row>
    <row r="32" spans="1:19" ht="27" customHeight="1" x14ac:dyDescent="0.2">
      <c r="A32" s="26"/>
      <c r="B32" s="202" t="s">
        <v>358</v>
      </c>
      <c r="C32" s="203"/>
      <c r="D32" s="204"/>
      <c r="E32" s="194" t="s">
        <v>359</v>
      </c>
      <c r="F32" s="195"/>
      <c r="G32" s="205"/>
      <c r="H32" s="35">
        <f>H33+H37</f>
        <v>15058828.310000001</v>
      </c>
      <c r="I32" s="35">
        <f>I33+I37</f>
        <v>0</v>
      </c>
      <c r="J32" s="36">
        <f>J33+J37</f>
        <v>0</v>
      </c>
    </row>
    <row r="33" spans="1:10" ht="30" customHeight="1" x14ac:dyDescent="0.2">
      <c r="A33" s="26"/>
      <c r="B33" s="188" t="s">
        <v>360</v>
      </c>
      <c r="C33" s="189"/>
      <c r="D33" s="190"/>
      <c r="E33" s="191" t="s">
        <v>361</v>
      </c>
      <c r="F33" s="192"/>
      <c r="G33" s="193"/>
      <c r="H33" s="38">
        <f>H34</f>
        <v>0</v>
      </c>
      <c r="I33" s="38">
        <f t="shared" ref="I33:J35" si="0">I34</f>
        <v>0</v>
      </c>
      <c r="J33" s="41">
        <f t="shared" si="0"/>
        <v>0</v>
      </c>
    </row>
    <row r="34" spans="1:10" ht="27" customHeight="1" x14ac:dyDescent="0.2">
      <c r="A34" s="26"/>
      <c r="B34" s="188" t="s">
        <v>362</v>
      </c>
      <c r="C34" s="189"/>
      <c r="D34" s="190"/>
      <c r="E34" s="191" t="s">
        <v>363</v>
      </c>
      <c r="F34" s="192"/>
      <c r="G34" s="193"/>
      <c r="H34" s="38">
        <f>H35</f>
        <v>0</v>
      </c>
      <c r="I34" s="38">
        <f t="shared" si="0"/>
        <v>0</v>
      </c>
      <c r="J34" s="41">
        <f t="shared" si="0"/>
        <v>0</v>
      </c>
    </row>
    <row r="35" spans="1:10" ht="30.75" customHeight="1" x14ac:dyDescent="0.2">
      <c r="A35" s="26"/>
      <c r="B35" s="188" t="s">
        <v>364</v>
      </c>
      <c r="C35" s="189"/>
      <c r="D35" s="190"/>
      <c r="E35" s="191" t="s">
        <v>365</v>
      </c>
      <c r="F35" s="192"/>
      <c r="G35" s="193"/>
      <c r="H35" s="38">
        <f>H36</f>
        <v>0</v>
      </c>
      <c r="I35" s="38">
        <f t="shared" si="0"/>
        <v>0</v>
      </c>
      <c r="J35" s="41">
        <f t="shared" si="0"/>
        <v>0</v>
      </c>
    </row>
    <row r="36" spans="1:10" ht="38.25" customHeight="1" x14ac:dyDescent="0.2">
      <c r="A36" s="26"/>
      <c r="B36" s="188" t="s">
        <v>366</v>
      </c>
      <c r="C36" s="189"/>
      <c r="D36" s="190"/>
      <c r="E36" s="191" t="s">
        <v>367</v>
      </c>
      <c r="F36" s="192"/>
      <c r="G36" s="193"/>
      <c r="H36" s="38">
        <v>0</v>
      </c>
      <c r="I36" s="38">
        <v>0</v>
      </c>
      <c r="J36" s="41">
        <v>0</v>
      </c>
    </row>
    <row r="37" spans="1:10" ht="26.25" customHeight="1" x14ac:dyDescent="0.2">
      <c r="A37" s="26"/>
      <c r="B37" s="188" t="s">
        <v>368</v>
      </c>
      <c r="C37" s="189"/>
      <c r="D37" s="190"/>
      <c r="E37" s="191" t="s">
        <v>369</v>
      </c>
      <c r="F37" s="192"/>
      <c r="G37" s="193"/>
      <c r="H37" s="38">
        <f>H38</f>
        <v>15058828.310000001</v>
      </c>
      <c r="I37" s="38">
        <f t="shared" ref="I37:J39" si="1">I38</f>
        <v>0</v>
      </c>
      <c r="J37" s="41">
        <f t="shared" si="1"/>
        <v>0</v>
      </c>
    </row>
    <row r="38" spans="1:10" ht="27" customHeight="1" x14ac:dyDescent="0.2">
      <c r="A38" s="26"/>
      <c r="B38" s="188" t="s">
        <v>370</v>
      </c>
      <c r="C38" s="189"/>
      <c r="D38" s="190"/>
      <c r="E38" s="191" t="s">
        <v>371</v>
      </c>
      <c r="F38" s="192"/>
      <c r="G38" s="193"/>
      <c r="H38" s="38">
        <f>H39</f>
        <v>15058828.310000001</v>
      </c>
      <c r="I38" s="38">
        <f t="shared" si="1"/>
        <v>0</v>
      </c>
      <c r="J38" s="41">
        <f t="shared" si="1"/>
        <v>0</v>
      </c>
    </row>
    <row r="39" spans="1:10" ht="28.5" customHeight="1" x14ac:dyDescent="0.2">
      <c r="A39" s="26"/>
      <c r="B39" s="188" t="s">
        <v>372</v>
      </c>
      <c r="C39" s="189"/>
      <c r="D39" s="190"/>
      <c r="E39" s="191" t="s">
        <v>373</v>
      </c>
      <c r="F39" s="192"/>
      <c r="G39" s="193"/>
      <c r="H39" s="38">
        <f>H40</f>
        <v>15058828.310000001</v>
      </c>
      <c r="I39" s="38">
        <f t="shared" si="1"/>
        <v>0</v>
      </c>
      <c r="J39" s="41">
        <f t="shared" si="1"/>
        <v>0</v>
      </c>
    </row>
    <row r="40" spans="1:10" ht="39.75" customHeight="1" x14ac:dyDescent="0.2">
      <c r="A40" s="26"/>
      <c r="B40" s="188" t="s">
        <v>374</v>
      </c>
      <c r="C40" s="189"/>
      <c r="D40" s="190"/>
      <c r="E40" s="191" t="s">
        <v>375</v>
      </c>
      <c r="F40" s="192"/>
      <c r="G40" s="193"/>
      <c r="H40" s="38">
        <v>15058828.310000001</v>
      </c>
      <c r="I40" s="38">
        <v>0</v>
      </c>
      <c r="J40" s="41">
        <v>0</v>
      </c>
    </row>
    <row r="41" spans="1:10" x14ac:dyDescent="0.2">
      <c r="A41" s="26"/>
      <c r="B41" s="194" t="s">
        <v>376</v>
      </c>
      <c r="C41" s="195"/>
      <c r="D41" s="195"/>
      <c r="E41" s="192"/>
      <c r="F41" s="192"/>
      <c r="G41" s="193"/>
      <c r="H41" s="35">
        <f>H19</f>
        <v>15058828.310000001</v>
      </c>
      <c r="I41" s="35">
        <f>I19</f>
        <v>0</v>
      </c>
      <c r="J41" s="36">
        <f>J19</f>
        <v>0</v>
      </c>
    </row>
    <row r="42" spans="1:10" x14ac:dyDescent="0.2">
      <c r="H42" s="42"/>
    </row>
    <row r="43" spans="1:10" x14ac:dyDescent="0.2">
      <c r="H43" s="42"/>
    </row>
  </sheetData>
  <mergeCells count="67">
    <mergeCell ref="G11:J11"/>
    <mergeCell ref="H6:J6"/>
    <mergeCell ref="H7:J7"/>
    <mergeCell ref="H8:J8"/>
    <mergeCell ref="H9:J9"/>
    <mergeCell ref="G10:J10"/>
    <mergeCell ref="G12:J12"/>
    <mergeCell ref="B15:J15"/>
    <mergeCell ref="B16:J16"/>
    <mergeCell ref="B18:D18"/>
    <mergeCell ref="E18:G18"/>
    <mergeCell ref="M19:S19"/>
    <mergeCell ref="B20:D20"/>
    <mergeCell ref="E20:G20"/>
    <mergeCell ref="M20:S20"/>
    <mergeCell ref="B21:D21"/>
    <mergeCell ref="E21:G21"/>
    <mergeCell ref="M21:S21"/>
    <mergeCell ref="B19:D19"/>
    <mergeCell ref="E19:G19"/>
    <mergeCell ref="B26:D26"/>
    <mergeCell ref="E26:G26"/>
    <mergeCell ref="B22:D22"/>
    <mergeCell ref="E22:G22"/>
    <mergeCell ref="M22:S22"/>
    <mergeCell ref="B23:D23"/>
    <mergeCell ref="E23:G23"/>
    <mergeCell ref="M23:S23"/>
    <mergeCell ref="B24:D24"/>
    <mergeCell ref="E24:G24"/>
    <mergeCell ref="B25:D25"/>
    <mergeCell ref="E25:G25"/>
    <mergeCell ref="M25:S25"/>
    <mergeCell ref="B27:D27"/>
    <mergeCell ref="E27:G27"/>
    <mergeCell ref="B28:D28"/>
    <mergeCell ref="E28:G28"/>
    <mergeCell ref="B29:D29"/>
    <mergeCell ref="E29:G29"/>
    <mergeCell ref="B30:D30"/>
    <mergeCell ref="E30:G30"/>
    <mergeCell ref="B31:D31"/>
    <mergeCell ref="E31:G31"/>
    <mergeCell ref="B32:D32"/>
    <mergeCell ref="E32:G32"/>
    <mergeCell ref="B33:D33"/>
    <mergeCell ref="E33:G33"/>
    <mergeCell ref="B34:D34"/>
    <mergeCell ref="E34:G34"/>
    <mergeCell ref="B35:D35"/>
    <mergeCell ref="E35:G35"/>
    <mergeCell ref="B36:D36"/>
    <mergeCell ref="E36:G36"/>
    <mergeCell ref="B37:D37"/>
    <mergeCell ref="E37:G37"/>
    <mergeCell ref="B38:D38"/>
    <mergeCell ref="E38:G38"/>
    <mergeCell ref="B39:D39"/>
    <mergeCell ref="E39:G39"/>
    <mergeCell ref="B40:D40"/>
    <mergeCell ref="E40:G40"/>
    <mergeCell ref="B41:G41"/>
    <mergeCell ref="H1:J1"/>
    <mergeCell ref="H2:J2"/>
    <mergeCell ref="G3:J3"/>
    <mergeCell ref="G4:J4"/>
    <mergeCell ref="H5:J5"/>
  </mergeCells>
  <pageMargins left="0.74803149606299213" right="0.74803149606299213" top="0.98425196850393704" bottom="0.78740157480314965" header="0.51181102362204722" footer="0.51181102362204722"/>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приложение 1</vt:lpstr>
      <vt:lpstr>приложение 3</vt:lpstr>
      <vt:lpstr>Приложение 4</vt:lpstr>
      <vt:lpstr>приложение 5</vt:lpstr>
      <vt:lpstr>приложение 6 таб4</vt:lpstr>
      <vt:lpstr>приложение 8</vt:lpstr>
      <vt:lpstr>'приложение 1'!Заголовки_для_печати</vt:lpstr>
      <vt:lpstr>'приложение 3'!Заголовки_для_печати</vt:lpstr>
      <vt:lpstr>'Приложение 4'!Заголовки_для_печати</vt:lpstr>
      <vt:lpstr>'приложение 1'!Область_печати</vt:lpstr>
      <vt:lpstr>'приложение 3'!Область_печати</vt:lpstr>
      <vt:lpstr>'Приложение 4'!Область_печати</vt:lpstr>
      <vt:lpstr>'приложение 8'!Область_печати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AdminsPK</dc:creator>
  <cp:lastModifiedBy>AdminsPK</cp:lastModifiedBy>
  <cp:lastPrinted>2022-03-30T11:14:00Z</cp:lastPrinted>
  <dcterms:created xsi:type="dcterms:W3CDTF">2022-01-12T08:57:10Z</dcterms:created>
  <dcterms:modified xsi:type="dcterms:W3CDTF">2022-03-30T11:36:05Z</dcterms:modified>
</cp:coreProperties>
</file>