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 3" sheetId="1" r:id="rId1"/>
    <sheet name="прил 4" sheetId="2" r:id="rId2"/>
    <sheet name="прил 5" sheetId="3" r:id="rId3"/>
    <sheet name="прил6(4)" sheetId="4" r:id="rId4"/>
    <sheet name="прил 7" sheetId="5" r:id="rId5"/>
  </sheets>
  <definedNames>
    <definedName name="_xlnm.Print_Area" localSheetId="4">'прил 7'!$A$1:$J$40</definedName>
  </definedNames>
  <calcPr fullCalcOnLoad="1"/>
</workbook>
</file>

<file path=xl/sharedStrings.xml><?xml version="1.0" encoding="utf-8"?>
<sst xmlns="http://schemas.openxmlformats.org/spreadsheetml/2006/main" count="828" uniqueCount="197">
  <si>
    <t>1</t>
  </si>
  <si>
    <t>Совета народных депутатов</t>
  </si>
  <si>
    <t>Иные межбюджетные трансферты</t>
  </si>
  <si>
    <t>Брянской области на 2023 год</t>
  </si>
  <si>
    <t>и на плановый период 2024 и 2025 годов"</t>
  </si>
  <si>
    <t>от 23.12.2022г. №6-279</t>
  </si>
  <si>
    <t>ИТОГО:</t>
  </si>
  <si>
    <t>850</t>
  </si>
  <si>
    <t>Уплата налогов, сборов и иных платежей</t>
  </si>
  <si>
    <t>800</t>
  </si>
  <si>
    <t>Иные бюджетные ассигнования</t>
  </si>
  <si>
    <t/>
  </si>
  <si>
    <t>Уплата налогов, сборов и иных обязательных платежей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</si>
  <si>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</si>
  <si>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</si>
  <si>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</si>
  <si>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</si>
  <si>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</si>
  <si>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</si>
  <si>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</si>
  <si>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</si>
  <si>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</si>
  <si>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02</t>
  </si>
  <si>
    <t>916</t>
  </si>
  <si>
    <t>600</t>
  </si>
  <si>
    <t>Предоставление субсидий бюджетным, автономным учреждениям и иным некоммерческим организациям</t>
  </si>
  <si>
    <t>10</t>
  </si>
  <si>
    <t>04</t>
  </si>
  <si>
    <t>03</t>
  </si>
  <si>
    <t>610</t>
  </si>
  <si>
    <t>08</t>
  </si>
  <si>
    <t>Субсидии бюджетным учреждениям</t>
  </si>
  <si>
    <t>05</t>
  </si>
  <si>
    <t>540</t>
  </si>
  <si>
    <t>500</t>
  </si>
  <si>
    <t>Межбюджетные трансферты</t>
  </si>
  <si>
    <t>Жилищно-коммунальное хозяйство</t>
  </si>
  <si>
    <t>12</t>
  </si>
  <si>
    <t>Другие вопросы в области национальной экономики</t>
  </si>
  <si>
    <t>09</t>
  </si>
  <si>
    <t>02 4 00 83740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</si>
  <si>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</si>
  <si>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Дорожное хозяйство (дорожные фонды)</t>
  </si>
  <si>
    <t>810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</si>
  <si>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</si>
  <si>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</si>
  <si>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</si>
  <si>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Транспорт</t>
  </si>
  <si>
    <t>Национальная экономика</t>
  </si>
  <si>
    <t>Администрация Погарского района Брянской области</t>
  </si>
  <si>
    <t>006</t>
  </si>
  <si>
    <t>07 4 00 80930</t>
  </si>
  <si>
    <t>Эксплуатация и содержание имущества, находящегося в муниципальной собственности, арендованного недвижимого имущества</t>
  </si>
  <si>
    <t>Оценка имущества, признание прав и регулирование отношений муниципальной собственности</t>
  </si>
  <si>
    <t>Комитет по управлению муниципальным имуществом администрации Погарского района</t>
  </si>
  <si>
    <t>003</t>
  </si>
  <si>
    <t>03 4 11 82370</t>
  </si>
  <si>
    <t>07</t>
  </si>
  <si>
    <t>Организация временного трудоустройства несовершеннолетних граждан в возрасте от 14 до 18 лет</t>
  </si>
  <si>
    <t>03 4 00 83360</t>
  </si>
  <si>
    <t>Другие вопросы в области образования</t>
  </si>
  <si>
    <t>03 4 00 80320</t>
  </si>
  <si>
    <t>Организации дополнительного образования</t>
  </si>
  <si>
    <t>Дополнительное образование детей</t>
  </si>
  <si>
    <t>Образование</t>
  </si>
  <si>
    <t>Управление образования администрации Погарского района</t>
  </si>
  <si>
    <t>9</t>
  </si>
  <si>
    <t>8</t>
  </si>
  <si>
    <t>7</t>
  </si>
  <si>
    <t>6</t>
  </si>
  <si>
    <t>5</t>
  </si>
  <si>
    <t>4</t>
  </si>
  <si>
    <t>3</t>
  </si>
  <si>
    <t>2</t>
  </si>
  <si>
    <t>2025 год</t>
  </si>
  <si>
    <t>2024 год</t>
  </si>
  <si>
    <t>2023 год</t>
  </si>
  <si>
    <t>ВР</t>
  </si>
  <si>
    <t>ЦСР</t>
  </si>
  <si>
    <t>Пр</t>
  </si>
  <si>
    <t>Рз</t>
  </si>
  <si>
    <t>ГРБС</t>
  </si>
  <si>
    <t>Наименование</t>
  </si>
  <si>
    <t>рублей</t>
  </si>
  <si>
    <t>Ведомственная структура расходов бюджета Погарского муниципального района Брянской области на 2023 год 
и на плановый период 2024 и 2025 годов</t>
  </si>
  <si>
    <t>"О бюджете Погарского муниципального района</t>
  </si>
  <si>
    <t xml:space="preserve">  от 23.12.2022г. №6-279</t>
  </si>
  <si>
    <t>к проекту решения Погарского районного</t>
  </si>
  <si>
    <t>Приложение 3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</si>
  <si>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2023 год и на плановый период 2024 и 2025 годов</t>
  </si>
  <si>
    <t>83360</t>
  </si>
  <si>
    <t>00</t>
  </si>
  <si>
    <t>0</t>
  </si>
  <si>
    <t>80040</t>
  </si>
  <si>
    <t>80930</t>
  </si>
  <si>
    <t>80900</t>
  </si>
  <si>
    <t>Обеспечение деятельности Комитета по управлению муниципальным имуществом администрации Погарского района</t>
  </si>
  <si>
    <t>82370</t>
  </si>
  <si>
    <t>80320</t>
  </si>
  <si>
    <t>Развитие образования Погарского района</t>
  </si>
  <si>
    <t>83740</t>
  </si>
  <si>
    <t>81630</t>
  </si>
  <si>
    <t>Реализация полномочий органов местного самоуправления Погарского района</t>
  </si>
  <si>
    <t>НР</t>
  </si>
  <si>
    <t>ОМ</t>
  </si>
  <si>
    <t>ППМП</t>
  </si>
  <si>
    <t>МП</t>
  </si>
  <si>
    <t>Распределение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2023 год и на плановый период 2024 и 2025 годов</t>
  </si>
  <si>
    <t xml:space="preserve">от 23.12.2022г. №6-279 </t>
  </si>
  <si>
    <t>Приложение 5</t>
  </si>
  <si>
    <t>ИТОГО</t>
  </si>
  <si>
    <t>Посудичское сельское поселение 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</si>
  <si>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</si>
  <si>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</si>
  <si>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Наименование поселений</t>
  </si>
  <si>
    <t>Юдиновское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</si>
  <si>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</si>
  <si>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</si>
  <si>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</si>
  <si>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</si>
  <si>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</si>
  <si>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</si>
  <si>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</si>
  <si>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Борщовское сельское поселение   Погарского муниципального района Брянской области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</si>
  <si>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2023 год и на  плановый период 2024 и 2025 годов</t>
  </si>
  <si>
    <t>Таблица 4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</si>
  <si>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   23.12.2022    №6-279
О бюджете Погарского муниципального района Брянской области на 2023 год и на плановый период 2024 и 2025 годов                                           </t>
  </si>
  <si>
    <t>Итого источников внутреннего финансирования  дефицита</t>
  </si>
  <si>
    <t>Уменьшение прочих  остатков денежных средств бюджетов  муниципальных района</t>
  </si>
  <si>
    <t>009 01 05 02 01 05 0000 610</t>
  </si>
  <si>
    <t>Уменьшение прочих  остатков денежных средств бюджетов</t>
  </si>
  <si>
    <t>009 01 05 02 01 00 0000 610</t>
  </si>
  <si>
    <t>Уменьшение прочих  остатков  средств  бюджета</t>
  </si>
  <si>
    <t>009 01 05 02 00 00 0000 600</t>
  </si>
  <si>
    <t>Уменьшение  остатков  средств  бюджета</t>
  </si>
  <si>
    <t>009 01 05 00 00 00 0000 600</t>
  </si>
  <si>
    <t>Увеличение прочих  остатков денежных средств бюджетов  муниципальных района</t>
  </si>
  <si>
    <t>009 01 05 02 01 05 0000 510</t>
  </si>
  <si>
    <t>Увеличение прочих  остатков денежных средств бюджетов</t>
  </si>
  <si>
    <t>009 01 05 02 01 00 0000 510</t>
  </si>
  <si>
    <t>Увеличение прочих  остатков  средств  бюджета</t>
  </si>
  <si>
    <t>009 01 05 02 00 00 0000 500</t>
  </si>
  <si>
    <t>Увеличение  остатков  средств  бюджета</t>
  </si>
  <si>
    <t>009 01 05 00 00 00 0000 500</t>
  </si>
  <si>
    <t>Изменение остатков  средств  на счетах  по учету средств бюджета</t>
  </si>
  <si>
    <t>009 01 05 00 00 00 0000 000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</si>
  <si>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</si>
  <si>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</si>
  <si>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</si>
  <si>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009 01 03 00 00 05 2603  810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</si>
  <si>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</si>
  <si>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009 01 03 00 00 05 0000 810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</si>
  <si>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</si>
  <si>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009 01 03 00 00 00 0000 800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</si>
  <si>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</si>
  <si>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009 01 03 00 00 05 2603 710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</si>
  <si>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</si>
  <si>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009 01 03 00 00 05 0000 710</t>
  </si>
  <si>
    <t xml:space="preserve">и на плановый период 2020 и 2021 годов" </t>
  </si>
  <si>
    <t>Получение бюджетных  кредитов  от  других бюджетов бюджетной  системы Российской  Федерации</t>
  </si>
  <si>
    <t>009 01 03 00 00 00 0000 700</t>
  </si>
  <si>
    <t xml:space="preserve"> "Погарский район" на 2019 год</t>
  </si>
  <si>
    <t>Бюджетные кредиты от других бюджетов бюджетной системы  Российской  Федерации</t>
  </si>
  <si>
    <t>009 01 03 00 00 00 0000 000</t>
  </si>
  <si>
    <t>"О бюджете муниципального образования</t>
  </si>
  <si>
    <t>Погашение бюджетами  муниципальных районов  кредитов  от кредитных  организаций  в валюте  РФ</t>
  </si>
  <si>
    <t>009 01 02 00 00 05 0000 810</t>
  </si>
  <si>
    <t xml:space="preserve">от </t>
  </si>
  <si>
    <t>Погашение  кредитов ,представленных  кредитными  организациями в валюте РФ</t>
  </si>
  <si>
    <t>009 01 02 00 00 05 0000 800</t>
  </si>
  <si>
    <t>Получение кредитов от кредитных организаций бюджетами муниципальных районов в валюте РФ</t>
  </si>
  <si>
    <t>009 01 02 00 00 05 0000 710</t>
  </si>
  <si>
    <t xml:space="preserve">к решению Погарского районного  </t>
  </si>
  <si>
    <t>Получение кредитов от кредитных организаций в валюте РФ</t>
  </si>
  <si>
    <t>009 01 02  00 00 00 0000 700</t>
  </si>
  <si>
    <t>Источники внутреннего финансирования дефицита</t>
  </si>
  <si>
    <t>009 01 00 00 00 00 0000 000</t>
  </si>
  <si>
    <t>НАИМЕНОВАНИЕ</t>
  </si>
  <si>
    <t xml:space="preserve">КБК 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</si>
  <si>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</si>
  <si>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 xml:space="preserve">к проекту решения Погарского районного  </t>
  </si>
  <si>
    <t>Приложение 7</t>
  </si>
  <si>
    <t>Приложение 3.1</t>
  </si>
  <si>
    <t>Приложение 4</t>
  </si>
  <si>
    <t>Приложение 4.1.</t>
  </si>
  <si>
    <t>Приложение 5.1.</t>
  </si>
  <si>
    <t>к решению Погарского районного</t>
  </si>
  <si>
    <t>"О внесении изменений 
в решение Погарского районного Совета народных депутатов от 23.12.2022 №6-279 "О бюджете Погарского муниципального района Брянской области на 2023 год и на плановый период 2024 и 2025 годов"</t>
  </si>
  <si>
    <t>Приложение 2</t>
  </si>
  <si>
    <t>Обеспечение функционирования модели персонифицированного финансирования дополнительного образования детей</t>
  </si>
  <si>
    <t>03 4 00 82610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</si>
  <si>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</si>
  <si>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жилищно-коммунального комплекса</t>
  </si>
  <si>
    <t>02 4 00 81850</t>
  </si>
  <si>
    <t>от 31.01.2023г. №6-288</t>
  </si>
  <si>
    <t>от 31.01.2023г.№6-288</t>
  </si>
  <si>
    <t>Приложение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</si>
</sst>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6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 indent="2"/>
      <protection/>
    </xf>
    <xf numFmtId="49" fontId="39" fillId="0" borderId="2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3" applyNumberFormat="0" applyAlignment="0" applyProtection="0"/>
    <xf numFmtId="0" fontId="41" fillId="26" borderId="4" applyNumberFormat="0" applyAlignment="0" applyProtection="0"/>
    <xf numFmtId="0" fontId="42" fillId="26" borderId="3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 vertical="top" wrapText="1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60">
      <alignment vertical="top" wrapText="1"/>
      <protection/>
    </xf>
    <xf numFmtId="4" fontId="57" fillId="0" borderId="2" xfId="60" applyNumberFormat="1" applyFont="1" applyBorder="1" applyAlignment="1">
      <alignment horizontal="right" vertical="center" wrapText="1"/>
      <protection/>
    </xf>
    <xf numFmtId="4" fontId="58" fillId="0" borderId="2" xfId="60" applyNumberFormat="1" applyFont="1" applyBorder="1" applyAlignment="1">
      <alignment horizontal="right" vertical="center" wrapText="1"/>
      <protection/>
    </xf>
    <xf numFmtId="0" fontId="58" fillId="0" borderId="2" xfId="60" applyFont="1" applyBorder="1" applyAlignment="1">
      <alignment horizontal="center" vertical="center" wrapText="1"/>
      <protection/>
    </xf>
    <xf numFmtId="0" fontId="58" fillId="0" borderId="2" xfId="60" applyFont="1" applyBorder="1" applyAlignment="1">
      <alignment horizontal="left" vertical="center" wrapText="1"/>
      <protection/>
    </xf>
    <xf numFmtId="0" fontId="58" fillId="0" borderId="2" xfId="60" applyFont="1" applyBorder="1">
      <alignment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7" fillId="0" borderId="2" xfId="60" applyFont="1" applyBorder="1">
      <alignment vertical="top" wrapText="1"/>
      <protection/>
    </xf>
    <xf numFmtId="0" fontId="57" fillId="0" borderId="2" xfId="60" applyFont="1" applyBorder="1" applyAlignment="1">
      <alignment horizontal="center" vertical="center" wrapText="1"/>
      <protection/>
    </xf>
    <xf numFmtId="0" fontId="57" fillId="0" borderId="2" xfId="60" applyFont="1" applyBorder="1" applyAlignment="1">
      <alignment horizontal="left" vertical="center" wrapText="1"/>
      <protection/>
    </xf>
    <xf numFmtId="0" fontId="58" fillId="0" borderId="0" xfId="60" applyFont="1" applyAlignment="1">
      <alignment horizontal="left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1" fillId="0" borderId="0" xfId="60" applyAlignment="1" applyProtection="1">
      <alignment/>
      <protection locked="0"/>
    </xf>
    <xf numFmtId="49" fontId="51" fillId="0" borderId="0" xfId="60" applyNumberFormat="1" applyFont="1" applyAlignment="1">
      <alignment vertical="center" wrapText="1"/>
      <protection/>
    </xf>
    <xf numFmtId="0" fontId="51" fillId="0" borderId="0" xfId="60" applyFont="1" applyAlignment="1">
      <alignment vertical="center" wrapText="1"/>
      <protection/>
    </xf>
    <xf numFmtId="0" fontId="7" fillId="32" borderId="0" xfId="57" applyFont="1" applyFill="1" applyAlignment="1">
      <alignment horizontal="right"/>
      <protection/>
    </xf>
    <xf numFmtId="0" fontId="6" fillId="0" borderId="0" xfId="58" applyFont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8" fillId="0" borderId="0" xfId="60" applyFont="1" applyAlignment="1">
      <alignment horizontal="center" vertical="center" wrapText="1"/>
      <protection/>
    </xf>
    <xf numFmtId="0" fontId="51" fillId="0" borderId="2" xfId="60" applyBorder="1">
      <alignment vertical="top" wrapText="1"/>
      <protection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3" fontId="5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0" xfId="63">
      <alignment/>
      <protection/>
    </xf>
    <xf numFmtId="180" fontId="2" fillId="0" borderId="0" xfId="63" applyNumberFormat="1">
      <alignment/>
      <protection/>
    </xf>
    <xf numFmtId="4" fontId="1" fillId="0" borderId="12" xfId="65" applyNumberFormat="1" applyFont="1" applyBorder="1" applyAlignment="1">
      <alignment horizontal="center"/>
      <protection/>
    </xf>
    <xf numFmtId="4" fontId="1" fillId="0" borderId="14" xfId="65" applyNumberFormat="1" applyFont="1" applyBorder="1" applyAlignment="1">
      <alignment horizontal="center"/>
      <protection/>
    </xf>
    <xf numFmtId="0" fontId="0" fillId="0" borderId="0" xfId="65">
      <alignment/>
      <protection/>
    </xf>
    <xf numFmtId="4" fontId="2" fillId="0" borderId="12" xfId="65" applyNumberFormat="1" applyFont="1" applyBorder="1" applyAlignment="1">
      <alignment horizontal="center"/>
      <protection/>
    </xf>
    <xf numFmtId="4" fontId="2" fillId="0" borderId="14" xfId="65" applyNumberFormat="1" applyFont="1" applyBorder="1" applyAlignment="1">
      <alignment horizontal="center"/>
      <protection/>
    </xf>
    <xf numFmtId="0" fontId="2" fillId="0" borderId="12" xfId="63" applyFont="1" applyBorder="1">
      <alignment/>
      <protection/>
    </xf>
    <xf numFmtId="4" fontId="5" fillId="0" borderId="14" xfId="65" applyNumberFormat="1" applyFont="1" applyBorder="1" applyAlignment="1">
      <alignment horizontal="center"/>
      <protection/>
    </xf>
    <xf numFmtId="0" fontId="13" fillId="0" borderId="12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/>
      <protection/>
    </xf>
    <xf numFmtId="0" fontId="2" fillId="0" borderId="0" xfId="63" applyFont="1" applyAlignment="1">
      <alignment horizontal="right"/>
      <protection/>
    </xf>
    <xf numFmtId="0" fontId="14" fillId="0" borderId="0" xfId="65" applyFont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65" applyFont="1">
      <alignment/>
      <protection/>
    </xf>
    <xf numFmtId="4" fontId="59" fillId="0" borderId="12" xfId="0" applyNumberFormat="1" applyFont="1" applyBorder="1" applyAlignment="1">
      <alignment/>
    </xf>
    <xf numFmtId="0" fontId="51" fillId="0" borderId="0" xfId="64">
      <alignment vertical="top" wrapText="1"/>
      <protection/>
    </xf>
    <xf numFmtId="49" fontId="58" fillId="0" borderId="2" xfId="60" applyNumberFormat="1" applyFont="1" applyBorder="1" applyAlignment="1">
      <alignment horizontal="center" vertical="center" wrapText="1"/>
      <protection/>
    </xf>
    <xf numFmtId="0" fontId="58" fillId="0" borderId="2" xfId="60" applyFont="1" applyBorder="1" applyAlignment="1">
      <alignment horizontal="left" vertical="center" wrapText="1"/>
      <protection/>
    </xf>
    <xf numFmtId="0" fontId="58" fillId="0" borderId="2" xfId="60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8" fillId="0" borderId="0" xfId="60" applyFont="1" applyAlignment="1">
      <alignment horizontal="right" vertical="top" wrapText="1"/>
      <protection/>
    </xf>
    <xf numFmtId="0" fontId="58" fillId="0" borderId="2" xfId="60" applyFont="1" applyBorder="1" applyAlignment="1">
      <alignment vertical="center" wrapText="1"/>
      <protection/>
    </xf>
    <xf numFmtId="0" fontId="58" fillId="0" borderId="0" xfId="64" applyFont="1" applyAlignment="1">
      <alignment horizontal="right" vertical="top" wrapText="1"/>
      <protection/>
    </xf>
    <xf numFmtId="0" fontId="58" fillId="0" borderId="0" xfId="64" applyFont="1" applyAlignment="1">
      <alignment horizontal="right" vertical="center" wrapText="1"/>
      <protection/>
    </xf>
    <xf numFmtId="0" fontId="60" fillId="0" borderId="0" xfId="60" applyFont="1" applyAlignment="1">
      <alignment horizontal="right"/>
      <protection/>
    </xf>
    <xf numFmtId="0" fontId="7" fillId="32" borderId="0" xfId="57" applyFont="1" applyFill="1" applyAlignment="1">
      <alignment horizontal="right"/>
      <protection/>
    </xf>
    <xf numFmtId="0" fontId="58" fillId="0" borderId="0" xfId="60" applyFont="1" applyAlignment="1">
      <alignment horizontal="left" vertical="center" wrapText="1"/>
      <protection/>
    </xf>
    <xf numFmtId="0" fontId="57" fillId="0" borderId="0" xfId="60" applyFont="1" applyAlignment="1">
      <alignment horizontal="center" vertical="center" wrapText="1"/>
      <protection/>
    </xf>
    <xf numFmtId="0" fontId="57" fillId="0" borderId="2" xfId="60" applyFont="1" applyBorder="1" applyAlignment="1">
      <alignment vertical="center" wrapText="1"/>
      <protection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" fillId="0" borderId="14" xfId="65" applyFont="1" applyBorder="1" applyAlignment="1">
      <alignment horizontal="left" wrapText="1"/>
      <protection/>
    </xf>
    <xf numFmtId="0" fontId="1" fillId="0" borderId="15" xfId="65" applyFont="1" applyBorder="1" applyAlignment="1">
      <alignment horizontal="left" wrapText="1"/>
      <protection/>
    </xf>
    <xf numFmtId="0" fontId="1" fillId="0" borderId="16" xfId="65" applyFont="1" applyBorder="1" applyAlignment="1">
      <alignment horizontal="left" wrapText="1"/>
      <protection/>
    </xf>
    <xf numFmtId="0" fontId="7" fillId="0" borderId="0" xfId="57" applyFont="1" applyAlignment="1">
      <alignment horizontal="center" wrapText="1"/>
      <protection/>
    </xf>
    <xf numFmtId="0" fontId="7" fillId="0" borderId="0" xfId="57" applyFont="1" applyAlignment="1">
      <alignment horizontal="center"/>
      <protection/>
    </xf>
    <xf numFmtId="0" fontId="60" fillId="0" borderId="0" xfId="63" applyFont="1" applyAlignment="1">
      <alignment horizontal="right"/>
      <protection/>
    </xf>
    <xf numFmtId="0" fontId="2" fillId="0" borderId="14" xfId="65" applyFont="1" applyBorder="1" applyAlignment="1">
      <alignment horizontal="left" wrapText="1"/>
      <protection/>
    </xf>
    <xf numFmtId="0" fontId="2" fillId="0" borderId="15" xfId="65" applyFont="1" applyBorder="1" applyAlignment="1">
      <alignment horizontal="left" wrapText="1"/>
      <protection/>
    </xf>
    <xf numFmtId="0" fontId="2" fillId="0" borderId="16" xfId="65" applyFont="1" applyBorder="1" applyAlignment="1">
      <alignment horizontal="left" wrapText="1"/>
      <protection/>
    </xf>
    <xf numFmtId="0" fontId="5" fillId="0" borderId="14" xfId="65" applyFont="1" applyBorder="1" applyAlignment="1">
      <alignment horizontal="left" wrapText="1"/>
      <protection/>
    </xf>
    <xf numFmtId="0" fontId="5" fillId="0" borderId="15" xfId="65" applyFont="1" applyBorder="1" applyAlignment="1">
      <alignment horizontal="left" wrapText="1"/>
      <protection/>
    </xf>
    <xf numFmtId="0" fontId="5" fillId="0" borderId="16" xfId="65" applyFont="1" applyBorder="1" applyAlignment="1">
      <alignment horizontal="left" wrapText="1"/>
      <protection/>
    </xf>
    <xf numFmtId="0" fontId="2" fillId="0" borderId="14" xfId="65" applyFont="1" applyBorder="1" applyAlignment="1">
      <alignment horizontal="center"/>
      <protection/>
    </xf>
    <xf numFmtId="0" fontId="2" fillId="0" borderId="15" xfId="65" applyFont="1" applyBorder="1">
      <alignment/>
      <protection/>
    </xf>
    <xf numFmtId="0" fontId="2" fillId="0" borderId="16" xfId="65" applyFont="1" applyBorder="1">
      <alignment/>
      <protection/>
    </xf>
    <xf numFmtId="0" fontId="1" fillId="0" borderId="14" xfId="65" applyFont="1" applyBorder="1" applyAlignment="1">
      <alignment horizontal="center"/>
      <protection/>
    </xf>
    <xf numFmtId="0" fontId="1" fillId="0" borderId="15" xfId="65" applyFont="1" applyBorder="1">
      <alignment/>
      <protection/>
    </xf>
    <xf numFmtId="0" fontId="1" fillId="0" borderId="16" xfId="65" applyFont="1" applyBorder="1">
      <alignment/>
      <protection/>
    </xf>
    <xf numFmtId="0" fontId="13" fillId="0" borderId="14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/>
      <protection/>
    </xf>
    <xf numFmtId="0" fontId="5" fillId="0" borderId="15" xfId="65" applyFont="1" applyBorder="1">
      <alignment/>
      <protection/>
    </xf>
    <xf numFmtId="0" fontId="5" fillId="0" borderId="16" xfId="65" applyFont="1" applyBorder="1">
      <alignment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3" xfId="59"/>
    <cellStyle name="Обычный 4" xfId="60"/>
    <cellStyle name="Обычный 4 2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H2" sqref="H2:I2"/>
    </sheetView>
  </sheetViews>
  <sheetFormatPr defaultColWidth="9.00390625" defaultRowHeight="12.75"/>
  <cols>
    <col min="1" max="1" width="39.25390625" style="1" customWidth="1"/>
    <col min="2" max="2" width="7.625" style="1" customWidth="1"/>
    <col min="3" max="3" width="5.25390625" style="1" customWidth="1"/>
    <col min="4" max="4" width="5.375" style="1" customWidth="1"/>
    <col min="5" max="5" width="17.125" style="1" customWidth="1"/>
    <col min="6" max="6" width="7.75390625" style="1" customWidth="1"/>
    <col min="7" max="7" width="19.625" style="1" customWidth="1"/>
    <col min="8" max="8" width="20.125" style="1" customWidth="1"/>
    <col min="9" max="9" width="20.00390625" style="1" customWidth="1"/>
    <col min="10" max="16384" width="9.125" style="1" customWidth="1"/>
  </cols>
  <sheetData>
    <row r="1" spans="7:9" ht="15.75">
      <c r="G1" s="48"/>
      <c r="H1" s="57" t="s">
        <v>196</v>
      </c>
      <c r="I1" s="57"/>
    </row>
    <row r="2" spans="7:9" ht="21.75" customHeight="1">
      <c r="G2" s="48"/>
      <c r="H2" s="57" t="s">
        <v>186</v>
      </c>
      <c r="I2" s="57"/>
    </row>
    <row r="3" spans="7:9" ht="15.75">
      <c r="G3" s="48"/>
      <c r="H3" s="57" t="s">
        <v>1</v>
      </c>
      <c r="I3" s="57"/>
    </row>
    <row r="4" spans="7:9" ht="24" customHeight="1">
      <c r="G4" s="48"/>
      <c r="H4" s="57" t="s">
        <v>194</v>
      </c>
      <c r="I4" s="57"/>
    </row>
    <row r="5" spans="7:9" ht="93" customHeight="1">
      <c r="G5" s="58" t="s">
        <v>187</v>
      </c>
      <c r="H5" s="58"/>
      <c r="I5" s="58"/>
    </row>
    <row r="6" spans="1:9" ht="15.75">
      <c r="A6" s="15"/>
      <c r="B6" s="15"/>
      <c r="C6" s="14"/>
      <c r="D6" s="13"/>
      <c r="E6" s="13"/>
      <c r="F6" s="17"/>
      <c r="G6" s="52" t="s">
        <v>182</v>
      </c>
      <c r="H6" s="59"/>
      <c r="I6" s="59"/>
    </row>
    <row r="7" spans="1:9" ht="15.75">
      <c r="A7" s="15"/>
      <c r="B7" s="15"/>
      <c r="C7" s="14"/>
      <c r="D7" s="13"/>
      <c r="E7" s="13"/>
      <c r="F7" s="17"/>
      <c r="G7" s="52" t="s">
        <v>87</v>
      </c>
      <c r="H7" s="59"/>
      <c r="I7" s="59"/>
    </row>
    <row r="8" spans="1:9" ht="15.75">
      <c r="A8" s="15"/>
      <c r="B8" s="15"/>
      <c r="C8" s="14"/>
      <c r="D8" s="13"/>
      <c r="E8" s="13"/>
      <c r="F8" s="17"/>
      <c r="G8" s="52" t="s">
        <v>1</v>
      </c>
      <c r="H8" s="59"/>
      <c r="I8" s="59"/>
    </row>
    <row r="9" spans="1:9" ht="15.75">
      <c r="A9" s="15"/>
      <c r="B9" s="15"/>
      <c r="C9" s="14"/>
      <c r="D9" s="13"/>
      <c r="E9" s="13"/>
      <c r="F9" s="17"/>
      <c r="G9" s="60" t="s">
        <v>86</v>
      </c>
      <c r="H9" s="60"/>
      <c r="I9" s="60"/>
    </row>
    <row r="10" spans="1:9" ht="15.75">
      <c r="A10" s="15"/>
      <c r="B10" s="15"/>
      <c r="C10" s="14"/>
      <c r="D10" s="13"/>
      <c r="E10" s="13"/>
      <c r="F10" s="60" t="s">
        <v>85</v>
      </c>
      <c r="G10" s="60"/>
      <c r="H10" s="60"/>
      <c r="I10" s="60"/>
    </row>
    <row r="11" spans="1:9" ht="15.75">
      <c r="A11" s="15"/>
      <c r="B11" s="15"/>
      <c r="C11" s="14"/>
      <c r="D11" s="13"/>
      <c r="E11" s="13"/>
      <c r="F11" s="60" t="s">
        <v>3</v>
      </c>
      <c r="G11" s="60"/>
      <c r="H11" s="60"/>
      <c r="I11" s="60"/>
    </row>
    <row r="12" spans="1:9" ht="15.75">
      <c r="A12" s="15"/>
      <c r="B12" s="15"/>
      <c r="C12" s="14"/>
      <c r="D12" s="13"/>
      <c r="E12" s="13"/>
      <c r="F12" s="52" t="s">
        <v>4</v>
      </c>
      <c r="G12" s="52"/>
      <c r="H12" s="52"/>
      <c r="I12" s="52"/>
    </row>
    <row r="13" spans="1:9" ht="15.75">
      <c r="A13" s="12" t="s">
        <v>11</v>
      </c>
      <c r="B13" s="12" t="s">
        <v>11</v>
      </c>
      <c r="C13" s="12" t="s">
        <v>11</v>
      </c>
      <c r="D13" s="11" t="s">
        <v>11</v>
      </c>
      <c r="E13" s="11" t="s">
        <v>11</v>
      </c>
      <c r="F13" s="11" t="s">
        <v>11</v>
      </c>
      <c r="G13" s="53" t="s">
        <v>11</v>
      </c>
      <c r="H13" s="53"/>
      <c r="I13" s="53"/>
    </row>
    <row r="14" spans="1:9" ht="30.75" customHeight="1">
      <c r="A14" s="54" t="s">
        <v>84</v>
      </c>
      <c r="B14" s="54"/>
      <c r="C14" s="54"/>
      <c r="D14" s="54"/>
      <c r="E14" s="54"/>
      <c r="F14" s="54"/>
      <c r="G14" s="54"/>
      <c r="H14" s="54"/>
      <c r="I14" s="54"/>
    </row>
    <row r="15" spans="1:9" ht="15.75">
      <c r="A15" s="55" t="s">
        <v>83</v>
      </c>
      <c r="B15" s="55"/>
      <c r="C15" s="55"/>
      <c r="D15" s="55"/>
      <c r="E15" s="55"/>
      <c r="F15" s="55"/>
      <c r="G15" s="55"/>
      <c r="H15" s="55"/>
      <c r="I15" s="55"/>
    </row>
    <row r="16" spans="1:9" ht="15.75">
      <c r="A16" s="4" t="s">
        <v>82</v>
      </c>
      <c r="B16" s="4" t="s">
        <v>81</v>
      </c>
      <c r="C16" s="4" t="s">
        <v>80</v>
      </c>
      <c r="D16" s="4" t="s">
        <v>79</v>
      </c>
      <c r="E16" s="4" t="s">
        <v>78</v>
      </c>
      <c r="F16" s="4" t="s">
        <v>77</v>
      </c>
      <c r="G16" s="4" t="s">
        <v>76</v>
      </c>
      <c r="H16" s="4" t="s">
        <v>75</v>
      </c>
      <c r="I16" s="4" t="s">
        <v>74</v>
      </c>
    </row>
    <row r="17" spans="1:9" ht="15.75">
      <c r="A17" s="4" t="s">
        <v>0</v>
      </c>
      <c r="B17" s="4" t="s">
        <v>73</v>
      </c>
      <c r="C17" s="4" t="s">
        <v>72</v>
      </c>
      <c r="D17" s="4" t="s">
        <v>71</v>
      </c>
      <c r="E17" s="4" t="s">
        <v>70</v>
      </c>
      <c r="F17" s="4" t="s">
        <v>69</v>
      </c>
      <c r="G17" s="4" t="s">
        <v>68</v>
      </c>
      <c r="H17" s="4" t="s">
        <v>67</v>
      </c>
      <c r="I17" s="4" t="s">
        <v>66</v>
      </c>
    </row>
    <row r="18" spans="1:9" ht="31.5">
      <c r="A18" s="10" t="s">
        <v>65</v>
      </c>
      <c r="B18" s="9" t="s">
        <v>55</v>
      </c>
      <c r="C18" s="9" t="s">
        <v>11</v>
      </c>
      <c r="D18" s="9" t="s">
        <v>11</v>
      </c>
      <c r="E18" s="8" t="s">
        <v>11</v>
      </c>
      <c r="F18" s="8" t="s">
        <v>11</v>
      </c>
      <c r="G18" s="2">
        <f>G19</f>
        <v>16004</v>
      </c>
      <c r="H18" s="2"/>
      <c r="I18" s="2"/>
    </row>
    <row r="19" spans="1:9" ht="15.75">
      <c r="A19" s="7" t="s">
        <v>64</v>
      </c>
      <c r="B19" s="4" t="s">
        <v>55</v>
      </c>
      <c r="C19" s="4" t="s">
        <v>57</v>
      </c>
      <c r="D19" s="4" t="s">
        <v>11</v>
      </c>
      <c r="E19" s="4" t="s">
        <v>11</v>
      </c>
      <c r="F19" s="4" t="s">
        <v>11</v>
      </c>
      <c r="G19" s="3">
        <f>G20+G27</f>
        <v>16004</v>
      </c>
      <c r="H19" s="3"/>
      <c r="I19" s="3"/>
    </row>
    <row r="20" spans="1:9" ht="15.75">
      <c r="A20" s="7" t="s">
        <v>63</v>
      </c>
      <c r="B20" s="4" t="s">
        <v>55</v>
      </c>
      <c r="C20" s="4" t="s">
        <v>57</v>
      </c>
      <c r="D20" s="4" t="s">
        <v>28</v>
      </c>
      <c r="E20" s="4" t="s">
        <v>11</v>
      </c>
      <c r="F20" s="4" t="s">
        <v>11</v>
      </c>
      <c r="G20" s="3">
        <f>G21+G24</f>
        <v>0</v>
      </c>
      <c r="H20" s="3"/>
      <c r="I20" s="3"/>
    </row>
    <row r="21" spans="1:9" ht="31.5">
      <c r="A21" s="5" t="s">
        <v>62</v>
      </c>
      <c r="B21" s="4" t="s">
        <v>55</v>
      </c>
      <c r="C21" s="4" t="s">
        <v>57</v>
      </c>
      <c r="D21" s="4" t="s">
        <v>28</v>
      </c>
      <c r="E21" s="4" t="s">
        <v>61</v>
      </c>
      <c r="F21" s="6" t="s">
        <v>11</v>
      </c>
      <c r="G21" s="3">
        <f>G22</f>
        <v>-4758860</v>
      </c>
      <c r="H21" s="3"/>
      <c r="I21" s="3"/>
    </row>
    <row r="22" spans="1:9" ht="63">
      <c r="A22" s="5" t="s">
        <v>25</v>
      </c>
      <c r="B22" s="4" t="s">
        <v>55</v>
      </c>
      <c r="C22" s="4" t="s">
        <v>57</v>
      </c>
      <c r="D22" s="4" t="s">
        <v>28</v>
      </c>
      <c r="E22" s="4" t="s">
        <v>61</v>
      </c>
      <c r="F22" s="4" t="s">
        <v>24</v>
      </c>
      <c r="G22" s="3">
        <f>G23</f>
        <v>-4758860</v>
      </c>
      <c r="H22" s="3"/>
      <c r="I22" s="3"/>
    </row>
    <row r="23" spans="1:9" ht="15.75">
      <c r="A23" s="5" t="s">
        <v>31</v>
      </c>
      <c r="B23" s="4" t="s">
        <v>55</v>
      </c>
      <c r="C23" s="4" t="s">
        <v>57</v>
      </c>
      <c r="D23" s="4" t="s">
        <v>28</v>
      </c>
      <c r="E23" s="4" t="s">
        <v>61</v>
      </c>
      <c r="F23" s="4" t="s">
        <v>29</v>
      </c>
      <c r="G23" s="3">
        <f>-338472-4420388</f>
        <v>-4758860</v>
      </c>
      <c r="H23" s="3"/>
      <c r="I23" s="3"/>
    </row>
    <row r="24" spans="1:9" ht="72.75" customHeight="1">
      <c r="A24" s="5" t="s">
        <v>189</v>
      </c>
      <c r="B24" s="4" t="s">
        <v>55</v>
      </c>
      <c r="C24" s="4" t="s">
        <v>57</v>
      </c>
      <c r="D24" s="4" t="s">
        <v>28</v>
      </c>
      <c r="E24" s="4" t="s">
        <v>190</v>
      </c>
      <c r="F24" s="4"/>
      <c r="G24" s="3">
        <f>G25</f>
        <v>4758860</v>
      </c>
      <c r="H24" s="3"/>
      <c r="I24" s="3"/>
    </row>
    <row r="25" spans="1:9" ht="63">
      <c r="A25" s="5" t="s">
        <v>25</v>
      </c>
      <c r="B25" s="4" t="s">
        <v>55</v>
      </c>
      <c r="C25" s="4" t="s">
        <v>57</v>
      </c>
      <c r="D25" s="4" t="s">
        <v>28</v>
      </c>
      <c r="E25" s="4" t="s">
        <v>190</v>
      </c>
      <c r="F25" s="4">
        <v>600</v>
      </c>
      <c r="G25" s="3">
        <f>G26</f>
        <v>4758860</v>
      </c>
      <c r="H25" s="3"/>
      <c r="I25" s="3"/>
    </row>
    <row r="26" spans="1:9" ht="15.75">
      <c r="A26" s="5" t="s">
        <v>31</v>
      </c>
      <c r="B26" s="4" t="s">
        <v>55</v>
      </c>
      <c r="C26" s="4" t="s">
        <v>57</v>
      </c>
      <c r="D26" s="4" t="s">
        <v>28</v>
      </c>
      <c r="E26" s="4" t="s">
        <v>190</v>
      </c>
      <c r="F26" s="4">
        <v>610</v>
      </c>
      <c r="G26" s="3">
        <f>338472+4420388</f>
        <v>4758860</v>
      </c>
      <c r="H26" s="3"/>
      <c r="I26" s="3"/>
    </row>
    <row r="27" spans="1:9" ht="31.5">
      <c r="A27" s="7" t="s">
        <v>60</v>
      </c>
      <c r="B27" s="4" t="s">
        <v>55</v>
      </c>
      <c r="C27" s="4" t="s">
        <v>57</v>
      </c>
      <c r="D27" s="4" t="s">
        <v>39</v>
      </c>
      <c r="E27" s="4" t="s">
        <v>11</v>
      </c>
      <c r="F27" s="4" t="s">
        <v>11</v>
      </c>
      <c r="G27" s="3">
        <f>G28+G31</f>
        <v>16004</v>
      </c>
      <c r="H27" s="3"/>
      <c r="I27" s="3"/>
    </row>
    <row r="28" spans="1:9" ht="31.5">
      <c r="A28" s="5" t="s">
        <v>12</v>
      </c>
      <c r="B28" s="4" t="s">
        <v>55</v>
      </c>
      <c r="C28" s="4" t="s">
        <v>57</v>
      </c>
      <c r="D28" s="4" t="s">
        <v>39</v>
      </c>
      <c r="E28" s="4" t="s">
        <v>59</v>
      </c>
      <c r="F28" s="6" t="s">
        <v>11</v>
      </c>
      <c r="G28" s="3">
        <f>G29</f>
        <v>504</v>
      </c>
      <c r="H28" s="3"/>
      <c r="I28" s="3"/>
    </row>
    <row r="29" spans="1:9" ht="15.75">
      <c r="A29" s="5" t="s">
        <v>10</v>
      </c>
      <c r="B29" s="4" t="s">
        <v>55</v>
      </c>
      <c r="C29" s="4" t="s">
        <v>57</v>
      </c>
      <c r="D29" s="4" t="s">
        <v>39</v>
      </c>
      <c r="E29" s="4" t="s">
        <v>59</v>
      </c>
      <c r="F29" s="4" t="s">
        <v>9</v>
      </c>
      <c r="G29" s="3">
        <f>G30</f>
        <v>504</v>
      </c>
      <c r="H29" s="3"/>
      <c r="I29" s="3"/>
    </row>
    <row r="30" spans="1:9" ht="31.5">
      <c r="A30" s="5" t="s">
        <v>8</v>
      </c>
      <c r="B30" s="4" t="s">
        <v>55</v>
      </c>
      <c r="C30" s="4" t="s">
        <v>57</v>
      </c>
      <c r="D30" s="4" t="s">
        <v>39</v>
      </c>
      <c r="E30" s="4" t="s">
        <v>59</v>
      </c>
      <c r="F30" s="4" t="s">
        <v>7</v>
      </c>
      <c r="G30" s="3">
        <v>504</v>
      </c>
      <c r="H30" s="3"/>
      <c r="I30" s="3"/>
    </row>
    <row r="31" spans="1:9" ht="63">
      <c r="A31" s="5" t="s">
        <v>58</v>
      </c>
      <c r="B31" s="4" t="s">
        <v>55</v>
      </c>
      <c r="C31" s="4" t="s">
        <v>57</v>
      </c>
      <c r="D31" s="4" t="s">
        <v>39</v>
      </c>
      <c r="E31" s="4" t="s">
        <v>56</v>
      </c>
      <c r="F31" s="6" t="s">
        <v>11</v>
      </c>
      <c r="G31" s="3">
        <f>G32</f>
        <v>15500</v>
      </c>
      <c r="H31" s="3"/>
      <c r="I31" s="3"/>
    </row>
    <row r="32" spans="1:9" ht="63">
      <c r="A32" s="5" t="s">
        <v>25</v>
      </c>
      <c r="B32" s="4" t="s">
        <v>55</v>
      </c>
      <c r="C32" s="4" t="s">
        <v>57</v>
      </c>
      <c r="D32" s="4" t="s">
        <v>39</v>
      </c>
      <c r="E32" s="4" t="s">
        <v>56</v>
      </c>
      <c r="F32" s="4" t="s">
        <v>24</v>
      </c>
      <c r="G32" s="3">
        <f>G33</f>
        <v>15500</v>
      </c>
      <c r="H32" s="3"/>
      <c r="I32" s="3"/>
    </row>
    <row r="33" spans="1:9" ht="15.75">
      <c r="A33" s="5" t="s">
        <v>31</v>
      </c>
      <c r="B33" s="4" t="s">
        <v>55</v>
      </c>
      <c r="C33" s="4" t="s">
        <v>57</v>
      </c>
      <c r="D33" s="4" t="s">
        <v>39</v>
      </c>
      <c r="E33" s="4" t="s">
        <v>56</v>
      </c>
      <c r="F33" s="4" t="s">
        <v>29</v>
      </c>
      <c r="G33" s="3">
        <v>15500</v>
      </c>
      <c r="H33" s="3"/>
      <c r="I33" s="3"/>
    </row>
    <row r="34" spans="1:9" ht="47.25">
      <c r="A34" s="10" t="s">
        <v>54</v>
      </c>
      <c r="B34" s="9" t="s">
        <v>50</v>
      </c>
      <c r="C34" s="9" t="s">
        <v>11</v>
      </c>
      <c r="D34" s="9" t="s">
        <v>11</v>
      </c>
      <c r="E34" s="8" t="s">
        <v>11</v>
      </c>
      <c r="F34" s="8" t="s">
        <v>11</v>
      </c>
      <c r="G34" s="2">
        <f>G35</f>
        <v>548400</v>
      </c>
      <c r="H34" s="2"/>
      <c r="I34" s="2"/>
    </row>
    <row r="35" spans="1:9" ht="15.75">
      <c r="A35" s="7" t="s">
        <v>48</v>
      </c>
      <c r="B35" s="4" t="s">
        <v>50</v>
      </c>
      <c r="C35" s="4" t="s">
        <v>27</v>
      </c>
      <c r="D35" s="4" t="s">
        <v>11</v>
      </c>
      <c r="E35" s="4" t="s">
        <v>11</v>
      </c>
      <c r="F35" s="4" t="s">
        <v>11</v>
      </c>
      <c r="G35" s="3">
        <f>G36</f>
        <v>548400</v>
      </c>
      <c r="H35" s="3"/>
      <c r="I35" s="3"/>
    </row>
    <row r="36" spans="1:9" ht="31.5">
      <c r="A36" s="7" t="s">
        <v>38</v>
      </c>
      <c r="B36" s="4" t="s">
        <v>50</v>
      </c>
      <c r="C36" s="4" t="s">
        <v>27</v>
      </c>
      <c r="D36" s="4" t="s">
        <v>37</v>
      </c>
      <c r="E36" s="4" t="s">
        <v>11</v>
      </c>
      <c r="F36" s="4" t="s">
        <v>11</v>
      </c>
      <c r="G36" s="3">
        <f>G37</f>
        <v>548400</v>
      </c>
      <c r="H36" s="3"/>
      <c r="I36" s="3"/>
    </row>
    <row r="37" spans="1:9" ht="78.75">
      <c r="A37" s="5" t="s">
        <v>52</v>
      </c>
      <c r="B37" s="4" t="s">
        <v>50</v>
      </c>
      <c r="C37" s="4" t="s">
        <v>27</v>
      </c>
      <c r="D37" s="4" t="s">
        <v>37</v>
      </c>
      <c r="E37" s="4" t="s">
        <v>51</v>
      </c>
      <c r="F37" s="6" t="s">
        <v>11</v>
      </c>
      <c r="G37" s="3">
        <f>G38</f>
        <v>548400</v>
      </c>
      <c r="H37" s="3"/>
      <c r="I37" s="3"/>
    </row>
    <row r="38" spans="1:9" ht="47.25">
      <c r="A38" s="5" t="s">
        <v>20</v>
      </c>
      <c r="B38" s="4" t="s">
        <v>50</v>
      </c>
      <c r="C38" s="4" t="s">
        <v>27</v>
      </c>
      <c r="D38" s="4" t="s">
        <v>37</v>
      </c>
      <c r="E38" s="4" t="s">
        <v>51</v>
      </c>
      <c r="F38" s="4" t="s">
        <v>19</v>
      </c>
      <c r="G38" s="3">
        <f>G39</f>
        <v>548400</v>
      </c>
      <c r="H38" s="3"/>
      <c r="I38" s="3"/>
    </row>
    <row r="39" spans="1:9" ht="47.25">
      <c r="A39" s="5" t="s">
        <v>18</v>
      </c>
      <c r="B39" s="4" t="s">
        <v>50</v>
      </c>
      <c r="C39" s="4" t="s">
        <v>27</v>
      </c>
      <c r="D39" s="4" t="s">
        <v>37</v>
      </c>
      <c r="E39" s="4" t="s">
        <v>51</v>
      </c>
      <c r="F39" s="4" t="s">
        <v>17</v>
      </c>
      <c r="G39" s="3">
        <v>548400</v>
      </c>
      <c r="H39" s="3"/>
      <c r="I39" s="3"/>
    </row>
    <row r="40" spans="1:9" ht="31.5">
      <c r="A40" s="10" t="s">
        <v>49</v>
      </c>
      <c r="B40" s="9" t="s">
        <v>23</v>
      </c>
      <c r="C40" s="9" t="s">
        <v>11</v>
      </c>
      <c r="D40" s="9" t="s">
        <v>11</v>
      </c>
      <c r="E40" s="8" t="s">
        <v>11</v>
      </c>
      <c r="F40" s="8" t="s">
        <v>11</v>
      </c>
      <c r="G40" s="2">
        <f>G41+G50</f>
        <v>19357238.93</v>
      </c>
      <c r="H40" s="2"/>
      <c r="I40" s="2"/>
    </row>
    <row r="41" spans="1:9" ht="15.75">
      <c r="A41" s="7" t="s">
        <v>48</v>
      </c>
      <c r="B41" s="4" t="s">
        <v>23</v>
      </c>
      <c r="C41" s="4" t="s">
        <v>27</v>
      </c>
      <c r="D41" s="4" t="s">
        <v>11</v>
      </c>
      <c r="E41" s="4" t="s">
        <v>11</v>
      </c>
      <c r="F41" s="4" t="s">
        <v>11</v>
      </c>
      <c r="G41" s="3">
        <f>G42+G46</f>
        <v>5857238.93</v>
      </c>
      <c r="H41" s="3"/>
      <c r="I41" s="3"/>
    </row>
    <row r="42" spans="1:9" ht="15.75">
      <c r="A42" s="7" t="s">
        <v>47</v>
      </c>
      <c r="B42" s="4" t="s">
        <v>23</v>
      </c>
      <c r="C42" s="4" t="s">
        <v>27</v>
      </c>
      <c r="D42" s="4" t="s">
        <v>30</v>
      </c>
      <c r="E42" s="4" t="s">
        <v>11</v>
      </c>
      <c r="F42" s="4" t="s">
        <v>11</v>
      </c>
      <c r="G42" s="3">
        <f>G43</f>
        <v>3450288.02</v>
      </c>
      <c r="H42" s="3"/>
      <c r="I42" s="3"/>
    </row>
    <row r="43" spans="1:9" ht="126">
      <c r="A43" s="5" t="s">
        <v>46</v>
      </c>
      <c r="B43" s="4" t="s">
        <v>23</v>
      </c>
      <c r="C43" s="4" t="s">
        <v>27</v>
      </c>
      <c r="D43" s="4" t="s">
        <v>30</v>
      </c>
      <c r="E43" s="4" t="s">
        <v>44</v>
      </c>
      <c r="F43" s="6" t="s">
        <v>11</v>
      </c>
      <c r="G43" s="3">
        <f>G44</f>
        <v>3450288.02</v>
      </c>
      <c r="H43" s="3"/>
      <c r="I43" s="3"/>
    </row>
    <row r="44" spans="1:9" ht="15.75">
      <c r="A44" s="5" t="s">
        <v>10</v>
      </c>
      <c r="B44" s="4" t="s">
        <v>23</v>
      </c>
      <c r="C44" s="4" t="s">
        <v>27</v>
      </c>
      <c r="D44" s="4" t="s">
        <v>30</v>
      </c>
      <c r="E44" s="4" t="s">
        <v>44</v>
      </c>
      <c r="F44" s="4" t="s">
        <v>9</v>
      </c>
      <c r="G44" s="3">
        <v>3450288.02</v>
      </c>
      <c r="H44" s="3"/>
      <c r="I44" s="3"/>
    </row>
    <row r="45" spans="1:9" ht="78.75">
      <c r="A45" s="5" t="s">
        <v>45</v>
      </c>
      <c r="B45" s="4" t="s">
        <v>23</v>
      </c>
      <c r="C45" s="4" t="s">
        <v>27</v>
      </c>
      <c r="D45" s="4" t="s">
        <v>30</v>
      </c>
      <c r="E45" s="4" t="s">
        <v>44</v>
      </c>
      <c r="F45" s="4" t="s">
        <v>43</v>
      </c>
      <c r="G45" s="3">
        <v>3450288.02</v>
      </c>
      <c r="H45" s="3"/>
      <c r="I45" s="3"/>
    </row>
    <row r="46" spans="1:9" ht="31.5">
      <c r="A46" s="7" t="s">
        <v>42</v>
      </c>
      <c r="B46" s="4" t="s">
        <v>23</v>
      </c>
      <c r="C46" s="4" t="s">
        <v>27</v>
      </c>
      <c r="D46" s="4" t="s">
        <v>39</v>
      </c>
      <c r="E46" s="4" t="s">
        <v>11</v>
      </c>
      <c r="F46" s="4" t="s">
        <v>11</v>
      </c>
      <c r="G46" s="3">
        <f>G47</f>
        <v>2406950.91</v>
      </c>
      <c r="H46" s="3"/>
      <c r="I46" s="3"/>
    </row>
    <row r="47" spans="1:9" ht="362.25">
      <c r="A47" s="5" t="s">
        <v>41</v>
      </c>
      <c r="B47" s="4" t="s">
        <v>23</v>
      </c>
      <c r="C47" s="4" t="s">
        <v>27</v>
      </c>
      <c r="D47" s="4" t="s">
        <v>39</v>
      </c>
      <c r="E47" s="4" t="s">
        <v>40</v>
      </c>
      <c r="F47" s="6" t="s">
        <v>11</v>
      </c>
      <c r="G47" s="3">
        <f>G48</f>
        <v>2406950.91</v>
      </c>
      <c r="H47" s="3"/>
      <c r="I47" s="3"/>
    </row>
    <row r="48" spans="1:9" ht="15.75">
      <c r="A48" s="5" t="s">
        <v>35</v>
      </c>
      <c r="B48" s="4" t="s">
        <v>23</v>
      </c>
      <c r="C48" s="4" t="s">
        <v>27</v>
      </c>
      <c r="D48" s="4" t="s">
        <v>39</v>
      </c>
      <c r="E48" s="4" t="s">
        <v>40</v>
      </c>
      <c r="F48" s="4" t="s">
        <v>34</v>
      </c>
      <c r="G48" s="3">
        <f>G49</f>
        <v>2406950.91</v>
      </c>
      <c r="H48" s="3"/>
      <c r="I48" s="3"/>
    </row>
    <row r="49" spans="1:9" ht="15.75">
      <c r="A49" s="5" t="s">
        <v>2</v>
      </c>
      <c r="B49" s="4" t="s">
        <v>23</v>
      </c>
      <c r="C49" s="4" t="s">
        <v>27</v>
      </c>
      <c r="D49" s="4" t="s">
        <v>39</v>
      </c>
      <c r="E49" s="4" t="s">
        <v>40</v>
      </c>
      <c r="F49" s="4" t="s">
        <v>33</v>
      </c>
      <c r="G49" s="3">
        <v>2406950.91</v>
      </c>
      <c r="H49" s="3"/>
      <c r="I49" s="3"/>
    </row>
    <row r="50" spans="1:9" ht="15.75">
      <c r="A50" s="7" t="s">
        <v>36</v>
      </c>
      <c r="B50" s="4" t="s">
        <v>23</v>
      </c>
      <c r="C50" s="4" t="s">
        <v>32</v>
      </c>
      <c r="D50" s="4" t="s">
        <v>11</v>
      </c>
      <c r="E50" s="4" t="s">
        <v>11</v>
      </c>
      <c r="F50" s="4" t="s">
        <v>11</v>
      </c>
      <c r="G50" s="3">
        <f>G51</f>
        <v>13500000</v>
      </c>
      <c r="H50" s="3"/>
      <c r="I50" s="3"/>
    </row>
    <row r="51" spans="1:9" ht="31.5">
      <c r="A51" s="50" t="s">
        <v>191</v>
      </c>
      <c r="B51" s="4">
        <v>916</v>
      </c>
      <c r="C51" s="49" t="s">
        <v>32</v>
      </c>
      <c r="D51" s="49" t="s">
        <v>32</v>
      </c>
      <c r="E51" s="4"/>
      <c r="F51" s="4"/>
      <c r="G51" s="3">
        <f>G52</f>
        <v>13500000</v>
      </c>
      <c r="H51" s="3"/>
      <c r="I51" s="3"/>
    </row>
    <row r="52" spans="1:9" ht="54" customHeight="1">
      <c r="A52" s="5" t="s">
        <v>192</v>
      </c>
      <c r="B52" s="4">
        <v>916</v>
      </c>
      <c r="C52" s="49" t="s">
        <v>32</v>
      </c>
      <c r="D52" s="49" t="s">
        <v>32</v>
      </c>
      <c r="E52" s="51" t="s">
        <v>193</v>
      </c>
      <c r="F52" s="4"/>
      <c r="G52" s="3">
        <f>G53</f>
        <v>13500000</v>
      </c>
      <c r="H52" s="3"/>
      <c r="I52" s="3"/>
    </row>
    <row r="53" spans="1:9" ht="47.25">
      <c r="A53" s="5" t="s">
        <v>20</v>
      </c>
      <c r="B53" s="4">
        <v>916</v>
      </c>
      <c r="C53" s="49" t="s">
        <v>32</v>
      </c>
      <c r="D53" s="49" t="s">
        <v>32</v>
      </c>
      <c r="E53" s="51" t="s">
        <v>193</v>
      </c>
      <c r="F53" s="4">
        <v>200</v>
      </c>
      <c r="G53" s="3">
        <f>G54</f>
        <v>13500000</v>
      </c>
      <c r="H53" s="3"/>
      <c r="I53" s="3"/>
    </row>
    <row r="54" spans="1:9" ht="47.25">
      <c r="A54" s="5" t="s">
        <v>18</v>
      </c>
      <c r="B54" s="4">
        <v>916</v>
      </c>
      <c r="C54" s="49" t="s">
        <v>32</v>
      </c>
      <c r="D54" s="49" t="s">
        <v>32</v>
      </c>
      <c r="E54" s="51" t="s">
        <v>193</v>
      </c>
      <c r="F54" s="4">
        <v>240</v>
      </c>
      <c r="G54" s="3">
        <f>13500000</f>
        <v>13500000</v>
      </c>
      <c r="H54" s="3"/>
      <c r="I54" s="3"/>
    </row>
    <row r="55" spans="1:9" ht="15.75">
      <c r="A55" s="56" t="s">
        <v>6</v>
      </c>
      <c r="B55" s="56"/>
      <c r="C55" s="56"/>
      <c r="D55" s="56"/>
      <c r="E55" s="56"/>
      <c r="F55" s="56"/>
      <c r="G55" s="2">
        <f>G18+G34+G40</f>
        <v>19921642.93</v>
      </c>
      <c r="H55" s="2">
        <f>H18+H34+H40</f>
        <v>0</v>
      </c>
      <c r="I55" s="2">
        <f>I18+I34+I40</f>
        <v>0</v>
      </c>
    </row>
  </sheetData>
  <sheetProtection/>
  <mergeCells count="16">
    <mergeCell ref="G6:I6"/>
    <mergeCell ref="G7:I7"/>
    <mergeCell ref="G8:I8"/>
    <mergeCell ref="G9:I9"/>
    <mergeCell ref="F10:I10"/>
    <mergeCell ref="F11:I11"/>
    <mergeCell ref="F12:I12"/>
    <mergeCell ref="G13:I13"/>
    <mergeCell ref="A14:I14"/>
    <mergeCell ref="A15:I15"/>
    <mergeCell ref="A55:F55"/>
    <mergeCell ref="H1:I1"/>
    <mergeCell ref="H2:I2"/>
    <mergeCell ref="H3:I3"/>
    <mergeCell ref="H4:I4"/>
    <mergeCell ref="G5:I5"/>
  </mergeCells>
  <printOptions/>
  <pageMargins left="0.3937008" right="0.3937008" top="0.5582677" bottom="0.5125984" header="0.3" footer="0.3"/>
  <pageSetup horizontalDpi="600" verticalDpi="600" orientation="landscape" paperSize="9" scale="9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70" zoomScaleSheetLayoutView="70" zoomScalePageLayoutView="0" workbookViewId="0" topLeftCell="A1">
      <selection activeCell="F5" sqref="F5:H5"/>
    </sheetView>
  </sheetViews>
  <sheetFormatPr defaultColWidth="9.00390625" defaultRowHeight="12.75"/>
  <cols>
    <col min="1" max="1" width="39.25390625" style="1" customWidth="1"/>
    <col min="2" max="2" width="5.25390625" style="1" customWidth="1"/>
    <col min="3" max="3" width="5.375" style="1" customWidth="1"/>
    <col min="4" max="4" width="17.125" style="1" customWidth="1"/>
    <col min="5" max="5" width="7.75390625" style="1" customWidth="1"/>
    <col min="6" max="6" width="21.375" style="1" customWidth="1"/>
    <col min="7" max="7" width="21.875" style="1" customWidth="1"/>
    <col min="8" max="8" width="22.375" style="1" customWidth="1"/>
    <col min="9" max="16384" width="9.125" style="1" customWidth="1"/>
  </cols>
  <sheetData>
    <row r="1" spans="6:8" ht="15.75">
      <c r="F1" s="48"/>
      <c r="G1" s="57" t="s">
        <v>188</v>
      </c>
      <c r="H1" s="57"/>
    </row>
    <row r="2" spans="6:8" ht="15.75">
      <c r="F2" s="48"/>
      <c r="G2" s="57" t="s">
        <v>186</v>
      </c>
      <c r="H2" s="57"/>
    </row>
    <row r="3" spans="6:8" ht="15.75">
      <c r="F3" s="48"/>
      <c r="G3" s="57" t="s">
        <v>1</v>
      </c>
      <c r="H3" s="57"/>
    </row>
    <row r="4" spans="6:8" ht="15.75">
      <c r="F4" s="48"/>
      <c r="G4" s="57" t="s">
        <v>195</v>
      </c>
      <c r="H4" s="57"/>
    </row>
    <row r="5" spans="6:8" ht="108.75" customHeight="1">
      <c r="F5" s="58" t="s">
        <v>187</v>
      </c>
      <c r="G5" s="58"/>
      <c r="H5" s="58"/>
    </row>
    <row r="7" spans="5:8" ht="15.75">
      <c r="E7" s="17"/>
      <c r="F7" s="52" t="s">
        <v>184</v>
      </c>
      <c r="G7" s="59"/>
      <c r="H7" s="59"/>
    </row>
    <row r="8" spans="5:8" ht="15.75">
      <c r="E8" s="17"/>
      <c r="F8" s="52" t="s">
        <v>87</v>
      </c>
      <c r="G8" s="59"/>
      <c r="H8" s="59"/>
    </row>
    <row r="9" spans="5:8" ht="15.75">
      <c r="E9" s="17"/>
      <c r="F9" s="52" t="s">
        <v>1</v>
      </c>
      <c r="G9" s="59"/>
      <c r="H9" s="59"/>
    </row>
    <row r="10" spans="5:8" ht="15.75">
      <c r="E10" s="17"/>
      <c r="F10" s="60" t="s">
        <v>108</v>
      </c>
      <c r="G10" s="59"/>
      <c r="H10" s="59"/>
    </row>
    <row r="11" spans="5:8" ht="15.75">
      <c r="E11" s="60" t="s">
        <v>85</v>
      </c>
      <c r="F11" s="60"/>
      <c r="G11" s="60"/>
      <c r="H11" s="60"/>
    </row>
    <row r="12" spans="5:8" ht="15.75">
      <c r="E12" s="60" t="s">
        <v>3</v>
      </c>
      <c r="F12" s="60"/>
      <c r="G12" s="60"/>
      <c r="H12" s="60"/>
    </row>
    <row r="13" spans="5:8" ht="15.75">
      <c r="E13" s="52" t="s">
        <v>4</v>
      </c>
      <c r="F13" s="52"/>
      <c r="G13" s="52"/>
      <c r="H13" s="52"/>
    </row>
    <row r="14" spans="1:8" ht="15.75">
      <c r="A14" s="19" t="s">
        <v>11</v>
      </c>
      <c r="B14" s="19" t="s">
        <v>11</v>
      </c>
      <c r="C14" s="18" t="s">
        <v>11</v>
      </c>
      <c r="D14" s="18" t="s">
        <v>11</v>
      </c>
      <c r="E14" s="18" t="s">
        <v>11</v>
      </c>
      <c r="F14" s="18" t="s">
        <v>11</v>
      </c>
      <c r="G14" s="61" t="s">
        <v>11</v>
      </c>
      <c r="H14" s="61"/>
    </row>
    <row r="15" spans="1:8" ht="49.5" customHeight="1">
      <c r="A15" s="62" t="s">
        <v>89</v>
      </c>
      <c r="B15" s="62"/>
      <c r="C15" s="62"/>
      <c r="D15" s="62"/>
      <c r="E15" s="62"/>
      <c r="F15" s="62"/>
      <c r="G15" s="62"/>
      <c r="H15" s="62"/>
    </row>
    <row r="16" spans="1:8" ht="15.75">
      <c r="A16" s="55" t="s">
        <v>83</v>
      </c>
      <c r="B16" s="55"/>
      <c r="C16" s="55"/>
      <c r="D16" s="55"/>
      <c r="E16" s="55"/>
      <c r="F16" s="55"/>
      <c r="G16" s="55"/>
      <c r="H16" s="55"/>
    </row>
    <row r="17" spans="1:8" ht="15.75">
      <c r="A17" s="4" t="s">
        <v>82</v>
      </c>
      <c r="B17" s="4" t="s">
        <v>80</v>
      </c>
      <c r="C17" s="4" t="s">
        <v>79</v>
      </c>
      <c r="D17" s="4" t="s">
        <v>78</v>
      </c>
      <c r="E17" s="4" t="s">
        <v>77</v>
      </c>
      <c r="F17" s="4" t="s">
        <v>76</v>
      </c>
      <c r="G17" s="4" t="s">
        <v>75</v>
      </c>
      <c r="H17" s="4" t="s">
        <v>74</v>
      </c>
    </row>
    <row r="18" spans="1:8" ht="15.75">
      <c r="A18" s="4" t="s">
        <v>0</v>
      </c>
      <c r="B18" s="4" t="s">
        <v>73</v>
      </c>
      <c r="C18" s="4" t="s">
        <v>72</v>
      </c>
      <c r="D18" s="4" t="s">
        <v>71</v>
      </c>
      <c r="E18" s="4" t="s">
        <v>70</v>
      </c>
      <c r="F18" s="4" t="s">
        <v>69</v>
      </c>
      <c r="G18" s="4" t="s">
        <v>68</v>
      </c>
      <c r="H18" s="4" t="s">
        <v>67</v>
      </c>
    </row>
    <row r="19" spans="1:8" ht="15.75">
      <c r="A19" s="7" t="s">
        <v>48</v>
      </c>
      <c r="B19" s="4" t="s">
        <v>27</v>
      </c>
      <c r="C19" s="4" t="s">
        <v>11</v>
      </c>
      <c r="D19" s="4" t="s">
        <v>11</v>
      </c>
      <c r="E19" s="4" t="s">
        <v>11</v>
      </c>
      <c r="F19" s="3">
        <f>F20+F24+F28</f>
        <v>6405638.93</v>
      </c>
      <c r="G19" s="3"/>
      <c r="H19" s="3"/>
    </row>
    <row r="20" spans="1:8" ht="15.75">
      <c r="A20" s="7" t="s">
        <v>47</v>
      </c>
      <c r="B20" s="4" t="s">
        <v>27</v>
      </c>
      <c r="C20" s="4" t="s">
        <v>30</v>
      </c>
      <c r="D20" s="4" t="s">
        <v>11</v>
      </c>
      <c r="E20" s="4" t="s">
        <v>11</v>
      </c>
      <c r="F20" s="3">
        <f>F21</f>
        <v>3450288.02</v>
      </c>
      <c r="G20" s="3"/>
      <c r="H20" s="3"/>
    </row>
    <row r="21" spans="1:8" ht="126">
      <c r="A21" s="5" t="s">
        <v>46</v>
      </c>
      <c r="B21" s="4" t="s">
        <v>27</v>
      </c>
      <c r="C21" s="4" t="s">
        <v>30</v>
      </c>
      <c r="D21" s="4" t="s">
        <v>44</v>
      </c>
      <c r="E21" s="6" t="s">
        <v>11</v>
      </c>
      <c r="F21" s="3">
        <f>F22</f>
        <v>3450288.02</v>
      </c>
      <c r="G21" s="3"/>
      <c r="H21" s="3"/>
    </row>
    <row r="22" spans="1:8" ht="15.75">
      <c r="A22" s="5" t="s">
        <v>10</v>
      </c>
      <c r="B22" s="4" t="s">
        <v>27</v>
      </c>
      <c r="C22" s="4" t="s">
        <v>30</v>
      </c>
      <c r="D22" s="4" t="s">
        <v>44</v>
      </c>
      <c r="E22" s="4" t="s">
        <v>9</v>
      </c>
      <c r="F22" s="3">
        <f>F23</f>
        <v>3450288.02</v>
      </c>
      <c r="G22" s="3"/>
      <c r="H22" s="3"/>
    </row>
    <row r="23" spans="1:8" ht="94.5">
      <c r="A23" s="5" t="s">
        <v>45</v>
      </c>
      <c r="B23" s="4" t="s">
        <v>27</v>
      </c>
      <c r="C23" s="4" t="s">
        <v>30</v>
      </c>
      <c r="D23" s="4" t="s">
        <v>44</v>
      </c>
      <c r="E23" s="4" t="s">
        <v>43</v>
      </c>
      <c r="F23" s="3">
        <v>3450288.02</v>
      </c>
      <c r="G23" s="3"/>
      <c r="H23" s="3"/>
    </row>
    <row r="24" spans="1:8" ht="31.5">
      <c r="A24" s="7" t="s">
        <v>42</v>
      </c>
      <c r="B24" s="4" t="s">
        <v>27</v>
      </c>
      <c r="C24" s="4" t="s">
        <v>39</v>
      </c>
      <c r="D24" s="4" t="s">
        <v>11</v>
      </c>
      <c r="E24" s="4" t="s">
        <v>11</v>
      </c>
      <c r="F24" s="3">
        <f>F25</f>
        <v>2406950.91</v>
      </c>
      <c r="G24" s="3"/>
      <c r="H24" s="3"/>
    </row>
    <row r="25" spans="1:8" ht="362.25">
      <c r="A25" s="5" t="s">
        <v>41</v>
      </c>
      <c r="B25" s="4" t="s">
        <v>27</v>
      </c>
      <c r="C25" s="4" t="s">
        <v>39</v>
      </c>
      <c r="D25" s="4" t="s">
        <v>40</v>
      </c>
      <c r="E25" s="6" t="s">
        <v>11</v>
      </c>
      <c r="F25" s="3">
        <f>F26</f>
        <v>2406950.91</v>
      </c>
      <c r="G25" s="3"/>
      <c r="H25" s="3"/>
    </row>
    <row r="26" spans="1:8" ht="15.75">
      <c r="A26" s="5" t="s">
        <v>35</v>
      </c>
      <c r="B26" s="4" t="s">
        <v>27</v>
      </c>
      <c r="C26" s="4" t="s">
        <v>39</v>
      </c>
      <c r="D26" s="4" t="s">
        <v>40</v>
      </c>
      <c r="E26" s="4" t="s">
        <v>34</v>
      </c>
      <c r="F26" s="3">
        <f>F27</f>
        <v>2406950.91</v>
      </c>
      <c r="G26" s="3"/>
      <c r="H26" s="3"/>
    </row>
    <row r="27" spans="1:8" ht="15.75">
      <c r="A27" s="5" t="s">
        <v>2</v>
      </c>
      <c r="B27" s="4" t="s">
        <v>27</v>
      </c>
      <c r="C27" s="4" t="s">
        <v>39</v>
      </c>
      <c r="D27" s="4" t="s">
        <v>40</v>
      </c>
      <c r="E27" s="4" t="s">
        <v>33</v>
      </c>
      <c r="F27" s="3">
        <v>2406950.91</v>
      </c>
      <c r="G27" s="3"/>
      <c r="H27" s="3"/>
    </row>
    <row r="28" spans="1:8" ht="31.5">
      <c r="A28" s="7" t="s">
        <v>38</v>
      </c>
      <c r="B28" s="4" t="s">
        <v>27</v>
      </c>
      <c r="C28" s="4" t="s">
        <v>37</v>
      </c>
      <c r="D28" s="4" t="s">
        <v>11</v>
      </c>
      <c r="E28" s="4" t="s">
        <v>11</v>
      </c>
      <c r="F28" s="3">
        <f>F29</f>
        <v>548400</v>
      </c>
      <c r="G28" s="3"/>
      <c r="H28" s="3"/>
    </row>
    <row r="29" spans="1:8" ht="78.75">
      <c r="A29" s="5" t="s">
        <v>52</v>
      </c>
      <c r="B29" s="4" t="s">
        <v>27</v>
      </c>
      <c r="C29" s="4" t="s">
        <v>37</v>
      </c>
      <c r="D29" s="4" t="s">
        <v>51</v>
      </c>
      <c r="E29" s="6" t="s">
        <v>11</v>
      </c>
      <c r="F29" s="3">
        <f>F30</f>
        <v>548400</v>
      </c>
      <c r="G29" s="3"/>
      <c r="H29" s="3"/>
    </row>
    <row r="30" spans="1:8" ht="47.25">
      <c r="A30" s="5" t="s">
        <v>20</v>
      </c>
      <c r="B30" s="4" t="s">
        <v>27</v>
      </c>
      <c r="C30" s="4" t="s">
        <v>37</v>
      </c>
      <c r="D30" s="4" t="s">
        <v>51</v>
      </c>
      <c r="E30" s="4" t="s">
        <v>19</v>
      </c>
      <c r="F30" s="3">
        <f>F31</f>
        <v>548400</v>
      </c>
      <c r="G30" s="3"/>
      <c r="H30" s="3"/>
    </row>
    <row r="31" spans="1:8" ht="47.25">
      <c r="A31" s="5" t="s">
        <v>18</v>
      </c>
      <c r="B31" s="4" t="s">
        <v>27</v>
      </c>
      <c r="C31" s="4" t="s">
        <v>37</v>
      </c>
      <c r="D31" s="4" t="s">
        <v>51</v>
      </c>
      <c r="E31" s="4" t="s">
        <v>17</v>
      </c>
      <c r="F31" s="3">
        <v>548400</v>
      </c>
      <c r="G31" s="3"/>
      <c r="H31" s="3"/>
    </row>
    <row r="32" spans="1:8" ht="15.75">
      <c r="A32" s="7" t="s">
        <v>36</v>
      </c>
      <c r="B32" s="4" t="s">
        <v>32</v>
      </c>
      <c r="C32" s="4" t="s">
        <v>11</v>
      </c>
      <c r="D32" s="4" t="s">
        <v>11</v>
      </c>
      <c r="E32" s="4" t="s">
        <v>11</v>
      </c>
      <c r="F32" s="3">
        <f>F33</f>
        <v>13500000</v>
      </c>
      <c r="G32" s="3"/>
      <c r="H32" s="3"/>
    </row>
    <row r="33" spans="1:8" ht="31.5">
      <c r="A33" s="50" t="s">
        <v>191</v>
      </c>
      <c r="B33" s="4" t="s">
        <v>32</v>
      </c>
      <c r="C33" s="49" t="s">
        <v>32</v>
      </c>
      <c r="D33" s="4" t="s">
        <v>11</v>
      </c>
      <c r="E33" s="4" t="s">
        <v>11</v>
      </c>
      <c r="F33" s="3">
        <f>F34</f>
        <v>13500000</v>
      </c>
      <c r="G33" s="3"/>
      <c r="H33" s="3"/>
    </row>
    <row r="34" spans="1:8" ht="47.25">
      <c r="A34" s="5" t="s">
        <v>192</v>
      </c>
      <c r="B34" s="4" t="s">
        <v>32</v>
      </c>
      <c r="C34" s="49" t="s">
        <v>32</v>
      </c>
      <c r="D34" s="51" t="s">
        <v>193</v>
      </c>
      <c r="E34" s="4"/>
      <c r="F34" s="3">
        <f>F35</f>
        <v>13500000</v>
      </c>
      <c r="G34" s="3"/>
      <c r="H34" s="3"/>
    </row>
    <row r="35" spans="1:8" ht="47.25">
      <c r="A35" s="5" t="s">
        <v>20</v>
      </c>
      <c r="B35" s="4" t="s">
        <v>32</v>
      </c>
      <c r="C35" s="49" t="s">
        <v>32</v>
      </c>
      <c r="D35" s="51" t="s">
        <v>193</v>
      </c>
      <c r="E35" s="4">
        <v>200</v>
      </c>
      <c r="F35" s="3">
        <f>F36</f>
        <v>13500000</v>
      </c>
      <c r="G35" s="3"/>
      <c r="H35" s="3"/>
    </row>
    <row r="36" spans="1:8" ht="47.25">
      <c r="A36" s="5" t="s">
        <v>18</v>
      </c>
      <c r="B36" s="4" t="s">
        <v>32</v>
      </c>
      <c r="C36" s="49" t="s">
        <v>32</v>
      </c>
      <c r="D36" s="51" t="s">
        <v>193</v>
      </c>
      <c r="E36" s="4">
        <v>240</v>
      </c>
      <c r="F36" s="3">
        <v>13500000</v>
      </c>
      <c r="G36" s="3"/>
      <c r="H36" s="3"/>
    </row>
    <row r="37" spans="1:8" ht="15.75">
      <c r="A37" s="7" t="s">
        <v>64</v>
      </c>
      <c r="B37" s="4" t="s">
        <v>57</v>
      </c>
      <c r="C37" s="4" t="s">
        <v>11</v>
      </c>
      <c r="D37" s="4" t="s">
        <v>11</v>
      </c>
      <c r="E37" s="4" t="s">
        <v>11</v>
      </c>
      <c r="F37" s="3">
        <f>F38+F45</f>
        <v>16004</v>
      </c>
      <c r="G37" s="3"/>
      <c r="H37" s="3"/>
    </row>
    <row r="38" spans="1:8" ht="15.75">
      <c r="A38" s="7" t="s">
        <v>63</v>
      </c>
      <c r="B38" s="4" t="s">
        <v>57</v>
      </c>
      <c r="C38" s="4" t="s">
        <v>28</v>
      </c>
      <c r="D38" s="4" t="s">
        <v>11</v>
      </c>
      <c r="E38" s="4" t="s">
        <v>11</v>
      </c>
      <c r="F38" s="3">
        <f>F39+F42</f>
        <v>0</v>
      </c>
      <c r="G38" s="3"/>
      <c r="H38" s="3"/>
    </row>
    <row r="39" spans="1:8" ht="31.5">
      <c r="A39" s="5" t="s">
        <v>62</v>
      </c>
      <c r="B39" s="4" t="s">
        <v>57</v>
      </c>
      <c r="C39" s="4" t="s">
        <v>28</v>
      </c>
      <c r="D39" s="4" t="s">
        <v>61</v>
      </c>
      <c r="E39" s="6" t="s">
        <v>11</v>
      </c>
      <c r="F39" s="3">
        <f>F40</f>
        <v>-4758860</v>
      </c>
      <c r="G39" s="3"/>
      <c r="H39" s="3"/>
    </row>
    <row r="40" spans="1:8" ht="63">
      <c r="A40" s="5" t="s">
        <v>25</v>
      </c>
      <c r="B40" s="4" t="s">
        <v>57</v>
      </c>
      <c r="C40" s="4" t="s">
        <v>28</v>
      </c>
      <c r="D40" s="4" t="s">
        <v>61</v>
      </c>
      <c r="E40" s="4" t="s">
        <v>24</v>
      </c>
      <c r="F40" s="3">
        <f>F41</f>
        <v>-4758860</v>
      </c>
      <c r="G40" s="3"/>
      <c r="H40" s="3"/>
    </row>
    <row r="41" spans="1:8" ht="15.75">
      <c r="A41" s="5" t="s">
        <v>31</v>
      </c>
      <c r="B41" s="4" t="s">
        <v>57</v>
      </c>
      <c r="C41" s="4" t="s">
        <v>28</v>
      </c>
      <c r="D41" s="4" t="s">
        <v>61</v>
      </c>
      <c r="E41" s="4" t="s">
        <v>29</v>
      </c>
      <c r="F41" s="3">
        <v>-4758860</v>
      </c>
      <c r="G41" s="3"/>
      <c r="H41" s="3"/>
    </row>
    <row r="42" spans="1:8" ht="63">
      <c r="A42" s="5" t="s">
        <v>189</v>
      </c>
      <c r="B42" s="4" t="s">
        <v>57</v>
      </c>
      <c r="C42" s="4" t="s">
        <v>28</v>
      </c>
      <c r="D42" s="4" t="s">
        <v>190</v>
      </c>
      <c r="E42" s="4"/>
      <c r="F42" s="3">
        <f>F43</f>
        <v>4758860</v>
      </c>
      <c r="G42" s="3"/>
      <c r="H42" s="3"/>
    </row>
    <row r="43" spans="1:8" ht="63">
      <c r="A43" s="5" t="s">
        <v>25</v>
      </c>
      <c r="B43" s="4" t="s">
        <v>57</v>
      </c>
      <c r="C43" s="4" t="s">
        <v>28</v>
      </c>
      <c r="D43" s="4" t="s">
        <v>190</v>
      </c>
      <c r="E43" s="4">
        <v>600</v>
      </c>
      <c r="F43" s="3">
        <f>F44</f>
        <v>4758860</v>
      </c>
      <c r="G43" s="3"/>
      <c r="H43" s="3"/>
    </row>
    <row r="44" spans="1:8" ht="15.75">
      <c r="A44" s="5" t="s">
        <v>31</v>
      </c>
      <c r="B44" s="4" t="s">
        <v>57</v>
      </c>
      <c r="C44" s="4" t="s">
        <v>28</v>
      </c>
      <c r="D44" s="4" t="s">
        <v>190</v>
      </c>
      <c r="E44" s="4">
        <v>610</v>
      </c>
      <c r="F44" s="3">
        <v>4758860</v>
      </c>
      <c r="G44" s="3"/>
      <c r="H44" s="3"/>
    </row>
    <row r="45" spans="1:8" ht="31.5">
      <c r="A45" s="7" t="s">
        <v>60</v>
      </c>
      <c r="B45" s="4" t="s">
        <v>57</v>
      </c>
      <c r="C45" s="4" t="s">
        <v>39</v>
      </c>
      <c r="D45" s="4" t="s">
        <v>11</v>
      </c>
      <c r="E45" s="4" t="s">
        <v>11</v>
      </c>
      <c r="F45" s="3">
        <f>F46+F49</f>
        <v>16004</v>
      </c>
      <c r="G45" s="3"/>
      <c r="H45" s="3"/>
    </row>
    <row r="46" spans="1:8" ht="31.5">
      <c r="A46" s="5" t="s">
        <v>12</v>
      </c>
      <c r="B46" s="4" t="s">
        <v>57</v>
      </c>
      <c r="C46" s="4" t="s">
        <v>39</v>
      </c>
      <c r="D46" s="4" t="s">
        <v>59</v>
      </c>
      <c r="E46" s="6" t="s">
        <v>11</v>
      </c>
      <c r="F46" s="3">
        <f>F47</f>
        <v>504</v>
      </c>
      <c r="G46" s="3"/>
      <c r="H46" s="3"/>
    </row>
    <row r="47" spans="1:8" ht="15.75">
      <c r="A47" s="5" t="s">
        <v>10</v>
      </c>
      <c r="B47" s="4" t="s">
        <v>57</v>
      </c>
      <c r="C47" s="4" t="s">
        <v>39</v>
      </c>
      <c r="D47" s="4" t="s">
        <v>59</v>
      </c>
      <c r="E47" s="4" t="s">
        <v>9</v>
      </c>
      <c r="F47" s="3">
        <f>F48</f>
        <v>504</v>
      </c>
      <c r="G47" s="3"/>
      <c r="H47" s="3"/>
    </row>
    <row r="48" spans="1:8" ht="31.5">
      <c r="A48" s="5" t="s">
        <v>8</v>
      </c>
      <c r="B48" s="4" t="s">
        <v>57</v>
      </c>
      <c r="C48" s="4" t="s">
        <v>39</v>
      </c>
      <c r="D48" s="4" t="s">
        <v>59</v>
      </c>
      <c r="E48" s="4" t="s">
        <v>7</v>
      </c>
      <c r="F48" s="3">
        <v>504</v>
      </c>
      <c r="G48" s="3"/>
      <c r="H48" s="3"/>
    </row>
    <row r="49" spans="1:8" ht="63">
      <c r="A49" s="5" t="s">
        <v>58</v>
      </c>
      <c r="B49" s="4" t="s">
        <v>57</v>
      </c>
      <c r="C49" s="4" t="s">
        <v>39</v>
      </c>
      <c r="D49" s="4" t="s">
        <v>56</v>
      </c>
      <c r="E49" s="6" t="s">
        <v>11</v>
      </c>
      <c r="F49" s="3">
        <f>F50</f>
        <v>15500</v>
      </c>
      <c r="G49" s="3"/>
      <c r="H49" s="3"/>
    </row>
    <row r="50" spans="1:8" ht="63">
      <c r="A50" s="5" t="s">
        <v>25</v>
      </c>
      <c r="B50" s="4" t="s">
        <v>57</v>
      </c>
      <c r="C50" s="4" t="s">
        <v>39</v>
      </c>
      <c r="D50" s="4" t="s">
        <v>56</v>
      </c>
      <c r="E50" s="4" t="s">
        <v>24</v>
      </c>
      <c r="F50" s="3">
        <f>F51</f>
        <v>15500</v>
      </c>
      <c r="G50" s="3"/>
      <c r="H50" s="3"/>
    </row>
    <row r="51" spans="1:8" ht="15.75">
      <c r="A51" s="5" t="s">
        <v>31</v>
      </c>
      <c r="B51" s="4" t="s">
        <v>57</v>
      </c>
      <c r="C51" s="4" t="s">
        <v>39</v>
      </c>
      <c r="D51" s="4" t="s">
        <v>56</v>
      </c>
      <c r="E51" s="4" t="s">
        <v>29</v>
      </c>
      <c r="F51" s="3">
        <v>15500</v>
      </c>
      <c r="G51" s="3"/>
      <c r="H51" s="3"/>
    </row>
    <row r="52" spans="1:8" ht="15.75">
      <c r="A52" s="63" t="s">
        <v>6</v>
      </c>
      <c r="B52" s="63"/>
      <c r="C52" s="63"/>
      <c r="D52" s="63"/>
      <c r="E52" s="63"/>
      <c r="F52" s="2">
        <f>F19+F32+F37</f>
        <v>19921642.93</v>
      </c>
      <c r="G52" s="2"/>
      <c r="H52" s="2"/>
    </row>
  </sheetData>
  <sheetProtection/>
  <mergeCells count="16">
    <mergeCell ref="G14:H14"/>
    <mergeCell ref="A15:H15"/>
    <mergeCell ref="A16:H16"/>
    <mergeCell ref="A52:E52"/>
    <mergeCell ref="F8:H8"/>
    <mergeCell ref="F9:H9"/>
    <mergeCell ref="F10:H10"/>
    <mergeCell ref="E11:H11"/>
    <mergeCell ref="E12:H12"/>
    <mergeCell ref="E13:H13"/>
    <mergeCell ref="G1:H1"/>
    <mergeCell ref="G2:H2"/>
    <mergeCell ref="G3:H3"/>
    <mergeCell ref="G4:H4"/>
    <mergeCell ref="F5:H5"/>
    <mergeCell ref="F7:H7"/>
  </mergeCells>
  <printOptions/>
  <pageMargins left="0.3937008" right="0.3937008" top="0.5582677" bottom="0.5125984" header="0.3" footer="0.3"/>
  <pageSetup horizontalDpi="600" verticalDpi="600" orientation="landscape" paperSize="9" scale="94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70" zoomScaleSheetLayoutView="70" zoomScalePageLayoutView="0" workbookViewId="0" topLeftCell="A1">
      <selection activeCell="H5" sqref="H5:J5"/>
    </sheetView>
  </sheetViews>
  <sheetFormatPr defaultColWidth="9.00390625" defaultRowHeight="12.75"/>
  <cols>
    <col min="1" max="1" width="36.375" style="1" customWidth="1"/>
    <col min="2" max="2" width="5.375" style="1" customWidth="1"/>
    <col min="3" max="3" width="8.00390625" style="1" customWidth="1"/>
    <col min="4" max="4" width="7.25390625" style="1" customWidth="1"/>
    <col min="5" max="5" width="7.625" style="1" customWidth="1"/>
    <col min="6" max="6" width="11.75390625" style="1" customWidth="1"/>
    <col min="7" max="7" width="7.75390625" style="1" customWidth="1"/>
    <col min="8" max="8" width="19.75390625" style="1" customWidth="1"/>
    <col min="9" max="9" width="20.625" style="1" customWidth="1"/>
    <col min="10" max="10" width="20.875" style="1" customWidth="1"/>
    <col min="11" max="16384" width="9.125" style="1" customWidth="1"/>
  </cols>
  <sheetData>
    <row r="1" spans="8:10" ht="15.75">
      <c r="H1" s="48"/>
      <c r="I1" s="57" t="s">
        <v>88</v>
      </c>
      <c r="J1" s="57"/>
    </row>
    <row r="2" spans="8:10" ht="15.75">
      <c r="H2" s="48"/>
      <c r="I2" s="57" t="s">
        <v>186</v>
      </c>
      <c r="J2" s="57"/>
    </row>
    <row r="3" spans="8:10" ht="15.75">
      <c r="H3" s="48"/>
      <c r="I3" s="57" t="s">
        <v>1</v>
      </c>
      <c r="J3" s="57"/>
    </row>
    <row r="4" spans="8:10" ht="15.75">
      <c r="H4" s="48"/>
      <c r="I4" s="57" t="s">
        <v>194</v>
      </c>
      <c r="J4" s="57"/>
    </row>
    <row r="5" spans="8:10" ht="84.75" customHeight="1">
      <c r="H5" s="58" t="s">
        <v>187</v>
      </c>
      <c r="I5" s="58"/>
      <c r="J5" s="58"/>
    </row>
    <row r="6" spans="7:10" ht="15.75">
      <c r="G6" s="17"/>
      <c r="H6" s="52" t="s">
        <v>185</v>
      </c>
      <c r="I6" s="59"/>
      <c r="J6" s="59"/>
    </row>
    <row r="7" spans="7:10" ht="15.75">
      <c r="G7" s="17"/>
      <c r="H7" s="52" t="s">
        <v>87</v>
      </c>
      <c r="I7" s="59"/>
      <c r="J7" s="59"/>
    </row>
    <row r="8" spans="7:10" ht="15.75">
      <c r="G8" s="17"/>
      <c r="H8" s="52" t="s">
        <v>1</v>
      </c>
      <c r="I8" s="59"/>
      <c r="J8" s="59"/>
    </row>
    <row r="9" spans="7:10" ht="15.75">
      <c r="G9" s="17"/>
      <c r="H9" s="60" t="s">
        <v>108</v>
      </c>
      <c r="I9" s="59"/>
      <c r="J9" s="59"/>
    </row>
    <row r="10" spans="7:10" ht="15.75">
      <c r="G10" s="60" t="s">
        <v>85</v>
      </c>
      <c r="H10" s="60"/>
      <c r="I10" s="60"/>
      <c r="J10" s="60"/>
    </row>
    <row r="11" spans="7:10" ht="15.75">
      <c r="G11" s="60" t="s">
        <v>3</v>
      </c>
      <c r="H11" s="60"/>
      <c r="I11" s="60"/>
      <c r="J11" s="60"/>
    </row>
    <row r="12" spans="1:10" ht="15.75">
      <c r="A12" s="1" t="s">
        <v>11</v>
      </c>
      <c r="G12" s="52" t="s">
        <v>4</v>
      </c>
      <c r="H12" s="52"/>
      <c r="I12" s="52"/>
      <c r="J12" s="52"/>
    </row>
    <row r="14" spans="1:10" ht="55.5" customHeight="1">
      <c r="A14" s="54" t="s">
        <v>107</v>
      </c>
      <c r="B14" s="54"/>
      <c r="C14" s="54"/>
      <c r="D14" s="54"/>
      <c r="E14" s="54"/>
      <c r="F14" s="54"/>
      <c r="G14" s="54"/>
      <c r="H14" s="54"/>
      <c r="I14" s="54"/>
      <c r="J14" s="54"/>
    </row>
    <row r="16" spans="1:10" ht="15.75">
      <c r="A16" s="55" t="s">
        <v>83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5.75">
      <c r="A17" s="4" t="s">
        <v>82</v>
      </c>
      <c r="B17" s="4" t="s">
        <v>106</v>
      </c>
      <c r="C17" s="4" t="s">
        <v>105</v>
      </c>
      <c r="D17" s="4" t="s">
        <v>104</v>
      </c>
      <c r="E17" s="4" t="s">
        <v>81</v>
      </c>
      <c r="F17" s="4" t="s">
        <v>103</v>
      </c>
      <c r="G17" s="4" t="s">
        <v>77</v>
      </c>
      <c r="H17" s="4" t="s">
        <v>76</v>
      </c>
      <c r="I17" s="4" t="s">
        <v>75</v>
      </c>
      <c r="J17" s="4" t="s">
        <v>74</v>
      </c>
    </row>
    <row r="18" spans="1:10" ht="15.75">
      <c r="A18" s="4" t="s">
        <v>0</v>
      </c>
      <c r="B18" s="4" t="s">
        <v>73</v>
      </c>
      <c r="C18" s="4" t="s">
        <v>72</v>
      </c>
      <c r="D18" s="4" t="s">
        <v>71</v>
      </c>
      <c r="E18" s="4" t="s">
        <v>70</v>
      </c>
      <c r="F18" s="4" t="s">
        <v>69</v>
      </c>
      <c r="G18" s="4" t="s">
        <v>68</v>
      </c>
      <c r="H18" s="4" t="s">
        <v>67</v>
      </c>
      <c r="I18" s="4" t="s">
        <v>66</v>
      </c>
      <c r="J18" s="4" t="s">
        <v>26</v>
      </c>
    </row>
    <row r="19" spans="1:10" ht="47.25">
      <c r="A19" s="10" t="s">
        <v>102</v>
      </c>
      <c r="B19" s="9" t="s">
        <v>22</v>
      </c>
      <c r="C19" s="20" t="s">
        <v>11</v>
      </c>
      <c r="D19" s="20" t="s">
        <v>11</v>
      </c>
      <c r="E19" s="20" t="s">
        <v>11</v>
      </c>
      <c r="F19" s="20" t="s">
        <v>11</v>
      </c>
      <c r="G19" s="20" t="s">
        <v>11</v>
      </c>
      <c r="H19" s="2">
        <f>H20</f>
        <v>19357238.93</v>
      </c>
      <c r="I19" s="2"/>
      <c r="J19" s="2"/>
    </row>
    <row r="20" spans="1:10" ht="31.5">
      <c r="A20" s="10" t="s">
        <v>49</v>
      </c>
      <c r="B20" s="9" t="s">
        <v>22</v>
      </c>
      <c r="C20" s="9" t="s">
        <v>92</v>
      </c>
      <c r="D20" s="9" t="s">
        <v>91</v>
      </c>
      <c r="E20" s="9" t="s">
        <v>23</v>
      </c>
      <c r="F20" s="8" t="s">
        <v>11</v>
      </c>
      <c r="G20" s="8" t="s">
        <v>11</v>
      </c>
      <c r="H20" s="2">
        <f>H21+H24+H27</f>
        <v>19357238.93</v>
      </c>
      <c r="I20" s="2"/>
      <c r="J20" s="2"/>
    </row>
    <row r="21" spans="1:10" ht="141.75">
      <c r="A21" s="5" t="s">
        <v>46</v>
      </c>
      <c r="B21" s="4" t="s">
        <v>22</v>
      </c>
      <c r="C21" s="4" t="s">
        <v>92</v>
      </c>
      <c r="D21" s="4" t="s">
        <v>91</v>
      </c>
      <c r="E21" s="4" t="s">
        <v>23</v>
      </c>
      <c r="F21" s="4" t="s">
        <v>101</v>
      </c>
      <c r="G21" s="6" t="s">
        <v>11</v>
      </c>
      <c r="H21" s="3">
        <f>H22</f>
        <v>3450288.02</v>
      </c>
      <c r="I21" s="3"/>
      <c r="J21" s="3"/>
    </row>
    <row r="22" spans="1:10" ht="31.5" customHeight="1">
      <c r="A22" s="5" t="s">
        <v>10</v>
      </c>
      <c r="B22" s="4" t="s">
        <v>22</v>
      </c>
      <c r="C22" s="4" t="s">
        <v>92</v>
      </c>
      <c r="D22" s="4" t="s">
        <v>91</v>
      </c>
      <c r="E22" s="4" t="s">
        <v>23</v>
      </c>
      <c r="F22" s="4" t="s">
        <v>101</v>
      </c>
      <c r="G22" s="4" t="s">
        <v>9</v>
      </c>
      <c r="H22" s="3">
        <f>H23</f>
        <v>3450288.02</v>
      </c>
      <c r="I22" s="3"/>
      <c r="J22" s="3"/>
    </row>
    <row r="23" spans="1:10" ht="94.5">
      <c r="A23" s="5" t="s">
        <v>45</v>
      </c>
      <c r="B23" s="4" t="s">
        <v>22</v>
      </c>
      <c r="C23" s="4" t="s">
        <v>92</v>
      </c>
      <c r="D23" s="4" t="s">
        <v>91</v>
      </c>
      <c r="E23" s="4" t="s">
        <v>23</v>
      </c>
      <c r="F23" s="4" t="s">
        <v>101</v>
      </c>
      <c r="G23" s="4" t="s">
        <v>43</v>
      </c>
      <c r="H23" s="3">
        <v>3450288.02</v>
      </c>
      <c r="I23" s="3"/>
      <c r="J23" s="3"/>
    </row>
    <row r="24" spans="1:10" ht="63">
      <c r="A24" s="5" t="s">
        <v>192</v>
      </c>
      <c r="B24" s="4" t="s">
        <v>22</v>
      </c>
      <c r="C24" s="4" t="s">
        <v>92</v>
      </c>
      <c r="D24" s="4" t="s">
        <v>91</v>
      </c>
      <c r="E24" s="4" t="s">
        <v>23</v>
      </c>
      <c r="F24" s="4">
        <v>81850</v>
      </c>
      <c r="G24" s="4"/>
      <c r="H24" s="3">
        <f>H25</f>
        <v>13500000</v>
      </c>
      <c r="I24" s="3"/>
      <c r="J24" s="3"/>
    </row>
    <row r="25" spans="1:10" ht="47.25">
      <c r="A25" s="5" t="s">
        <v>20</v>
      </c>
      <c r="B25" s="4" t="s">
        <v>22</v>
      </c>
      <c r="C25" s="4" t="s">
        <v>92</v>
      </c>
      <c r="D25" s="4" t="s">
        <v>91</v>
      </c>
      <c r="E25" s="4" t="s">
        <v>23</v>
      </c>
      <c r="F25" s="4">
        <v>81850</v>
      </c>
      <c r="G25" s="4">
        <v>200</v>
      </c>
      <c r="H25" s="3">
        <f>H26</f>
        <v>13500000</v>
      </c>
      <c r="I25" s="3"/>
      <c r="J25" s="3"/>
    </row>
    <row r="26" spans="1:10" ht="63">
      <c r="A26" s="5" t="s">
        <v>18</v>
      </c>
      <c r="B26" s="4" t="s">
        <v>22</v>
      </c>
      <c r="C26" s="4" t="s">
        <v>92</v>
      </c>
      <c r="D26" s="4" t="s">
        <v>91</v>
      </c>
      <c r="E26" s="4" t="s">
        <v>23</v>
      </c>
      <c r="F26" s="4">
        <v>81850</v>
      </c>
      <c r="G26" s="4">
        <v>240</v>
      </c>
      <c r="H26" s="3">
        <v>13500000</v>
      </c>
      <c r="I26" s="3"/>
      <c r="J26" s="3"/>
    </row>
    <row r="27" spans="1:10" ht="393.75">
      <c r="A27" s="5" t="s">
        <v>41</v>
      </c>
      <c r="B27" s="4" t="s">
        <v>22</v>
      </c>
      <c r="C27" s="4" t="s">
        <v>92</v>
      </c>
      <c r="D27" s="4" t="s">
        <v>91</v>
      </c>
      <c r="E27" s="4" t="s">
        <v>23</v>
      </c>
      <c r="F27" s="4" t="s">
        <v>100</v>
      </c>
      <c r="G27" s="6" t="s">
        <v>11</v>
      </c>
      <c r="H27" s="3">
        <f>H28</f>
        <v>2406950.91</v>
      </c>
      <c r="I27" s="3"/>
      <c r="J27" s="3"/>
    </row>
    <row r="28" spans="1:10" ht="15.75">
      <c r="A28" s="5" t="s">
        <v>35</v>
      </c>
      <c r="B28" s="4" t="s">
        <v>22</v>
      </c>
      <c r="C28" s="4" t="s">
        <v>92</v>
      </c>
      <c r="D28" s="4" t="s">
        <v>91</v>
      </c>
      <c r="E28" s="4" t="s">
        <v>23</v>
      </c>
      <c r="F28" s="4" t="s">
        <v>100</v>
      </c>
      <c r="G28" s="4" t="s">
        <v>34</v>
      </c>
      <c r="H28" s="3">
        <f>H29</f>
        <v>2406950.91</v>
      </c>
      <c r="I28" s="3"/>
      <c r="J28" s="3"/>
    </row>
    <row r="29" spans="1:10" ht="15.75">
      <c r="A29" s="5" t="s">
        <v>2</v>
      </c>
      <c r="B29" s="4" t="s">
        <v>22</v>
      </c>
      <c r="C29" s="4" t="s">
        <v>92</v>
      </c>
      <c r="D29" s="4" t="s">
        <v>91</v>
      </c>
      <c r="E29" s="4" t="s">
        <v>23</v>
      </c>
      <c r="F29" s="4" t="s">
        <v>100</v>
      </c>
      <c r="G29" s="4" t="s">
        <v>33</v>
      </c>
      <c r="H29" s="3">
        <v>2406950.91</v>
      </c>
      <c r="I29" s="3"/>
      <c r="J29" s="3"/>
    </row>
    <row r="30" spans="1:10" ht="31.5">
      <c r="A30" s="10" t="s">
        <v>99</v>
      </c>
      <c r="B30" s="9" t="s">
        <v>28</v>
      </c>
      <c r="C30" s="20" t="s">
        <v>11</v>
      </c>
      <c r="D30" s="20" t="s">
        <v>11</v>
      </c>
      <c r="E30" s="20" t="s">
        <v>11</v>
      </c>
      <c r="F30" s="20" t="s">
        <v>11</v>
      </c>
      <c r="G30" s="20" t="s">
        <v>11</v>
      </c>
      <c r="H30" s="2">
        <f>H31</f>
        <v>16004</v>
      </c>
      <c r="I30" s="2"/>
      <c r="J30" s="2"/>
    </row>
    <row r="31" spans="1:10" ht="47.25">
      <c r="A31" s="10" t="s">
        <v>65</v>
      </c>
      <c r="B31" s="9" t="s">
        <v>28</v>
      </c>
      <c r="C31" s="9" t="s">
        <v>92</v>
      </c>
      <c r="D31" s="9" t="s">
        <v>91</v>
      </c>
      <c r="E31" s="9" t="s">
        <v>55</v>
      </c>
      <c r="F31" s="8" t="s">
        <v>11</v>
      </c>
      <c r="G31" s="8" t="s">
        <v>11</v>
      </c>
      <c r="H31" s="2">
        <f>H32+H35+H37+H40</f>
        <v>16004</v>
      </c>
      <c r="I31" s="2"/>
      <c r="J31" s="2"/>
    </row>
    <row r="32" spans="1:10" ht="31.5">
      <c r="A32" s="5" t="s">
        <v>62</v>
      </c>
      <c r="B32" s="4" t="s">
        <v>28</v>
      </c>
      <c r="C32" s="4" t="s">
        <v>92</v>
      </c>
      <c r="D32" s="4" t="s">
        <v>91</v>
      </c>
      <c r="E32" s="4" t="s">
        <v>55</v>
      </c>
      <c r="F32" s="4" t="s">
        <v>98</v>
      </c>
      <c r="G32" s="6" t="s">
        <v>11</v>
      </c>
      <c r="H32" s="3">
        <f>H33</f>
        <v>-4758860</v>
      </c>
      <c r="I32" s="3"/>
      <c r="J32" s="3"/>
    </row>
    <row r="33" spans="1:10" ht="63">
      <c r="A33" s="5" t="s">
        <v>25</v>
      </c>
      <c r="B33" s="4" t="s">
        <v>28</v>
      </c>
      <c r="C33" s="4" t="s">
        <v>92</v>
      </c>
      <c r="D33" s="4" t="s">
        <v>91</v>
      </c>
      <c r="E33" s="4" t="s">
        <v>55</v>
      </c>
      <c r="F33" s="4" t="s">
        <v>98</v>
      </c>
      <c r="G33" s="4" t="s">
        <v>24</v>
      </c>
      <c r="H33" s="3">
        <f>H34</f>
        <v>-4758860</v>
      </c>
      <c r="I33" s="3"/>
      <c r="J33" s="3"/>
    </row>
    <row r="34" spans="1:10" ht="31.5">
      <c r="A34" s="5" t="s">
        <v>31</v>
      </c>
      <c r="B34" s="4" t="s">
        <v>28</v>
      </c>
      <c r="C34" s="4" t="s">
        <v>92</v>
      </c>
      <c r="D34" s="4" t="s">
        <v>91</v>
      </c>
      <c r="E34" s="4" t="s">
        <v>55</v>
      </c>
      <c r="F34" s="4" t="s">
        <v>98</v>
      </c>
      <c r="G34" s="4" t="s">
        <v>29</v>
      </c>
      <c r="H34" s="3">
        <v>-4758860</v>
      </c>
      <c r="I34" s="3"/>
      <c r="J34" s="3"/>
    </row>
    <row r="35" spans="1:10" ht="63">
      <c r="A35" s="5" t="s">
        <v>25</v>
      </c>
      <c r="B35" s="4" t="s">
        <v>28</v>
      </c>
      <c r="C35" s="4" t="s">
        <v>92</v>
      </c>
      <c r="D35" s="4" t="s">
        <v>91</v>
      </c>
      <c r="E35" s="4" t="s">
        <v>55</v>
      </c>
      <c r="F35" s="4">
        <v>82610</v>
      </c>
      <c r="G35" s="4">
        <v>600</v>
      </c>
      <c r="H35" s="3">
        <f>H36</f>
        <v>4758860</v>
      </c>
      <c r="I35" s="3"/>
      <c r="J35" s="3"/>
    </row>
    <row r="36" spans="1:10" ht="31.5">
      <c r="A36" s="5" t="s">
        <v>31</v>
      </c>
      <c r="B36" s="4" t="s">
        <v>28</v>
      </c>
      <c r="C36" s="4" t="s">
        <v>92</v>
      </c>
      <c r="D36" s="4" t="s">
        <v>91</v>
      </c>
      <c r="E36" s="4" t="s">
        <v>55</v>
      </c>
      <c r="F36" s="4">
        <v>82610</v>
      </c>
      <c r="G36" s="4">
        <v>610</v>
      </c>
      <c r="H36" s="3">
        <v>4758860</v>
      </c>
      <c r="I36" s="3"/>
      <c r="J36" s="3"/>
    </row>
    <row r="37" spans="1:10" ht="36" customHeight="1">
      <c r="A37" s="5" t="s">
        <v>12</v>
      </c>
      <c r="B37" s="4" t="s">
        <v>28</v>
      </c>
      <c r="C37" s="4" t="s">
        <v>92</v>
      </c>
      <c r="D37" s="4" t="s">
        <v>91</v>
      </c>
      <c r="E37" s="4" t="s">
        <v>55</v>
      </c>
      <c r="F37" s="4" t="s">
        <v>90</v>
      </c>
      <c r="G37" s="6" t="s">
        <v>11</v>
      </c>
      <c r="H37" s="3">
        <f>H38</f>
        <v>504</v>
      </c>
      <c r="I37" s="3"/>
      <c r="J37" s="3"/>
    </row>
    <row r="38" spans="1:10" ht="30" customHeight="1">
      <c r="A38" s="5" t="s">
        <v>10</v>
      </c>
      <c r="B38" s="4" t="s">
        <v>28</v>
      </c>
      <c r="C38" s="4" t="s">
        <v>92</v>
      </c>
      <c r="D38" s="4" t="s">
        <v>91</v>
      </c>
      <c r="E38" s="4" t="s">
        <v>55</v>
      </c>
      <c r="F38" s="4" t="s">
        <v>90</v>
      </c>
      <c r="G38" s="4" t="s">
        <v>9</v>
      </c>
      <c r="H38" s="3">
        <f>H39</f>
        <v>504</v>
      </c>
      <c r="I38" s="3"/>
      <c r="J38" s="3"/>
    </row>
    <row r="39" spans="1:10" ht="31.5">
      <c r="A39" s="5" t="s">
        <v>8</v>
      </c>
      <c r="B39" s="4" t="s">
        <v>28</v>
      </c>
      <c r="C39" s="4" t="s">
        <v>92</v>
      </c>
      <c r="D39" s="4" t="s">
        <v>91</v>
      </c>
      <c r="E39" s="4" t="s">
        <v>55</v>
      </c>
      <c r="F39" s="4" t="s">
        <v>90</v>
      </c>
      <c r="G39" s="4" t="s">
        <v>7</v>
      </c>
      <c r="H39" s="3">
        <v>504</v>
      </c>
      <c r="I39" s="3"/>
      <c r="J39" s="3"/>
    </row>
    <row r="40" spans="1:10" ht="63">
      <c r="A40" s="5" t="s">
        <v>58</v>
      </c>
      <c r="B40" s="4" t="s">
        <v>28</v>
      </c>
      <c r="C40" s="4" t="s">
        <v>92</v>
      </c>
      <c r="D40" s="4" t="s">
        <v>91</v>
      </c>
      <c r="E40" s="4" t="s">
        <v>55</v>
      </c>
      <c r="F40" s="4" t="s">
        <v>97</v>
      </c>
      <c r="G40" s="6" t="s">
        <v>11</v>
      </c>
      <c r="H40" s="3">
        <f>H41</f>
        <v>15500</v>
      </c>
      <c r="I40" s="3"/>
      <c r="J40" s="3"/>
    </row>
    <row r="41" spans="1:10" ht="63">
      <c r="A41" s="5" t="s">
        <v>25</v>
      </c>
      <c r="B41" s="4" t="s">
        <v>28</v>
      </c>
      <c r="C41" s="4" t="s">
        <v>92</v>
      </c>
      <c r="D41" s="4" t="s">
        <v>91</v>
      </c>
      <c r="E41" s="4" t="s">
        <v>55</v>
      </c>
      <c r="F41" s="4" t="s">
        <v>97</v>
      </c>
      <c r="G41" s="4" t="s">
        <v>24</v>
      </c>
      <c r="H41" s="3">
        <f>H42</f>
        <v>15500</v>
      </c>
      <c r="I41" s="3"/>
      <c r="J41" s="3"/>
    </row>
    <row r="42" spans="1:10" ht="31.5">
      <c r="A42" s="5" t="s">
        <v>31</v>
      </c>
      <c r="B42" s="4" t="s">
        <v>28</v>
      </c>
      <c r="C42" s="4" t="s">
        <v>92</v>
      </c>
      <c r="D42" s="4" t="s">
        <v>91</v>
      </c>
      <c r="E42" s="4" t="s">
        <v>55</v>
      </c>
      <c r="F42" s="4" t="s">
        <v>97</v>
      </c>
      <c r="G42" s="4" t="s">
        <v>29</v>
      </c>
      <c r="H42" s="3">
        <v>15500</v>
      </c>
      <c r="I42" s="3"/>
      <c r="J42" s="3"/>
    </row>
    <row r="43" spans="1:10" ht="78.75">
      <c r="A43" s="10" t="s">
        <v>96</v>
      </c>
      <c r="B43" s="9" t="s">
        <v>57</v>
      </c>
      <c r="C43" s="20" t="s">
        <v>11</v>
      </c>
      <c r="D43" s="20" t="s">
        <v>11</v>
      </c>
      <c r="E43" s="20" t="s">
        <v>11</v>
      </c>
      <c r="F43" s="20" t="s">
        <v>11</v>
      </c>
      <c r="G43" s="20" t="s">
        <v>11</v>
      </c>
      <c r="H43" s="2">
        <f>H44</f>
        <v>548400</v>
      </c>
      <c r="I43" s="2"/>
      <c r="J43" s="2"/>
    </row>
    <row r="44" spans="1:10" ht="63">
      <c r="A44" s="10" t="s">
        <v>54</v>
      </c>
      <c r="B44" s="9" t="s">
        <v>57</v>
      </c>
      <c r="C44" s="9" t="s">
        <v>92</v>
      </c>
      <c r="D44" s="9" t="s">
        <v>91</v>
      </c>
      <c r="E44" s="9" t="s">
        <v>50</v>
      </c>
      <c r="F44" s="8" t="s">
        <v>11</v>
      </c>
      <c r="G44" s="8" t="s">
        <v>11</v>
      </c>
      <c r="H44" s="2">
        <f>H53</f>
        <v>548400</v>
      </c>
      <c r="I44" s="2"/>
      <c r="J44" s="2"/>
    </row>
    <row r="45" spans="1:10" ht="47.25" hidden="1">
      <c r="A45" s="5" t="s">
        <v>21</v>
      </c>
      <c r="B45" s="4" t="s">
        <v>57</v>
      </c>
      <c r="C45" s="4" t="s">
        <v>92</v>
      </c>
      <c r="D45" s="4" t="s">
        <v>91</v>
      </c>
      <c r="E45" s="4" t="s">
        <v>50</v>
      </c>
      <c r="F45" s="4" t="s">
        <v>93</v>
      </c>
      <c r="G45" s="6" t="s">
        <v>11</v>
      </c>
      <c r="H45" s="3"/>
      <c r="I45" s="3"/>
      <c r="J45" s="3"/>
    </row>
    <row r="46" spans="1:10" ht="126" hidden="1">
      <c r="A46" s="5" t="s">
        <v>16</v>
      </c>
      <c r="B46" s="4" t="s">
        <v>57</v>
      </c>
      <c r="C46" s="4" t="s">
        <v>92</v>
      </c>
      <c r="D46" s="4" t="s">
        <v>91</v>
      </c>
      <c r="E46" s="4" t="s">
        <v>50</v>
      </c>
      <c r="F46" s="4" t="s">
        <v>93</v>
      </c>
      <c r="G46" s="4" t="s">
        <v>15</v>
      </c>
      <c r="H46" s="3"/>
      <c r="I46" s="3"/>
      <c r="J46" s="3"/>
    </row>
    <row r="47" spans="1:10" ht="47.25" hidden="1">
      <c r="A47" s="5" t="s">
        <v>14</v>
      </c>
      <c r="B47" s="4" t="s">
        <v>57</v>
      </c>
      <c r="C47" s="4" t="s">
        <v>92</v>
      </c>
      <c r="D47" s="4" t="s">
        <v>91</v>
      </c>
      <c r="E47" s="4" t="s">
        <v>50</v>
      </c>
      <c r="F47" s="4" t="s">
        <v>93</v>
      </c>
      <c r="G47" s="4" t="s">
        <v>13</v>
      </c>
      <c r="H47" s="3"/>
      <c r="I47" s="3"/>
      <c r="J47" s="3"/>
    </row>
    <row r="48" spans="1:10" ht="47.25" hidden="1">
      <c r="A48" s="5" t="s">
        <v>20</v>
      </c>
      <c r="B48" s="4" t="s">
        <v>57</v>
      </c>
      <c r="C48" s="4" t="s">
        <v>92</v>
      </c>
      <c r="D48" s="4" t="s">
        <v>91</v>
      </c>
      <c r="E48" s="4" t="s">
        <v>50</v>
      </c>
      <c r="F48" s="4" t="s">
        <v>93</v>
      </c>
      <c r="G48" s="4" t="s">
        <v>19</v>
      </c>
      <c r="H48" s="3"/>
      <c r="I48" s="3"/>
      <c r="J48" s="3"/>
    </row>
    <row r="49" spans="1:10" ht="63" hidden="1">
      <c r="A49" s="5" t="s">
        <v>18</v>
      </c>
      <c r="B49" s="4" t="s">
        <v>57</v>
      </c>
      <c r="C49" s="4" t="s">
        <v>92</v>
      </c>
      <c r="D49" s="4" t="s">
        <v>91</v>
      </c>
      <c r="E49" s="4" t="s">
        <v>50</v>
      </c>
      <c r="F49" s="4" t="s">
        <v>93</v>
      </c>
      <c r="G49" s="4" t="s">
        <v>17</v>
      </c>
      <c r="H49" s="3"/>
      <c r="I49" s="3"/>
      <c r="J49" s="3"/>
    </row>
    <row r="50" spans="1:10" ht="47.25" hidden="1">
      <c r="A50" s="5" t="s">
        <v>53</v>
      </c>
      <c r="B50" s="4" t="s">
        <v>57</v>
      </c>
      <c r="C50" s="4" t="s">
        <v>92</v>
      </c>
      <c r="D50" s="4" t="s">
        <v>91</v>
      </c>
      <c r="E50" s="4" t="s">
        <v>50</v>
      </c>
      <c r="F50" s="4" t="s">
        <v>95</v>
      </c>
      <c r="G50" s="6" t="s">
        <v>11</v>
      </c>
      <c r="H50" s="3"/>
      <c r="I50" s="3"/>
      <c r="J50" s="3"/>
    </row>
    <row r="51" spans="1:10" ht="47.25" hidden="1">
      <c r="A51" s="5" t="s">
        <v>20</v>
      </c>
      <c r="B51" s="4" t="s">
        <v>57</v>
      </c>
      <c r="C51" s="4" t="s">
        <v>92</v>
      </c>
      <c r="D51" s="4" t="s">
        <v>91</v>
      </c>
      <c r="E51" s="4" t="s">
        <v>50</v>
      </c>
      <c r="F51" s="4" t="s">
        <v>95</v>
      </c>
      <c r="G51" s="4" t="s">
        <v>19</v>
      </c>
      <c r="H51" s="3"/>
      <c r="I51" s="3"/>
      <c r="J51" s="3"/>
    </row>
    <row r="52" spans="1:10" ht="63" hidden="1">
      <c r="A52" s="5" t="s">
        <v>18</v>
      </c>
      <c r="B52" s="4" t="s">
        <v>57</v>
      </c>
      <c r="C52" s="4" t="s">
        <v>92</v>
      </c>
      <c r="D52" s="4" t="s">
        <v>91</v>
      </c>
      <c r="E52" s="4" t="s">
        <v>50</v>
      </c>
      <c r="F52" s="4" t="s">
        <v>95</v>
      </c>
      <c r="G52" s="4" t="s">
        <v>17</v>
      </c>
      <c r="H52" s="3"/>
      <c r="I52" s="3"/>
      <c r="J52" s="3"/>
    </row>
    <row r="53" spans="1:10" ht="78.75">
      <c r="A53" s="5" t="s">
        <v>52</v>
      </c>
      <c r="B53" s="4" t="s">
        <v>57</v>
      </c>
      <c r="C53" s="4" t="s">
        <v>92</v>
      </c>
      <c r="D53" s="4" t="s">
        <v>91</v>
      </c>
      <c r="E53" s="4" t="s">
        <v>50</v>
      </c>
      <c r="F53" s="4" t="s">
        <v>94</v>
      </c>
      <c r="G53" s="6" t="s">
        <v>11</v>
      </c>
      <c r="H53" s="3">
        <f>H54</f>
        <v>548400</v>
      </c>
      <c r="I53" s="3"/>
      <c r="J53" s="3"/>
    </row>
    <row r="54" spans="1:10" ht="47.25">
      <c r="A54" s="5" t="s">
        <v>20</v>
      </c>
      <c r="B54" s="4" t="s">
        <v>57</v>
      </c>
      <c r="C54" s="4" t="s">
        <v>92</v>
      </c>
      <c r="D54" s="4" t="s">
        <v>91</v>
      </c>
      <c r="E54" s="4" t="s">
        <v>50</v>
      </c>
      <c r="F54" s="4" t="s">
        <v>94</v>
      </c>
      <c r="G54" s="4" t="s">
        <v>19</v>
      </c>
      <c r="H54" s="3">
        <f>H55</f>
        <v>548400</v>
      </c>
      <c r="I54" s="3"/>
      <c r="J54" s="3"/>
    </row>
    <row r="55" spans="1:10" ht="63">
      <c r="A55" s="5" t="s">
        <v>18</v>
      </c>
      <c r="B55" s="4" t="s">
        <v>57</v>
      </c>
      <c r="C55" s="4" t="s">
        <v>92</v>
      </c>
      <c r="D55" s="4" t="s">
        <v>91</v>
      </c>
      <c r="E55" s="4" t="s">
        <v>50</v>
      </c>
      <c r="F55" s="4" t="s">
        <v>94</v>
      </c>
      <c r="G55" s="4" t="s">
        <v>17</v>
      </c>
      <c r="H55" s="3">
        <v>548400</v>
      </c>
      <c r="I55" s="3"/>
      <c r="J55" s="3"/>
    </row>
    <row r="56" spans="1:10" ht="15.75">
      <c r="A56" s="63" t="s">
        <v>6</v>
      </c>
      <c r="B56" s="63"/>
      <c r="C56" s="63"/>
      <c r="D56" s="63"/>
      <c r="E56" s="63"/>
      <c r="F56" s="63"/>
      <c r="G56" s="63"/>
      <c r="H56" s="2">
        <f>H19+H31+H43</f>
        <v>19921642.93</v>
      </c>
      <c r="I56" s="2"/>
      <c r="J56" s="2"/>
    </row>
  </sheetData>
  <sheetProtection/>
  <mergeCells count="15">
    <mergeCell ref="A56:G56"/>
    <mergeCell ref="H6:J6"/>
    <mergeCell ref="H7:J7"/>
    <mergeCell ref="H8:J8"/>
    <mergeCell ref="H9:J9"/>
    <mergeCell ref="G10:J10"/>
    <mergeCell ref="G11:J11"/>
    <mergeCell ref="G12:J12"/>
    <mergeCell ref="A14:J14"/>
    <mergeCell ref="I1:J1"/>
    <mergeCell ref="I2:J2"/>
    <mergeCell ref="I3:J3"/>
    <mergeCell ref="I4:J4"/>
    <mergeCell ref="H5:J5"/>
    <mergeCell ref="A16:J16"/>
  </mergeCells>
  <printOptions/>
  <pageMargins left="0.3937008" right="0.3937008" top="0.5582677" bottom="0.5125984" header="0.3" footer="0.3"/>
  <pageSetup horizontalDpi="600" verticalDpi="600" orientation="landscape" paperSize="9" scale="9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44.00390625" style="0" customWidth="1"/>
    <col min="2" max="2" width="16.625" style="0" customWidth="1"/>
    <col min="3" max="3" width="19.125" style="0" customWidth="1"/>
    <col min="4" max="4" width="17.75390625" style="0" customWidth="1"/>
  </cols>
  <sheetData>
    <row r="1" spans="2:4" ht="15.75">
      <c r="B1" s="48"/>
      <c r="C1" s="57" t="s">
        <v>183</v>
      </c>
      <c r="D1" s="57"/>
    </row>
    <row r="2" spans="2:4" ht="15.75">
      <c r="B2" s="48"/>
      <c r="C2" s="57" t="s">
        <v>186</v>
      </c>
      <c r="D2" s="57"/>
    </row>
    <row r="3" spans="2:4" ht="15.75">
      <c r="B3" s="48"/>
      <c r="C3" s="57" t="s">
        <v>1</v>
      </c>
      <c r="D3" s="57"/>
    </row>
    <row r="4" spans="2:4" ht="15.75">
      <c r="B4" s="48"/>
      <c r="C4" s="57" t="s">
        <v>194</v>
      </c>
      <c r="D4" s="57"/>
    </row>
    <row r="5" spans="2:4" ht="99.75" customHeight="1">
      <c r="B5" s="58" t="s">
        <v>187</v>
      </c>
      <c r="C5" s="58"/>
      <c r="D5" s="58"/>
    </row>
    <row r="6" spans="3:4" ht="83.25" customHeight="1">
      <c r="C6" s="64" t="s">
        <v>126</v>
      </c>
      <c r="D6" s="64"/>
    </row>
    <row r="7" spans="3:4" ht="12.75">
      <c r="C7" s="65" t="s">
        <v>125</v>
      </c>
      <c r="D7" s="65"/>
    </row>
    <row r="8" spans="1:4" s="24" customFormat="1" ht="66" customHeight="1">
      <c r="A8" s="66" t="s">
        <v>124</v>
      </c>
      <c r="B8" s="66"/>
      <c r="C8" s="66"/>
      <c r="D8" s="66"/>
    </row>
    <row r="9" spans="1:4" s="24" customFormat="1" ht="15.75">
      <c r="A9" s="27"/>
      <c r="B9" s="27"/>
      <c r="C9" s="27"/>
      <c r="D9" s="26" t="s">
        <v>83</v>
      </c>
    </row>
    <row r="10" spans="1:4" ht="15.75">
      <c r="A10" s="23" t="s">
        <v>114</v>
      </c>
      <c r="B10" s="23" t="s">
        <v>76</v>
      </c>
      <c r="C10" s="22" t="s">
        <v>75</v>
      </c>
      <c r="D10" s="22" t="s">
        <v>74</v>
      </c>
    </row>
    <row r="11" spans="1:4" ht="30.75" customHeight="1" hidden="1">
      <c r="A11" s="31"/>
      <c r="B11" s="31"/>
      <c r="C11" s="30"/>
      <c r="D11" s="30"/>
    </row>
    <row r="12" spans="1:4" ht="47.25">
      <c r="A12" s="21" t="s">
        <v>123</v>
      </c>
      <c r="B12" s="47">
        <f>1056900+158910.15</f>
        <v>1215810.15</v>
      </c>
      <c r="C12" s="29">
        <v>1082600</v>
      </c>
      <c r="D12" s="29">
        <v>1125900</v>
      </c>
    </row>
    <row r="13" spans="1:4" ht="47.25">
      <c r="A13" s="21" t="s">
        <v>122</v>
      </c>
      <c r="B13" s="47">
        <f>1561600+234780.77</f>
        <v>1796380.77</v>
      </c>
      <c r="C13" s="29">
        <v>1599400</v>
      </c>
      <c r="D13" s="29">
        <v>1663400</v>
      </c>
    </row>
    <row r="14" spans="1:4" ht="47.25">
      <c r="A14" s="21" t="s">
        <v>118</v>
      </c>
      <c r="B14" s="47">
        <f>1418500+213274.13</f>
        <v>1631774.13</v>
      </c>
      <c r="C14" s="29">
        <v>1452900</v>
      </c>
      <c r="D14" s="29">
        <v>1511000</v>
      </c>
    </row>
    <row r="15" spans="1:4" ht="30" customHeight="1">
      <c r="A15" s="21" t="s">
        <v>113</v>
      </c>
      <c r="B15" s="47">
        <f>1986700+298703.27</f>
        <v>2285403.27</v>
      </c>
      <c r="C15" s="29">
        <v>2034700</v>
      </c>
      <c r="D15" s="29">
        <v>2116300</v>
      </c>
    </row>
    <row r="16" spans="1:5" ht="47.25">
      <c r="A16" s="21" t="s">
        <v>117</v>
      </c>
      <c r="B16" s="47">
        <f>2050300+9205025+308261.76</f>
        <v>11563586.76</v>
      </c>
      <c r="C16" s="29">
        <v>2100000</v>
      </c>
      <c r="D16" s="29">
        <v>2184000</v>
      </c>
      <c r="E16" s="25"/>
    </row>
    <row r="17" spans="1:4" ht="38.25" customHeight="1">
      <c r="A17" s="21" t="s">
        <v>112</v>
      </c>
      <c r="B17" s="47">
        <f>1211900+182208.99</f>
        <v>1394108.99</v>
      </c>
      <c r="C17" s="29">
        <v>1241300</v>
      </c>
      <c r="D17" s="29">
        <v>1290900</v>
      </c>
    </row>
    <row r="18" spans="1:4" ht="47.25">
      <c r="A18" s="21" t="s">
        <v>116</v>
      </c>
      <c r="B18" s="47">
        <f>977500+146962.01</f>
        <v>1124462.01</v>
      </c>
      <c r="C18" s="29">
        <v>1001200</v>
      </c>
      <c r="D18" s="29">
        <v>1041200</v>
      </c>
    </row>
    <row r="19" spans="1:4" ht="33.75" customHeight="1">
      <c r="A19" s="21" t="s">
        <v>121</v>
      </c>
      <c r="B19" s="47">
        <f>1978800+297508.45</f>
        <v>2276308.45</v>
      </c>
      <c r="C19" s="29">
        <v>2026700</v>
      </c>
      <c r="D19" s="29">
        <v>2107700</v>
      </c>
    </row>
    <row r="20" spans="1:4" ht="47.25">
      <c r="A20" s="21" t="s">
        <v>111</v>
      </c>
      <c r="B20" s="47">
        <f>1200000+180416.77</f>
        <v>1380416.77</v>
      </c>
      <c r="C20" s="29">
        <v>1229100</v>
      </c>
      <c r="D20" s="29">
        <v>1278300</v>
      </c>
    </row>
    <row r="21" spans="1:4" ht="47.25">
      <c r="A21" s="21" t="s">
        <v>120</v>
      </c>
      <c r="B21" s="47">
        <f>627800+94390.23</f>
        <v>722190.23</v>
      </c>
      <c r="C21" s="29">
        <v>643000</v>
      </c>
      <c r="D21" s="29">
        <v>668800</v>
      </c>
    </row>
    <row r="22" spans="1:4" ht="47.25">
      <c r="A22" s="21" t="s">
        <v>119</v>
      </c>
      <c r="B22" s="47">
        <f>921800+138598.31</f>
        <v>1060398.31</v>
      </c>
      <c r="C22" s="29">
        <v>944200</v>
      </c>
      <c r="D22" s="29">
        <v>981900</v>
      </c>
    </row>
    <row r="23" spans="1:4" ht="47.25">
      <c r="A23" s="21" t="s">
        <v>115</v>
      </c>
      <c r="B23" s="47">
        <f>1017200+152936.07</f>
        <v>1170136.07</v>
      </c>
      <c r="C23" s="29">
        <v>1041900</v>
      </c>
      <c r="D23" s="29">
        <v>1083600</v>
      </c>
    </row>
    <row r="24" spans="1:5" ht="18">
      <c r="A24" s="21" t="s">
        <v>110</v>
      </c>
      <c r="B24" s="47">
        <f>SUM(B12:B23)</f>
        <v>27620975.909999996</v>
      </c>
      <c r="C24" s="29">
        <f>SUM(C12:C23)</f>
        <v>16397000</v>
      </c>
      <c r="D24" s="29">
        <f>SUM(D12:D23)</f>
        <v>17053000</v>
      </c>
      <c r="E24" s="28"/>
    </row>
  </sheetData>
  <sheetProtection/>
  <mergeCells count="8">
    <mergeCell ref="C6:D6"/>
    <mergeCell ref="C7:D7"/>
    <mergeCell ref="A8:D8"/>
    <mergeCell ref="C1:D1"/>
    <mergeCell ref="C2:D2"/>
    <mergeCell ref="C3:D3"/>
    <mergeCell ref="C4:D4"/>
    <mergeCell ref="B5:D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93" zoomScaleSheetLayoutView="93" zoomScalePageLayoutView="0" workbookViewId="0" topLeftCell="A1">
      <selection activeCell="T14" sqref="T14"/>
    </sheetView>
  </sheetViews>
  <sheetFormatPr defaultColWidth="9.00390625" defaultRowHeight="12.75"/>
  <cols>
    <col min="1" max="1" width="0.12890625" style="32" customWidth="1"/>
    <col min="2" max="3" width="9.125" style="32" customWidth="1"/>
    <col min="4" max="4" width="9.00390625" style="32" customWidth="1"/>
    <col min="5" max="6" width="9.125" style="32" customWidth="1"/>
    <col min="7" max="7" width="13.75390625" style="32" customWidth="1"/>
    <col min="8" max="8" width="14.25390625" style="32" customWidth="1"/>
    <col min="9" max="9" width="13.75390625" style="32" customWidth="1"/>
    <col min="10" max="10" width="13.375" style="32" customWidth="1"/>
    <col min="11" max="16" width="8.00390625" style="32" customWidth="1"/>
    <col min="17" max="16384" width="9.125" style="32" customWidth="1"/>
  </cols>
  <sheetData>
    <row r="1" spans="8:10" ht="15.75">
      <c r="H1" s="48"/>
      <c r="I1" s="57" t="s">
        <v>109</v>
      </c>
      <c r="J1" s="57"/>
    </row>
    <row r="2" spans="8:10" ht="15.75">
      <c r="H2" s="48"/>
      <c r="I2" s="57" t="s">
        <v>186</v>
      </c>
      <c r="J2" s="57"/>
    </row>
    <row r="3" spans="8:10" ht="15.75">
      <c r="H3" s="48"/>
      <c r="I3" s="57" t="s">
        <v>1</v>
      </c>
      <c r="J3" s="57"/>
    </row>
    <row r="4" spans="8:10" ht="15.75">
      <c r="H4" s="48"/>
      <c r="I4" s="57" t="s">
        <v>194</v>
      </c>
      <c r="J4" s="57"/>
    </row>
    <row r="5" spans="8:10" ht="95.25" customHeight="1">
      <c r="H5" s="58" t="s">
        <v>187</v>
      </c>
      <c r="I5" s="58"/>
      <c r="J5" s="58"/>
    </row>
    <row r="6" spans="1:10" ht="15.75">
      <c r="A6" s="36"/>
      <c r="B6" s="36"/>
      <c r="C6" s="36"/>
      <c r="D6" s="36"/>
      <c r="E6" s="36"/>
      <c r="G6" s="45"/>
      <c r="H6" s="52" t="s">
        <v>181</v>
      </c>
      <c r="I6" s="72"/>
      <c r="J6" s="72"/>
    </row>
    <row r="7" spans="1:10" ht="15.75">
      <c r="A7" s="36"/>
      <c r="B7" s="36"/>
      <c r="C7" s="36"/>
      <c r="D7" s="36"/>
      <c r="E7" s="36"/>
      <c r="G7" s="45"/>
      <c r="H7" s="52" t="s">
        <v>180</v>
      </c>
      <c r="I7" s="72"/>
      <c r="J7" s="72"/>
    </row>
    <row r="8" spans="1:10" ht="15.75">
      <c r="A8" s="36"/>
      <c r="B8" s="36"/>
      <c r="C8" s="36"/>
      <c r="D8" s="36"/>
      <c r="E8" s="36"/>
      <c r="G8" s="45"/>
      <c r="H8" s="52" t="s">
        <v>1</v>
      </c>
      <c r="I8" s="72"/>
      <c r="J8" s="72"/>
    </row>
    <row r="9" spans="1:10" ht="15.75">
      <c r="A9" s="36"/>
      <c r="B9" s="36"/>
      <c r="C9" s="46"/>
      <c r="D9" s="46"/>
      <c r="E9" s="46"/>
      <c r="G9" s="45"/>
      <c r="H9" s="60" t="s">
        <v>5</v>
      </c>
      <c r="I9" s="72"/>
      <c r="J9" s="72"/>
    </row>
    <row r="10" spans="1:10" ht="15.75">
      <c r="A10" s="36"/>
      <c r="B10" s="36"/>
      <c r="C10" s="36"/>
      <c r="D10" s="36"/>
      <c r="E10" s="36"/>
      <c r="G10" s="60" t="s">
        <v>85</v>
      </c>
      <c r="H10" s="60"/>
      <c r="I10" s="60"/>
      <c r="J10" s="60"/>
    </row>
    <row r="11" spans="1:10" ht="15.75">
      <c r="A11" s="36"/>
      <c r="B11" s="36"/>
      <c r="C11" s="36"/>
      <c r="D11" s="36"/>
      <c r="G11" s="60" t="s">
        <v>3</v>
      </c>
      <c r="H11" s="60"/>
      <c r="I11" s="60"/>
      <c r="J11" s="60"/>
    </row>
    <row r="12" spans="1:10" ht="15.75">
      <c r="A12" s="36"/>
      <c r="B12" s="36"/>
      <c r="C12" s="36"/>
      <c r="D12" s="36"/>
      <c r="E12" s="36"/>
      <c r="G12" s="52" t="s">
        <v>4</v>
      </c>
      <c r="H12" s="52"/>
      <c r="I12" s="52"/>
      <c r="J12" s="52"/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10" ht="33.75" customHeight="1">
      <c r="A14" s="36"/>
      <c r="B14" s="70" t="s">
        <v>179</v>
      </c>
      <c r="C14" s="71"/>
      <c r="D14" s="71"/>
      <c r="E14" s="71"/>
      <c r="F14" s="71"/>
      <c r="G14" s="71"/>
      <c r="H14" s="71"/>
      <c r="I14" s="71"/>
      <c r="J14" s="71"/>
    </row>
    <row r="15" spans="1:10" ht="8.25" customHeight="1">
      <c r="A15" s="36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2.75">
      <c r="A16" s="36"/>
      <c r="B16" s="36"/>
      <c r="C16" s="36"/>
      <c r="D16" s="36"/>
      <c r="E16" s="36"/>
      <c r="F16" s="44"/>
      <c r="G16" s="36"/>
      <c r="H16" s="36"/>
      <c r="J16" s="43" t="s">
        <v>83</v>
      </c>
    </row>
    <row r="17" spans="1:10" ht="15">
      <c r="A17" s="36"/>
      <c r="B17" s="85" t="s">
        <v>178</v>
      </c>
      <c r="C17" s="86"/>
      <c r="D17" s="87"/>
      <c r="E17" s="85" t="s">
        <v>177</v>
      </c>
      <c r="F17" s="86"/>
      <c r="G17" s="87"/>
      <c r="H17" s="42" t="s">
        <v>76</v>
      </c>
      <c r="I17" s="42" t="s">
        <v>75</v>
      </c>
      <c r="J17" s="41" t="s">
        <v>74</v>
      </c>
    </row>
    <row r="18" spans="1:19" ht="28.5" customHeight="1">
      <c r="A18" s="36"/>
      <c r="B18" s="82" t="s">
        <v>176</v>
      </c>
      <c r="C18" s="83"/>
      <c r="D18" s="84"/>
      <c r="E18" s="67" t="s">
        <v>175</v>
      </c>
      <c r="F18" s="68"/>
      <c r="G18" s="69"/>
      <c r="H18" s="35">
        <f>H31</f>
        <v>19921642.93</v>
      </c>
      <c r="I18" s="35">
        <f>I31</f>
        <v>0</v>
      </c>
      <c r="J18" s="34">
        <f>J31</f>
        <v>0</v>
      </c>
      <c r="M18" s="52"/>
      <c r="N18" s="52"/>
      <c r="O18" s="52"/>
      <c r="P18" s="52"/>
      <c r="Q18" s="52"/>
      <c r="R18" s="52"/>
      <c r="S18" s="52"/>
    </row>
    <row r="19" spans="1:19" ht="42" customHeight="1" hidden="1">
      <c r="A19" s="36"/>
      <c r="B19" s="82" t="s">
        <v>174</v>
      </c>
      <c r="C19" s="80"/>
      <c r="D19" s="81"/>
      <c r="E19" s="67" t="s">
        <v>173</v>
      </c>
      <c r="F19" s="74"/>
      <c r="G19" s="75"/>
      <c r="H19" s="35">
        <f>H20-H21</f>
        <v>0</v>
      </c>
      <c r="I19" s="39"/>
      <c r="J19" s="39"/>
      <c r="M19" s="52" t="s">
        <v>172</v>
      </c>
      <c r="N19" s="52"/>
      <c r="O19" s="52"/>
      <c r="P19" s="52"/>
      <c r="Q19" s="52"/>
      <c r="R19" s="52"/>
      <c r="S19" s="52"/>
    </row>
    <row r="20" spans="1:19" ht="66" customHeight="1" hidden="1">
      <c r="A20" s="36"/>
      <c r="B20" s="88" t="s">
        <v>171</v>
      </c>
      <c r="C20" s="89"/>
      <c r="D20" s="90"/>
      <c r="E20" s="76" t="s">
        <v>170</v>
      </c>
      <c r="F20" s="77"/>
      <c r="G20" s="78"/>
      <c r="H20" s="38">
        <v>0</v>
      </c>
      <c r="I20" s="39"/>
      <c r="J20" s="39"/>
      <c r="M20" s="52" t="s">
        <v>1</v>
      </c>
      <c r="N20" s="52"/>
      <c r="O20" s="52"/>
      <c r="P20" s="52"/>
      <c r="Q20" s="52"/>
      <c r="R20" s="52"/>
      <c r="S20" s="52"/>
    </row>
    <row r="21" spans="1:19" ht="66" customHeight="1" hidden="1">
      <c r="A21" s="36"/>
      <c r="B21" s="79" t="s">
        <v>169</v>
      </c>
      <c r="C21" s="80"/>
      <c r="D21" s="81"/>
      <c r="E21" s="73" t="s">
        <v>168</v>
      </c>
      <c r="F21" s="74"/>
      <c r="G21" s="75"/>
      <c r="H21" s="38"/>
      <c r="I21" s="39"/>
      <c r="J21" s="39"/>
      <c r="M21" s="60" t="s">
        <v>167</v>
      </c>
      <c r="N21" s="60"/>
      <c r="O21" s="60"/>
      <c r="P21" s="60"/>
      <c r="Q21" s="60"/>
      <c r="R21" s="60"/>
      <c r="S21" s="60"/>
    </row>
    <row r="22" spans="1:19" ht="57.75" customHeight="1" hidden="1">
      <c r="A22" s="36"/>
      <c r="B22" s="88" t="s">
        <v>166</v>
      </c>
      <c r="C22" s="89"/>
      <c r="D22" s="90"/>
      <c r="E22" s="76" t="s">
        <v>165</v>
      </c>
      <c r="F22" s="77"/>
      <c r="G22" s="78"/>
      <c r="H22" s="38">
        <v>0</v>
      </c>
      <c r="I22" s="39"/>
      <c r="J22" s="39"/>
      <c r="M22" s="60" t="s">
        <v>164</v>
      </c>
      <c r="N22" s="60"/>
      <c r="O22" s="60"/>
      <c r="P22" s="60"/>
      <c r="Q22" s="60"/>
      <c r="R22" s="60"/>
      <c r="S22" s="60"/>
    </row>
    <row r="23" spans="1:19" ht="52.5" customHeight="1" hidden="1">
      <c r="A23" s="36"/>
      <c r="B23" s="82" t="s">
        <v>163</v>
      </c>
      <c r="C23" s="83"/>
      <c r="D23" s="84"/>
      <c r="E23" s="67" t="s">
        <v>162</v>
      </c>
      <c r="F23" s="68"/>
      <c r="G23" s="69"/>
      <c r="H23" s="35">
        <f>H24-H27</f>
        <v>0</v>
      </c>
      <c r="I23" s="39"/>
      <c r="J23" s="39"/>
      <c r="N23" s="36"/>
      <c r="O23" s="16"/>
      <c r="P23" s="16" t="s">
        <v>161</v>
      </c>
      <c r="Q23" s="16"/>
      <c r="R23" s="16"/>
      <c r="S23" s="16"/>
    </row>
    <row r="24" spans="1:19" ht="70.5" customHeight="1" hidden="1">
      <c r="A24" s="36"/>
      <c r="B24" s="79" t="s">
        <v>160</v>
      </c>
      <c r="C24" s="80"/>
      <c r="D24" s="81"/>
      <c r="E24" s="73" t="s">
        <v>159</v>
      </c>
      <c r="F24" s="74"/>
      <c r="G24" s="75"/>
      <c r="H24" s="38"/>
      <c r="I24" s="39"/>
      <c r="J24" s="39"/>
      <c r="M24" s="52" t="s">
        <v>158</v>
      </c>
      <c r="N24" s="52"/>
      <c r="O24" s="52"/>
      <c r="P24" s="52"/>
      <c r="Q24" s="52"/>
      <c r="R24" s="52"/>
      <c r="S24" s="52"/>
    </row>
    <row r="25" spans="1:10" ht="103.5" customHeight="1" hidden="1">
      <c r="A25" s="36"/>
      <c r="B25" s="79" t="s">
        <v>157</v>
      </c>
      <c r="C25" s="80"/>
      <c r="D25" s="81"/>
      <c r="E25" s="73" t="s">
        <v>156</v>
      </c>
      <c r="F25" s="74"/>
      <c r="G25" s="75"/>
      <c r="H25" s="38"/>
      <c r="I25" s="39"/>
      <c r="J25" s="39"/>
    </row>
    <row r="26" spans="1:10" ht="99.75" customHeight="1" hidden="1">
      <c r="A26" s="36"/>
      <c r="B26" s="79" t="s">
        <v>155</v>
      </c>
      <c r="C26" s="80"/>
      <c r="D26" s="81"/>
      <c r="E26" s="73" t="s">
        <v>154</v>
      </c>
      <c r="F26" s="74"/>
      <c r="G26" s="75"/>
      <c r="H26" s="38"/>
      <c r="I26" s="39"/>
      <c r="J26" s="39"/>
    </row>
    <row r="27" spans="1:10" ht="87.75" customHeight="1" hidden="1">
      <c r="A27" s="36"/>
      <c r="B27" s="79" t="s">
        <v>153</v>
      </c>
      <c r="C27" s="80"/>
      <c r="D27" s="81"/>
      <c r="E27" s="73" t="s">
        <v>152</v>
      </c>
      <c r="F27" s="74"/>
      <c r="G27" s="75"/>
      <c r="H27" s="38">
        <f>H28</f>
        <v>0</v>
      </c>
      <c r="I27" s="39"/>
      <c r="J27" s="39"/>
    </row>
    <row r="28" spans="1:10" ht="100.5" customHeight="1" hidden="1">
      <c r="A28" s="36"/>
      <c r="B28" s="79" t="s">
        <v>151</v>
      </c>
      <c r="C28" s="80"/>
      <c r="D28" s="81"/>
      <c r="E28" s="73" t="s">
        <v>150</v>
      </c>
      <c r="F28" s="74"/>
      <c r="G28" s="75"/>
      <c r="H28" s="38">
        <v>0</v>
      </c>
      <c r="I28" s="39"/>
      <c r="J28" s="39"/>
    </row>
    <row r="29" spans="1:10" ht="99.75" customHeight="1" hidden="1">
      <c r="A29" s="36"/>
      <c r="B29" s="79" t="s">
        <v>149</v>
      </c>
      <c r="C29" s="80"/>
      <c r="D29" s="81"/>
      <c r="E29" s="73" t="s">
        <v>148</v>
      </c>
      <c r="F29" s="74"/>
      <c r="G29" s="75"/>
      <c r="H29" s="38"/>
      <c r="I29" s="39"/>
      <c r="J29" s="39"/>
    </row>
    <row r="30" spans="1:10" ht="101.25" customHeight="1" hidden="1">
      <c r="A30" s="36"/>
      <c r="B30" s="88" t="s">
        <v>147</v>
      </c>
      <c r="C30" s="89"/>
      <c r="D30" s="90"/>
      <c r="E30" s="76" t="s">
        <v>146</v>
      </c>
      <c r="F30" s="77"/>
      <c r="G30" s="78"/>
      <c r="H30" s="40">
        <v>6000</v>
      </c>
      <c r="I30" s="39"/>
      <c r="J30" s="39"/>
    </row>
    <row r="31" spans="1:10" ht="27" customHeight="1">
      <c r="A31" s="36"/>
      <c r="B31" s="82" t="s">
        <v>145</v>
      </c>
      <c r="C31" s="83"/>
      <c r="D31" s="84"/>
      <c r="E31" s="67" t="s">
        <v>144</v>
      </c>
      <c r="F31" s="68"/>
      <c r="G31" s="69"/>
      <c r="H31" s="35">
        <f>H36-H32</f>
        <v>19921642.93</v>
      </c>
      <c r="I31" s="35">
        <f>I32+I36</f>
        <v>0</v>
      </c>
      <c r="J31" s="34">
        <f>J32+J36</f>
        <v>0</v>
      </c>
    </row>
    <row r="32" spans="1:10" ht="27" customHeight="1">
      <c r="A32" s="36"/>
      <c r="B32" s="79" t="s">
        <v>143</v>
      </c>
      <c r="C32" s="80"/>
      <c r="D32" s="81"/>
      <c r="E32" s="73" t="s">
        <v>142</v>
      </c>
      <c r="F32" s="74"/>
      <c r="G32" s="75"/>
      <c r="H32" s="38">
        <f aca="true" t="shared" si="0" ref="H32:J34">H33</f>
        <v>9620098.1</v>
      </c>
      <c r="I32" s="38">
        <f t="shared" si="0"/>
        <v>0</v>
      </c>
      <c r="J32" s="37">
        <f t="shared" si="0"/>
        <v>0</v>
      </c>
    </row>
    <row r="33" spans="1:10" ht="27" customHeight="1">
      <c r="A33" s="36"/>
      <c r="B33" s="79" t="s">
        <v>141</v>
      </c>
      <c r="C33" s="80"/>
      <c r="D33" s="81"/>
      <c r="E33" s="73" t="s">
        <v>140</v>
      </c>
      <c r="F33" s="74"/>
      <c r="G33" s="75"/>
      <c r="H33" s="38">
        <f t="shared" si="0"/>
        <v>9620098.1</v>
      </c>
      <c r="I33" s="38">
        <f t="shared" si="0"/>
        <v>0</v>
      </c>
      <c r="J33" s="37">
        <f t="shared" si="0"/>
        <v>0</v>
      </c>
    </row>
    <row r="34" spans="1:10" ht="27.75" customHeight="1">
      <c r="A34" s="36"/>
      <c r="B34" s="79" t="s">
        <v>139</v>
      </c>
      <c r="C34" s="80"/>
      <c r="D34" s="81"/>
      <c r="E34" s="73" t="s">
        <v>138</v>
      </c>
      <c r="F34" s="74"/>
      <c r="G34" s="75"/>
      <c r="H34" s="38">
        <f t="shared" si="0"/>
        <v>9620098.1</v>
      </c>
      <c r="I34" s="38">
        <f t="shared" si="0"/>
        <v>0</v>
      </c>
      <c r="J34" s="37">
        <f t="shared" si="0"/>
        <v>0</v>
      </c>
    </row>
    <row r="35" spans="1:10" ht="38.25" customHeight="1">
      <c r="A35" s="36"/>
      <c r="B35" s="79" t="s">
        <v>137</v>
      </c>
      <c r="C35" s="80"/>
      <c r="D35" s="81"/>
      <c r="E35" s="73" t="s">
        <v>136</v>
      </c>
      <c r="F35" s="74"/>
      <c r="G35" s="75"/>
      <c r="H35" s="38">
        <v>9620098.1</v>
      </c>
      <c r="I35" s="38">
        <v>0</v>
      </c>
      <c r="J35" s="37">
        <v>0</v>
      </c>
    </row>
    <row r="36" spans="1:10" ht="26.25" customHeight="1">
      <c r="A36" s="36"/>
      <c r="B36" s="79" t="s">
        <v>135</v>
      </c>
      <c r="C36" s="80"/>
      <c r="D36" s="81"/>
      <c r="E36" s="73" t="s">
        <v>134</v>
      </c>
      <c r="F36" s="74"/>
      <c r="G36" s="75"/>
      <c r="H36" s="38">
        <f aca="true" t="shared" si="1" ref="H36:J38">H37</f>
        <v>29541741.03</v>
      </c>
      <c r="I36" s="38">
        <f t="shared" si="1"/>
        <v>0</v>
      </c>
      <c r="J36" s="37">
        <f t="shared" si="1"/>
        <v>0</v>
      </c>
    </row>
    <row r="37" spans="1:10" ht="27" customHeight="1">
      <c r="A37" s="36"/>
      <c r="B37" s="79" t="s">
        <v>133</v>
      </c>
      <c r="C37" s="80"/>
      <c r="D37" s="81"/>
      <c r="E37" s="73" t="s">
        <v>132</v>
      </c>
      <c r="F37" s="74"/>
      <c r="G37" s="75"/>
      <c r="H37" s="38">
        <f t="shared" si="1"/>
        <v>29541741.03</v>
      </c>
      <c r="I37" s="38">
        <f t="shared" si="1"/>
        <v>0</v>
      </c>
      <c r="J37" s="37">
        <f t="shared" si="1"/>
        <v>0</v>
      </c>
    </row>
    <row r="38" spans="1:10" ht="28.5" customHeight="1">
      <c r="A38" s="36"/>
      <c r="B38" s="79" t="s">
        <v>131</v>
      </c>
      <c r="C38" s="80"/>
      <c r="D38" s="81"/>
      <c r="E38" s="73" t="s">
        <v>130</v>
      </c>
      <c r="F38" s="74"/>
      <c r="G38" s="75"/>
      <c r="H38" s="38">
        <f t="shared" si="1"/>
        <v>29541741.03</v>
      </c>
      <c r="I38" s="38">
        <f t="shared" si="1"/>
        <v>0</v>
      </c>
      <c r="J38" s="37">
        <f t="shared" si="1"/>
        <v>0</v>
      </c>
    </row>
    <row r="39" spans="1:10" ht="39.75" customHeight="1">
      <c r="A39" s="36"/>
      <c r="B39" s="79" t="s">
        <v>129</v>
      </c>
      <c r="C39" s="80"/>
      <c r="D39" s="81"/>
      <c r="E39" s="73" t="s">
        <v>128</v>
      </c>
      <c r="F39" s="74"/>
      <c r="G39" s="75"/>
      <c r="H39" s="38">
        <v>29541741.03</v>
      </c>
      <c r="I39" s="38">
        <v>0</v>
      </c>
      <c r="J39" s="37">
        <v>0</v>
      </c>
    </row>
    <row r="40" spans="1:10" ht="16.5" customHeight="1">
      <c r="A40" s="36"/>
      <c r="B40" s="67" t="s">
        <v>127</v>
      </c>
      <c r="C40" s="68"/>
      <c r="D40" s="68"/>
      <c r="E40" s="74"/>
      <c r="F40" s="74"/>
      <c r="G40" s="75"/>
      <c r="H40" s="35">
        <f>H18</f>
        <v>19921642.93</v>
      </c>
      <c r="I40" s="35">
        <f>I18</f>
        <v>0</v>
      </c>
      <c r="J40" s="34">
        <f>J18</f>
        <v>0</v>
      </c>
    </row>
    <row r="41" ht="12.75">
      <c r="H41" s="33"/>
    </row>
    <row r="42" ht="12.75">
      <c r="H42" s="33"/>
    </row>
  </sheetData>
  <sheetProtection/>
  <mergeCells count="67">
    <mergeCell ref="B30:D30"/>
    <mergeCell ref="B22:D22"/>
    <mergeCell ref="B25:D25"/>
    <mergeCell ref="E25:G25"/>
    <mergeCell ref="B26:D26"/>
    <mergeCell ref="E29:G29"/>
    <mergeCell ref="B40:G40"/>
    <mergeCell ref="B36:D36"/>
    <mergeCell ref="E33:G33"/>
    <mergeCell ref="E34:G34"/>
    <mergeCell ref="B39:D39"/>
    <mergeCell ref="E39:G39"/>
    <mergeCell ref="B34:D34"/>
    <mergeCell ref="B35:D35"/>
    <mergeCell ref="E36:G36"/>
    <mergeCell ref="B37:D37"/>
    <mergeCell ref="B20:D20"/>
    <mergeCell ref="E20:G20"/>
    <mergeCell ref="B21:D21"/>
    <mergeCell ref="B29:D29"/>
    <mergeCell ref="B27:D27"/>
    <mergeCell ref="E22:G22"/>
    <mergeCell ref="B28:D28"/>
    <mergeCell ref="E28:G28"/>
    <mergeCell ref="E26:G26"/>
    <mergeCell ref="B17:D17"/>
    <mergeCell ref="E17:G17"/>
    <mergeCell ref="B18:D18"/>
    <mergeCell ref="E27:G27"/>
    <mergeCell ref="E23:G23"/>
    <mergeCell ref="B23:D23"/>
    <mergeCell ref="B24:D24"/>
    <mergeCell ref="E21:G21"/>
    <mergeCell ref="E24:G24"/>
    <mergeCell ref="B19:D19"/>
    <mergeCell ref="B38:D38"/>
    <mergeCell ref="E32:G32"/>
    <mergeCell ref="E31:G31"/>
    <mergeCell ref="E38:G38"/>
    <mergeCell ref="E35:G35"/>
    <mergeCell ref="B33:D33"/>
    <mergeCell ref="B31:D31"/>
    <mergeCell ref="B32:D32"/>
    <mergeCell ref="M24:S24"/>
    <mergeCell ref="M18:S18"/>
    <mergeCell ref="M19:S19"/>
    <mergeCell ref="M20:S20"/>
    <mergeCell ref="M21:S21"/>
    <mergeCell ref="E37:G37"/>
    <mergeCell ref="E19:G19"/>
    <mergeCell ref="E30:G30"/>
    <mergeCell ref="H8:J8"/>
    <mergeCell ref="H9:J9"/>
    <mergeCell ref="G10:J10"/>
    <mergeCell ref="G11:J11"/>
    <mergeCell ref="G12:J12"/>
    <mergeCell ref="M22:S22"/>
    <mergeCell ref="I1:J1"/>
    <mergeCell ref="I2:J2"/>
    <mergeCell ref="I3:J3"/>
    <mergeCell ref="I4:J4"/>
    <mergeCell ref="H5:J5"/>
    <mergeCell ref="E18:G18"/>
    <mergeCell ref="B14:J14"/>
    <mergeCell ref="B15:J15"/>
    <mergeCell ref="H6:J6"/>
    <mergeCell ref="H7:J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2023-02-01T06:46:17Z</cp:lastPrinted>
  <dcterms:created xsi:type="dcterms:W3CDTF">2007-06-29T06:36:06Z</dcterms:created>
  <dcterms:modified xsi:type="dcterms:W3CDTF">2023-02-01T06:50:58Z</dcterms:modified>
  <cp:category/>
  <cp:version/>
  <cp:contentType/>
  <cp:contentStatus/>
</cp:coreProperties>
</file>