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51727AE-5F2F-4EA6-AB13-96FA91F7B0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2" r:id="rId1"/>
    <sheet name="Лист3" sheetId="3" state="hidden" r:id="rId2"/>
  </sheets>
  <definedNames>
    <definedName name="_xlnm.Print_Titles" localSheetId="0">'2019'!$3:$3</definedName>
    <definedName name="_xlnm.Print_Area" localSheetId="0">'2019'!$A$1:$N$86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4" i="2"/>
  <c r="D72" i="2"/>
  <c r="D61" i="2"/>
  <c r="D55" i="2"/>
  <c r="D45" i="2"/>
  <c r="D38" i="2"/>
  <c r="D35" i="2"/>
  <c r="D31" i="2"/>
  <c r="D16" i="2"/>
  <c r="D13" i="2"/>
  <c r="K72" i="2"/>
  <c r="K70" i="2"/>
  <c r="K66" i="2"/>
  <c r="K61" i="2"/>
  <c r="K55" i="2"/>
  <c r="K48" i="2"/>
  <c r="K45" i="2"/>
  <c r="K38" i="2"/>
  <c r="K35" i="2"/>
  <c r="K31" i="2"/>
  <c r="K21" i="2"/>
  <c r="K16" i="2"/>
  <c r="L16" i="2" s="1"/>
  <c r="K13" i="2"/>
  <c r="K4" i="2"/>
  <c r="J72" i="2"/>
  <c r="J70" i="2"/>
  <c r="L70" i="2" s="1"/>
  <c r="J66" i="2"/>
  <c r="L66" i="2" s="1"/>
  <c r="J61" i="2"/>
  <c r="J55" i="2"/>
  <c r="J48" i="2"/>
  <c r="J45" i="2"/>
  <c r="J38" i="2"/>
  <c r="J35" i="2"/>
  <c r="J31" i="2"/>
  <c r="L31" i="2" s="1"/>
  <c r="J21" i="2"/>
  <c r="L21" i="2" s="1"/>
  <c r="J16" i="2"/>
  <c r="J13" i="2"/>
  <c r="J4" i="2"/>
  <c r="L4" i="2" s="1"/>
  <c r="L5" i="2"/>
  <c r="L6" i="2"/>
  <c r="L7" i="2"/>
  <c r="L8" i="2"/>
  <c r="L9" i="2"/>
  <c r="L10" i="2"/>
  <c r="L11" i="2"/>
  <c r="L12" i="2"/>
  <c r="L14" i="2"/>
  <c r="L15" i="2"/>
  <c r="L17" i="2"/>
  <c r="L18" i="2"/>
  <c r="L19" i="2"/>
  <c r="L20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7" i="2"/>
  <c r="L68" i="2"/>
  <c r="L69" i="2"/>
  <c r="L71" i="2"/>
  <c r="L73" i="2"/>
  <c r="L74" i="2"/>
  <c r="L75" i="2"/>
  <c r="D76" i="2" l="1"/>
  <c r="K76" i="2"/>
  <c r="J76" i="2"/>
  <c r="L35" i="2"/>
  <c r="L72" i="2"/>
  <c r="L13" i="2"/>
  <c r="L38" i="2"/>
  <c r="M5" i="2"/>
  <c r="E4" i="2"/>
  <c r="E76" i="2" s="1"/>
  <c r="F4" i="2"/>
  <c r="F76" i="2" s="1"/>
  <c r="G4" i="2"/>
  <c r="G76" i="2" s="1"/>
  <c r="H4" i="2"/>
  <c r="H76" i="2" s="1"/>
  <c r="I4" i="2"/>
  <c r="I76" i="2" s="1"/>
  <c r="L76" i="2" l="1"/>
  <c r="M4" i="2"/>
  <c r="M33" i="2"/>
  <c r="M34" i="2"/>
  <c r="E30" i="2"/>
  <c r="F30" i="2"/>
  <c r="G30" i="2"/>
  <c r="H30" i="2"/>
  <c r="I30" i="2"/>
  <c r="M26" i="2" l="1"/>
  <c r="M32" i="2" l="1"/>
  <c r="M24" i="2" l="1"/>
  <c r="M25" i="2"/>
  <c r="M27" i="2"/>
  <c r="M28" i="2"/>
  <c r="M29" i="2"/>
  <c r="M6" i="2"/>
  <c r="M7" i="2"/>
  <c r="M8" i="2"/>
  <c r="M9" i="2"/>
  <c r="M10" i="2"/>
  <c r="M11" i="2"/>
  <c r="M13" i="2"/>
  <c r="M14" i="2"/>
  <c r="M16" i="2"/>
  <c r="M18" i="2"/>
  <c r="M19" i="2"/>
  <c r="M21" i="2"/>
  <c r="M22" i="2"/>
  <c r="M23" i="2"/>
  <c r="M39" i="2"/>
  <c r="M40" i="2"/>
  <c r="M41" i="2"/>
  <c r="M42" i="2"/>
  <c r="M43" i="2"/>
  <c r="M44" i="2"/>
  <c r="M46" i="2"/>
  <c r="M47" i="2"/>
  <c r="M49" i="2"/>
  <c r="M50" i="2"/>
  <c r="M51" i="2"/>
  <c r="M52" i="2"/>
  <c r="M53" i="2"/>
  <c r="M54" i="2"/>
  <c r="M56" i="2"/>
  <c r="M57" i="2"/>
  <c r="M58" i="2"/>
  <c r="M59" i="2"/>
  <c r="M60" i="2"/>
  <c r="M62" i="2"/>
  <c r="M63" i="2"/>
  <c r="M64" i="2"/>
  <c r="M65" i="2"/>
  <c r="M67" i="2"/>
  <c r="M68" i="2"/>
  <c r="M69" i="2"/>
  <c r="M71" i="2"/>
  <c r="M73" i="2"/>
  <c r="M74" i="2"/>
  <c r="F53" i="2"/>
  <c r="G53" i="2"/>
  <c r="H53" i="2"/>
  <c r="I53" i="2"/>
  <c r="M70" i="2" l="1"/>
  <c r="M55" i="2"/>
  <c r="M66" i="2"/>
  <c r="M15" i="2"/>
  <c r="M30" i="2"/>
  <c r="M12" i="2"/>
  <c r="M72" i="2"/>
  <c r="M45" i="2"/>
  <c r="M38" i="2"/>
  <c r="M48" i="2"/>
  <c r="M61" i="2"/>
  <c r="M20" i="2"/>
  <c r="F47" i="2"/>
  <c r="G47" i="2"/>
  <c r="H47" i="2"/>
  <c r="I47" i="2"/>
  <c r="F23" i="2"/>
  <c r="G23" i="2"/>
  <c r="H23" i="2"/>
  <c r="I23" i="2"/>
  <c r="M76" i="2" l="1"/>
</calcChain>
</file>

<file path=xl/sharedStrings.xml><?xml version="1.0" encoding="utf-8"?>
<sst xmlns="http://schemas.openxmlformats.org/spreadsheetml/2006/main" count="335" uniqueCount="113">
  <si>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</si>
  <si>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</si>
  <si>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</si>
  <si>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</si>
  <si>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</si>
  <si>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</si>
  <si>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</si>
  <si>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</si>
  <si>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</si>
  <si>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</si>
  <si>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</si>
  <si>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</si>
  <si>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</si>
  <si>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</si>
  <si>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</si>
  <si>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</si>
  <si>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</si>
  <si>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</si>
  <si>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</si>
  <si>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</si>
  <si>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</si>
  <si>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</si>
  <si>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</si>
  <si>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</si>
  <si>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</si>
  <si>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</si>
  <si>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</si>
  <si>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</si>
  <si>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</si>
  <si>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</si>
  <si>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</si>
  <si>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</si>
  <si>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</si>
  <si>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</si>
  <si>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Транспорт</t>
  </si>
  <si>
    <t xml:space="preserve">Бюджетные ассигнования,утвержденные сводной бюджетной росписью с учетом изменений 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</si>
  <si>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</si>
  <si>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</si>
  <si>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рублей</t>
  </si>
  <si>
    <t>Рз</t>
  </si>
  <si>
    <t>Пр</t>
  </si>
  <si>
    <t>Решение от 21.02.18. №33-4</t>
  </si>
  <si>
    <t>Решение от 23.05.18. №36-3</t>
  </si>
  <si>
    <t>Решение от 28.09.18. №39-2г</t>
  </si>
  <si>
    <t>Решение от 17.10.18. №39-2</t>
  </si>
  <si>
    <t>Решение от 21.12.18. №41-2</t>
  </si>
  <si>
    <t>01</t>
  </si>
  <si>
    <t>03</t>
  </si>
  <si>
    <t>04</t>
  </si>
  <si>
    <t>Судебная система</t>
  </si>
  <si>
    <t>05</t>
  </si>
  <si>
    <t>06</t>
  </si>
  <si>
    <t>11</t>
  </si>
  <si>
    <t>13</t>
  </si>
  <si>
    <t>02</t>
  </si>
  <si>
    <t>09</t>
  </si>
  <si>
    <t>08</t>
  </si>
  <si>
    <t>12</t>
  </si>
  <si>
    <t>07</t>
  </si>
  <si>
    <t>10</t>
  </si>
  <si>
    <t>14</t>
  </si>
  <si>
    <t>Причина отклонения кассового исполнения от первоначально утвержденного плана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</si>
  <si>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</si>
  <si>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</si>
  <si>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</si>
  <si>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</si>
  <si>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/>
  </si>
  <si>
    <t>Функционирование высшего должностного лица субъекта Российской Федерации и муниципального образования</t>
  </si>
  <si>
    <t>Мобилизационная подготовка экономики</t>
  </si>
  <si>
    <t>Миграционная политика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</si>
  <si>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</si>
  <si>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</si>
  <si>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</si>
  <si>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</si>
  <si>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Связь и информатика</t>
  </si>
  <si>
    <t>Охрана объектов растительного и животного мира и среды их обитания</t>
  </si>
  <si>
    <t>Дополнительное 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</si>
  <si>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</si>
  <si>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</si>
  <si>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</si>
  <si>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</si>
  <si>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</si>
  <si>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</si>
  <si>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</si>
  <si>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</si>
  <si>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</si>
  <si>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Социальное обслуживание населения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</si>
  <si>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</si>
  <si>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</si>
  <si>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</si>
  <si>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</si>
  <si>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</si>
  <si>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</si>
  <si>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</si>
  <si>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</si>
  <si>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</si>
  <si>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</si>
  <si>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</si>
  <si>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</si>
  <si>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</si>
  <si>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</si>
  <si>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В.Н.Кортелева</t>
  </si>
  <si>
    <t>Р.Н. Печенко</t>
  </si>
  <si>
    <t>Исп.Р.Г. Сидоренко</t>
  </si>
  <si>
    <t>тел.2 26 59</t>
  </si>
  <si>
    <t>Увеличение ассигнований на компенсацию транспортным организациям, в связи с увеличением объема полученных транспортных услуг по муниципальным перевозкам и соответственно увеличением цены контракта</t>
  </si>
  <si>
    <t xml:space="preserve">Увеличение бюджетных ассигнований в связи с поступлением средств из областного и федерального бюджетов, а также за счет распределения остатков на счете бюджета муниципального района по состоянию на 1 января 2020 года </t>
  </si>
  <si>
    <t>Другие вопросы в области жилищно-коммунального хозяйства</t>
  </si>
  <si>
    <t>Заместитель главы администрации Погарского района</t>
  </si>
  <si>
    <t>Сведения о фактически произведенных расходах по разделам и подразделам классификации расходов бюджета муниципального образования "Погарский муниципальный район" в сравнении с первоначально утвержденными Решением о бюджете значениях за 2022 год</t>
  </si>
  <si>
    <t>Кассовое исполнение за 2022 год</t>
  </si>
  <si>
    <t>Увеличение бюджетных ассигнований за счет остатков на счете бюджета муниципального района по состоянию на 1 января 2022 года</t>
  </si>
  <si>
    <t>Бюджетные ассигнования,утвержденные решением о бюджете от 21.12.2021г.№6-204 (первоначально)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</si>
</sst>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5">
      <alignment horizontal="right"/>
    </xf>
  </cellStyleXfs>
  <cellXfs count="58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Border="1" applyAlignment="1" applyProtection="1">
      <alignment horizontal="right" vertical="center"/>
    </xf>
    <xf numFmtId="4" fontId="5" fillId="0" borderId="5" xfId="1" applyFont="1" applyAlignment="1">
      <alignment horizontal="right" vertical="center"/>
    </xf>
    <xf numFmtId="4" fontId="5" fillId="2" borderId="1" xfId="1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5" fillId="2" borderId="6" xfId="1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/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</cellXfs>
  <cellStyles count="2">
    <cellStyle name="xl105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view="pageBreakPreview" zoomScale="80" zoomScaleNormal="100" zoomScaleSheetLayoutView="80" workbookViewId="0">
      <pane xSplit="3" ySplit="3" topLeftCell="D11" activePane="bottomRight" state="frozen"/>
      <selection pane="topRight" activeCell="E1" sqref="E1"/>
      <selection pane="bottomLeft" activeCell="A4" sqref="A4"/>
      <selection pane="bottomRight" activeCell="A78" sqref="A78:N78"/>
    </sheetView>
  </sheetViews>
  <sheetFormatPr defaultRowHeight="15" x14ac:dyDescent="0.25"/>
  <cols>
    <col min="1" max="1" width="48.28515625" style="2" customWidth="1"/>
    <col min="2" max="3" width="5.5703125" style="10" customWidth="1"/>
    <col min="4" max="4" width="25.140625" style="2" customWidth="1"/>
    <col min="5" max="5" width="13.7109375" style="2" hidden="1" customWidth="1"/>
    <col min="6" max="9" width="14.28515625" style="2" hidden="1" customWidth="1"/>
    <col min="10" max="10" width="29" style="2" customWidth="1"/>
    <col min="11" max="11" width="20.42578125" style="2" customWidth="1"/>
    <col min="12" max="12" width="12.140625" style="2" customWidth="1"/>
    <col min="13" max="13" width="14.140625" style="2" customWidth="1"/>
    <col min="14" max="14" width="34" style="2" customWidth="1"/>
    <col min="15" max="135" width="9.140625" style="2"/>
    <col min="136" max="136" width="1.42578125" style="2" customWidth="1"/>
    <col min="137" max="137" width="59.5703125" style="2" customWidth="1"/>
    <col min="138" max="138" width="9.140625" style="2" customWidth="1"/>
    <col min="139" max="140" width="3.85546875" style="2" customWidth="1"/>
    <col min="141" max="141" width="10.5703125" style="2" customWidth="1"/>
    <col min="142" max="142" width="3.85546875" style="2" customWidth="1"/>
    <col min="143" max="145" width="14.42578125" style="2" customWidth="1"/>
    <col min="146" max="146" width="4.140625" style="2" customWidth="1"/>
    <col min="147" max="147" width="15" style="2" customWidth="1"/>
    <col min="148" max="149" width="9.140625" style="2" customWidth="1"/>
    <col min="150" max="150" width="11.5703125" style="2" customWidth="1"/>
    <col min="151" max="151" width="18.140625" style="2" customWidth="1"/>
    <col min="152" max="152" width="13.140625" style="2" customWidth="1"/>
    <col min="153" max="153" width="12.28515625" style="2" customWidth="1"/>
    <col min="154" max="391" width="9.140625" style="2"/>
    <col min="392" max="392" width="1.42578125" style="2" customWidth="1"/>
    <col min="393" max="393" width="59.5703125" style="2" customWidth="1"/>
    <col min="394" max="394" width="9.140625" style="2" customWidth="1"/>
    <col min="395" max="396" width="3.85546875" style="2" customWidth="1"/>
    <col min="397" max="397" width="10.5703125" style="2" customWidth="1"/>
    <col min="398" max="398" width="3.85546875" style="2" customWidth="1"/>
    <col min="399" max="401" width="14.42578125" style="2" customWidth="1"/>
    <col min="402" max="402" width="4.140625" style="2" customWidth="1"/>
    <col min="403" max="403" width="15" style="2" customWidth="1"/>
    <col min="404" max="405" width="9.140625" style="2" customWidth="1"/>
    <col min="406" max="406" width="11.5703125" style="2" customWidth="1"/>
    <col min="407" max="407" width="18.140625" style="2" customWidth="1"/>
    <col min="408" max="408" width="13.140625" style="2" customWidth="1"/>
    <col min="409" max="409" width="12.28515625" style="2" customWidth="1"/>
    <col min="410" max="647" width="9.140625" style="2"/>
    <col min="648" max="648" width="1.42578125" style="2" customWidth="1"/>
    <col min="649" max="649" width="59.5703125" style="2" customWidth="1"/>
    <col min="650" max="650" width="9.140625" style="2" customWidth="1"/>
    <col min="651" max="652" width="3.85546875" style="2" customWidth="1"/>
    <col min="653" max="653" width="10.5703125" style="2" customWidth="1"/>
    <col min="654" max="654" width="3.85546875" style="2" customWidth="1"/>
    <col min="655" max="657" width="14.42578125" style="2" customWidth="1"/>
    <col min="658" max="658" width="4.140625" style="2" customWidth="1"/>
    <col min="659" max="659" width="15" style="2" customWidth="1"/>
    <col min="660" max="661" width="9.140625" style="2" customWidth="1"/>
    <col min="662" max="662" width="11.5703125" style="2" customWidth="1"/>
    <col min="663" max="663" width="18.140625" style="2" customWidth="1"/>
    <col min="664" max="664" width="13.140625" style="2" customWidth="1"/>
    <col min="665" max="665" width="12.28515625" style="2" customWidth="1"/>
    <col min="666" max="903" width="9.140625" style="2"/>
    <col min="904" max="904" width="1.42578125" style="2" customWidth="1"/>
    <col min="905" max="905" width="59.5703125" style="2" customWidth="1"/>
    <col min="906" max="906" width="9.140625" style="2" customWidth="1"/>
    <col min="907" max="908" width="3.85546875" style="2" customWidth="1"/>
    <col min="909" max="909" width="10.5703125" style="2" customWidth="1"/>
    <col min="910" max="910" width="3.85546875" style="2" customWidth="1"/>
    <col min="911" max="913" width="14.42578125" style="2" customWidth="1"/>
    <col min="914" max="914" width="4.140625" style="2" customWidth="1"/>
    <col min="915" max="915" width="15" style="2" customWidth="1"/>
    <col min="916" max="917" width="9.140625" style="2" customWidth="1"/>
    <col min="918" max="918" width="11.5703125" style="2" customWidth="1"/>
    <col min="919" max="919" width="18.140625" style="2" customWidth="1"/>
    <col min="920" max="920" width="13.140625" style="2" customWidth="1"/>
    <col min="921" max="921" width="12.28515625" style="2" customWidth="1"/>
    <col min="922" max="1159" width="9.140625" style="2"/>
    <col min="1160" max="1160" width="1.42578125" style="2" customWidth="1"/>
    <col min="1161" max="1161" width="59.5703125" style="2" customWidth="1"/>
    <col min="1162" max="1162" width="9.140625" style="2" customWidth="1"/>
    <col min="1163" max="1164" width="3.85546875" style="2" customWidth="1"/>
    <col min="1165" max="1165" width="10.5703125" style="2" customWidth="1"/>
    <col min="1166" max="1166" width="3.85546875" style="2" customWidth="1"/>
    <col min="1167" max="1169" width="14.42578125" style="2" customWidth="1"/>
    <col min="1170" max="1170" width="4.140625" style="2" customWidth="1"/>
    <col min="1171" max="1171" width="15" style="2" customWidth="1"/>
    <col min="1172" max="1173" width="9.140625" style="2" customWidth="1"/>
    <col min="1174" max="1174" width="11.5703125" style="2" customWidth="1"/>
    <col min="1175" max="1175" width="18.140625" style="2" customWidth="1"/>
    <col min="1176" max="1176" width="13.140625" style="2" customWidth="1"/>
    <col min="1177" max="1177" width="12.28515625" style="2" customWidth="1"/>
    <col min="1178" max="1415" width="9.140625" style="2"/>
    <col min="1416" max="1416" width="1.42578125" style="2" customWidth="1"/>
    <col min="1417" max="1417" width="59.5703125" style="2" customWidth="1"/>
    <col min="1418" max="1418" width="9.140625" style="2" customWidth="1"/>
    <col min="1419" max="1420" width="3.85546875" style="2" customWidth="1"/>
    <col min="1421" max="1421" width="10.5703125" style="2" customWidth="1"/>
    <col min="1422" max="1422" width="3.85546875" style="2" customWidth="1"/>
    <col min="1423" max="1425" width="14.42578125" style="2" customWidth="1"/>
    <col min="1426" max="1426" width="4.140625" style="2" customWidth="1"/>
    <col min="1427" max="1427" width="15" style="2" customWidth="1"/>
    <col min="1428" max="1429" width="9.140625" style="2" customWidth="1"/>
    <col min="1430" max="1430" width="11.5703125" style="2" customWidth="1"/>
    <col min="1431" max="1431" width="18.140625" style="2" customWidth="1"/>
    <col min="1432" max="1432" width="13.140625" style="2" customWidth="1"/>
    <col min="1433" max="1433" width="12.28515625" style="2" customWidth="1"/>
    <col min="1434" max="1671" width="9.140625" style="2"/>
    <col min="1672" max="1672" width="1.42578125" style="2" customWidth="1"/>
    <col min="1673" max="1673" width="59.5703125" style="2" customWidth="1"/>
    <col min="1674" max="1674" width="9.140625" style="2" customWidth="1"/>
    <col min="1675" max="1676" width="3.85546875" style="2" customWidth="1"/>
    <col min="1677" max="1677" width="10.5703125" style="2" customWidth="1"/>
    <col min="1678" max="1678" width="3.85546875" style="2" customWidth="1"/>
    <col min="1679" max="1681" width="14.42578125" style="2" customWidth="1"/>
    <col min="1682" max="1682" width="4.140625" style="2" customWidth="1"/>
    <col min="1683" max="1683" width="15" style="2" customWidth="1"/>
    <col min="1684" max="1685" width="9.140625" style="2" customWidth="1"/>
    <col min="1686" max="1686" width="11.5703125" style="2" customWidth="1"/>
    <col min="1687" max="1687" width="18.140625" style="2" customWidth="1"/>
    <col min="1688" max="1688" width="13.140625" style="2" customWidth="1"/>
    <col min="1689" max="1689" width="12.28515625" style="2" customWidth="1"/>
    <col min="1690" max="1927" width="9.140625" style="2"/>
    <col min="1928" max="1928" width="1.42578125" style="2" customWidth="1"/>
    <col min="1929" max="1929" width="59.5703125" style="2" customWidth="1"/>
    <col min="1930" max="1930" width="9.140625" style="2" customWidth="1"/>
    <col min="1931" max="1932" width="3.85546875" style="2" customWidth="1"/>
    <col min="1933" max="1933" width="10.5703125" style="2" customWidth="1"/>
    <col min="1934" max="1934" width="3.85546875" style="2" customWidth="1"/>
    <col min="1935" max="1937" width="14.42578125" style="2" customWidth="1"/>
    <col min="1938" max="1938" width="4.140625" style="2" customWidth="1"/>
    <col min="1939" max="1939" width="15" style="2" customWidth="1"/>
    <col min="1940" max="1941" width="9.140625" style="2" customWidth="1"/>
    <col min="1942" max="1942" width="11.5703125" style="2" customWidth="1"/>
    <col min="1943" max="1943" width="18.140625" style="2" customWidth="1"/>
    <col min="1944" max="1944" width="13.140625" style="2" customWidth="1"/>
    <col min="1945" max="1945" width="12.28515625" style="2" customWidth="1"/>
    <col min="1946" max="2183" width="9.140625" style="2"/>
    <col min="2184" max="2184" width="1.42578125" style="2" customWidth="1"/>
    <col min="2185" max="2185" width="59.5703125" style="2" customWidth="1"/>
    <col min="2186" max="2186" width="9.140625" style="2" customWidth="1"/>
    <col min="2187" max="2188" width="3.85546875" style="2" customWidth="1"/>
    <col min="2189" max="2189" width="10.5703125" style="2" customWidth="1"/>
    <col min="2190" max="2190" width="3.85546875" style="2" customWidth="1"/>
    <col min="2191" max="2193" width="14.42578125" style="2" customWidth="1"/>
    <col min="2194" max="2194" width="4.140625" style="2" customWidth="1"/>
    <col min="2195" max="2195" width="15" style="2" customWidth="1"/>
    <col min="2196" max="2197" width="9.140625" style="2" customWidth="1"/>
    <col min="2198" max="2198" width="11.5703125" style="2" customWidth="1"/>
    <col min="2199" max="2199" width="18.140625" style="2" customWidth="1"/>
    <col min="2200" max="2200" width="13.140625" style="2" customWidth="1"/>
    <col min="2201" max="2201" width="12.28515625" style="2" customWidth="1"/>
    <col min="2202" max="2439" width="9.140625" style="2"/>
    <col min="2440" max="2440" width="1.42578125" style="2" customWidth="1"/>
    <col min="2441" max="2441" width="59.5703125" style="2" customWidth="1"/>
    <col min="2442" max="2442" width="9.140625" style="2" customWidth="1"/>
    <col min="2443" max="2444" width="3.85546875" style="2" customWidth="1"/>
    <col min="2445" max="2445" width="10.5703125" style="2" customWidth="1"/>
    <col min="2446" max="2446" width="3.85546875" style="2" customWidth="1"/>
    <col min="2447" max="2449" width="14.42578125" style="2" customWidth="1"/>
    <col min="2450" max="2450" width="4.140625" style="2" customWidth="1"/>
    <col min="2451" max="2451" width="15" style="2" customWidth="1"/>
    <col min="2452" max="2453" width="9.140625" style="2" customWidth="1"/>
    <col min="2454" max="2454" width="11.5703125" style="2" customWidth="1"/>
    <col min="2455" max="2455" width="18.140625" style="2" customWidth="1"/>
    <col min="2456" max="2456" width="13.140625" style="2" customWidth="1"/>
    <col min="2457" max="2457" width="12.28515625" style="2" customWidth="1"/>
    <col min="2458" max="2695" width="9.140625" style="2"/>
    <col min="2696" max="2696" width="1.42578125" style="2" customWidth="1"/>
    <col min="2697" max="2697" width="59.5703125" style="2" customWidth="1"/>
    <col min="2698" max="2698" width="9.140625" style="2" customWidth="1"/>
    <col min="2699" max="2700" width="3.85546875" style="2" customWidth="1"/>
    <col min="2701" max="2701" width="10.5703125" style="2" customWidth="1"/>
    <col min="2702" max="2702" width="3.85546875" style="2" customWidth="1"/>
    <col min="2703" max="2705" width="14.42578125" style="2" customWidth="1"/>
    <col min="2706" max="2706" width="4.140625" style="2" customWidth="1"/>
    <col min="2707" max="2707" width="15" style="2" customWidth="1"/>
    <col min="2708" max="2709" width="9.140625" style="2" customWidth="1"/>
    <col min="2710" max="2710" width="11.5703125" style="2" customWidth="1"/>
    <col min="2711" max="2711" width="18.140625" style="2" customWidth="1"/>
    <col min="2712" max="2712" width="13.140625" style="2" customWidth="1"/>
    <col min="2713" max="2713" width="12.28515625" style="2" customWidth="1"/>
    <col min="2714" max="2951" width="9.140625" style="2"/>
    <col min="2952" max="2952" width="1.42578125" style="2" customWidth="1"/>
    <col min="2953" max="2953" width="59.5703125" style="2" customWidth="1"/>
    <col min="2954" max="2954" width="9.140625" style="2" customWidth="1"/>
    <col min="2955" max="2956" width="3.85546875" style="2" customWidth="1"/>
    <col min="2957" max="2957" width="10.5703125" style="2" customWidth="1"/>
    <col min="2958" max="2958" width="3.85546875" style="2" customWidth="1"/>
    <col min="2959" max="2961" width="14.42578125" style="2" customWidth="1"/>
    <col min="2962" max="2962" width="4.140625" style="2" customWidth="1"/>
    <col min="2963" max="2963" width="15" style="2" customWidth="1"/>
    <col min="2964" max="2965" width="9.140625" style="2" customWidth="1"/>
    <col min="2966" max="2966" width="11.5703125" style="2" customWidth="1"/>
    <col min="2967" max="2967" width="18.140625" style="2" customWidth="1"/>
    <col min="2968" max="2968" width="13.140625" style="2" customWidth="1"/>
    <col min="2969" max="2969" width="12.28515625" style="2" customWidth="1"/>
    <col min="2970" max="3207" width="9.140625" style="2"/>
    <col min="3208" max="3208" width="1.42578125" style="2" customWidth="1"/>
    <col min="3209" max="3209" width="59.5703125" style="2" customWidth="1"/>
    <col min="3210" max="3210" width="9.140625" style="2" customWidth="1"/>
    <col min="3211" max="3212" width="3.85546875" style="2" customWidth="1"/>
    <col min="3213" max="3213" width="10.5703125" style="2" customWidth="1"/>
    <col min="3214" max="3214" width="3.85546875" style="2" customWidth="1"/>
    <col min="3215" max="3217" width="14.42578125" style="2" customWidth="1"/>
    <col min="3218" max="3218" width="4.140625" style="2" customWidth="1"/>
    <col min="3219" max="3219" width="15" style="2" customWidth="1"/>
    <col min="3220" max="3221" width="9.140625" style="2" customWidth="1"/>
    <col min="3222" max="3222" width="11.5703125" style="2" customWidth="1"/>
    <col min="3223" max="3223" width="18.140625" style="2" customWidth="1"/>
    <col min="3224" max="3224" width="13.140625" style="2" customWidth="1"/>
    <col min="3225" max="3225" width="12.28515625" style="2" customWidth="1"/>
    <col min="3226" max="3463" width="9.140625" style="2"/>
    <col min="3464" max="3464" width="1.42578125" style="2" customWidth="1"/>
    <col min="3465" max="3465" width="59.5703125" style="2" customWidth="1"/>
    <col min="3466" max="3466" width="9.140625" style="2" customWidth="1"/>
    <col min="3467" max="3468" width="3.85546875" style="2" customWidth="1"/>
    <col min="3469" max="3469" width="10.5703125" style="2" customWidth="1"/>
    <col min="3470" max="3470" width="3.85546875" style="2" customWidth="1"/>
    <col min="3471" max="3473" width="14.42578125" style="2" customWidth="1"/>
    <col min="3474" max="3474" width="4.140625" style="2" customWidth="1"/>
    <col min="3475" max="3475" width="15" style="2" customWidth="1"/>
    <col min="3476" max="3477" width="9.140625" style="2" customWidth="1"/>
    <col min="3478" max="3478" width="11.5703125" style="2" customWidth="1"/>
    <col min="3479" max="3479" width="18.140625" style="2" customWidth="1"/>
    <col min="3480" max="3480" width="13.140625" style="2" customWidth="1"/>
    <col min="3481" max="3481" width="12.28515625" style="2" customWidth="1"/>
    <col min="3482" max="3719" width="9.140625" style="2"/>
    <col min="3720" max="3720" width="1.42578125" style="2" customWidth="1"/>
    <col min="3721" max="3721" width="59.5703125" style="2" customWidth="1"/>
    <col min="3722" max="3722" width="9.140625" style="2" customWidth="1"/>
    <col min="3723" max="3724" width="3.85546875" style="2" customWidth="1"/>
    <col min="3725" max="3725" width="10.5703125" style="2" customWidth="1"/>
    <col min="3726" max="3726" width="3.85546875" style="2" customWidth="1"/>
    <col min="3727" max="3729" width="14.42578125" style="2" customWidth="1"/>
    <col min="3730" max="3730" width="4.140625" style="2" customWidth="1"/>
    <col min="3731" max="3731" width="15" style="2" customWidth="1"/>
    <col min="3732" max="3733" width="9.140625" style="2" customWidth="1"/>
    <col min="3734" max="3734" width="11.5703125" style="2" customWidth="1"/>
    <col min="3735" max="3735" width="18.140625" style="2" customWidth="1"/>
    <col min="3736" max="3736" width="13.140625" style="2" customWidth="1"/>
    <col min="3737" max="3737" width="12.28515625" style="2" customWidth="1"/>
    <col min="3738" max="3975" width="9.140625" style="2"/>
    <col min="3976" max="3976" width="1.42578125" style="2" customWidth="1"/>
    <col min="3977" max="3977" width="59.5703125" style="2" customWidth="1"/>
    <col min="3978" max="3978" width="9.140625" style="2" customWidth="1"/>
    <col min="3979" max="3980" width="3.85546875" style="2" customWidth="1"/>
    <col min="3981" max="3981" width="10.5703125" style="2" customWidth="1"/>
    <col min="3982" max="3982" width="3.85546875" style="2" customWidth="1"/>
    <col min="3983" max="3985" width="14.42578125" style="2" customWidth="1"/>
    <col min="3986" max="3986" width="4.140625" style="2" customWidth="1"/>
    <col min="3987" max="3987" width="15" style="2" customWidth="1"/>
    <col min="3988" max="3989" width="9.140625" style="2" customWidth="1"/>
    <col min="3990" max="3990" width="11.5703125" style="2" customWidth="1"/>
    <col min="3991" max="3991" width="18.140625" style="2" customWidth="1"/>
    <col min="3992" max="3992" width="13.140625" style="2" customWidth="1"/>
    <col min="3993" max="3993" width="12.28515625" style="2" customWidth="1"/>
    <col min="3994" max="4231" width="9.140625" style="2"/>
    <col min="4232" max="4232" width="1.42578125" style="2" customWidth="1"/>
    <col min="4233" max="4233" width="59.5703125" style="2" customWidth="1"/>
    <col min="4234" max="4234" width="9.140625" style="2" customWidth="1"/>
    <col min="4235" max="4236" width="3.85546875" style="2" customWidth="1"/>
    <col min="4237" max="4237" width="10.5703125" style="2" customWidth="1"/>
    <col min="4238" max="4238" width="3.85546875" style="2" customWidth="1"/>
    <col min="4239" max="4241" width="14.42578125" style="2" customWidth="1"/>
    <col min="4242" max="4242" width="4.140625" style="2" customWidth="1"/>
    <col min="4243" max="4243" width="15" style="2" customWidth="1"/>
    <col min="4244" max="4245" width="9.140625" style="2" customWidth="1"/>
    <col min="4246" max="4246" width="11.5703125" style="2" customWidth="1"/>
    <col min="4247" max="4247" width="18.140625" style="2" customWidth="1"/>
    <col min="4248" max="4248" width="13.140625" style="2" customWidth="1"/>
    <col min="4249" max="4249" width="12.28515625" style="2" customWidth="1"/>
    <col min="4250" max="4487" width="9.140625" style="2"/>
    <col min="4488" max="4488" width="1.42578125" style="2" customWidth="1"/>
    <col min="4489" max="4489" width="59.5703125" style="2" customWidth="1"/>
    <col min="4490" max="4490" width="9.140625" style="2" customWidth="1"/>
    <col min="4491" max="4492" width="3.85546875" style="2" customWidth="1"/>
    <col min="4493" max="4493" width="10.5703125" style="2" customWidth="1"/>
    <col min="4494" max="4494" width="3.85546875" style="2" customWidth="1"/>
    <col min="4495" max="4497" width="14.42578125" style="2" customWidth="1"/>
    <col min="4498" max="4498" width="4.140625" style="2" customWidth="1"/>
    <col min="4499" max="4499" width="15" style="2" customWidth="1"/>
    <col min="4500" max="4501" width="9.140625" style="2" customWidth="1"/>
    <col min="4502" max="4502" width="11.5703125" style="2" customWidth="1"/>
    <col min="4503" max="4503" width="18.140625" style="2" customWidth="1"/>
    <col min="4504" max="4504" width="13.140625" style="2" customWidth="1"/>
    <col min="4505" max="4505" width="12.28515625" style="2" customWidth="1"/>
    <col min="4506" max="4743" width="9.140625" style="2"/>
    <col min="4744" max="4744" width="1.42578125" style="2" customWidth="1"/>
    <col min="4745" max="4745" width="59.5703125" style="2" customWidth="1"/>
    <col min="4746" max="4746" width="9.140625" style="2" customWidth="1"/>
    <col min="4747" max="4748" width="3.85546875" style="2" customWidth="1"/>
    <col min="4749" max="4749" width="10.5703125" style="2" customWidth="1"/>
    <col min="4750" max="4750" width="3.85546875" style="2" customWidth="1"/>
    <col min="4751" max="4753" width="14.42578125" style="2" customWidth="1"/>
    <col min="4754" max="4754" width="4.140625" style="2" customWidth="1"/>
    <col min="4755" max="4755" width="15" style="2" customWidth="1"/>
    <col min="4756" max="4757" width="9.140625" style="2" customWidth="1"/>
    <col min="4758" max="4758" width="11.5703125" style="2" customWidth="1"/>
    <col min="4759" max="4759" width="18.140625" style="2" customWidth="1"/>
    <col min="4760" max="4760" width="13.140625" style="2" customWidth="1"/>
    <col min="4761" max="4761" width="12.28515625" style="2" customWidth="1"/>
    <col min="4762" max="4999" width="9.140625" style="2"/>
    <col min="5000" max="5000" width="1.42578125" style="2" customWidth="1"/>
    <col min="5001" max="5001" width="59.5703125" style="2" customWidth="1"/>
    <col min="5002" max="5002" width="9.140625" style="2" customWidth="1"/>
    <col min="5003" max="5004" width="3.85546875" style="2" customWidth="1"/>
    <col min="5005" max="5005" width="10.5703125" style="2" customWidth="1"/>
    <col min="5006" max="5006" width="3.85546875" style="2" customWidth="1"/>
    <col min="5007" max="5009" width="14.42578125" style="2" customWidth="1"/>
    <col min="5010" max="5010" width="4.140625" style="2" customWidth="1"/>
    <col min="5011" max="5011" width="15" style="2" customWidth="1"/>
    <col min="5012" max="5013" width="9.140625" style="2" customWidth="1"/>
    <col min="5014" max="5014" width="11.5703125" style="2" customWidth="1"/>
    <col min="5015" max="5015" width="18.140625" style="2" customWidth="1"/>
    <col min="5016" max="5016" width="13.140625" style="2" customWidth="1"/>
    <col min="5017" max="5017" width="12.28515625" style="2" customWidth="1"/>
    <col min="5018" max="5255" width="9.140625" style="2"/>
    <col min="5256" max="5256" width="1.42578125" style="2" customWidth="1"/>
    <col min="5257" max="5257" width="59.5703125" style="2" customWidth="1"/>
    <col min="5258" max="5258" width="9.140625" style="2" customWidth="1"/>
    <col min="5259" max="5260" width="3.85546875" style="2" customWidth="1"/>
    <col min="5261" max="5261" width="10.5703125" style="2" customWidth="1"/>
    <col min="5262" max="5262" width="3.85546875" style="2" customWidth="1"/>
    <col min="5263" max="5265" width="14.42578125" style="2" customWidth="1"/>
    <col min="5266" max="5266" width="4.140625" style="2" customWidth="1"/>
    <col min="5267" max="5267" width="15" style="2" customWidth="1"/>
    <col min="5268" max="5269" width="9.140625" style="2" customWidth="1"/>
    <col min="5270" max="5270" width="11.5703125" style="2" customWidth="1"/>
    <col min="5271" max="5271" width="18.140625" style="2" customWidth="1"/>
    <col min="5272" max="5272" width="13.140625" style="2" customWidth="1"/>
    <col min="5273" max="5273" width="12.28515625" style="2" customWidth="1"/>
    <col min="5274" max="5511" width="9.140625" style="2"/>
    <col min="5512" max="5512" width="1.42578125" style="2" customWidth="1"/>
    <col min="5513" max="5513" width="59.5703125" style="2" customWidth="1"/>
    <col min="5514" max="5514" width="9.140625" style="2" customWidth="1"/>
    <col min="5515" max="5516" width="3.85546875" style="2" customWidth="1"/>
    <col min="5517" max="5517" width="10.5703125" style="2" customWidth="1"/>
    <col min="5518" max="5518" width="3.85546875" style="2" customWidth="1"/>
    <col min="5519" max="5521" width="14.42578125" style="2" customWidth="1"/>
    <col min="5522" max="5522" width="4.140625" style="2" customWidth="1"/>
    <col min="5523" max="5523" width="15" style="2" customWidth="1"/>
    <col min="5524" max="5525" width="9.140625" style="2" customWidth="1"/>
    <col min="5526" max="5526" width="11.5703125" style="2" customWidth="1"/>
    <col min="5527" max="5527" width="18.140625" style="2" customWidth="1"/>
    <col min="5528" max="5528" width="13.140625" style="2" customWidth="1"/>
    <col min="5529" max="5529" width="12.28515625" style="2" customWidth="1"/>
    <col min="5530" max="5767" width="9.140625" style="2"/>
    <col min="5768" max="5768" width="1.42578125" style="2" customWidth="1"/>
    <col min="5769" max="5769" width="59.5703125" style="2" customWidth="1"/>
    <col min="5770" max="5770" width="9.140625" style="2" customWidth="1"/>
    <col min="5771" max="5772" width="3.85546875" style="2" customWidth="1"/>
    <col min="5773" max="5773" width="10.5703125" style="2" customWidth="1"/>
    <col min="5774" max="5774" width="3.85546875" style="2" customWidth="1"/>
    <col min="5775" max="5777" width="14.42578125" style="2" customWidth="1"/>
    <col min="5778" max="5778" width="4.140625" style="2" customWidth="1"/>
    <col min="5779" max="5779" width="15" style="2" customWidth="1"/>
    <col min="5780" max="5781" width="9.140625" style="2" customWidth="1"/>
    <col min="5782" max="5782" width="11.5703125" style="2" customWidth="1"/>
    <col min="5783" max="5783" width="18.140625" style="2" customWidth="1"/>
    <col min="5784" max="5784" width="13.140625" style="2" customWidth="1"/>
    <col min="5785" max="5785" width="12.28515625" style="2" customWidth="1"/>
    <col min="5786" max="6023" width="9.140625" style="2"/>
    <col min="6024" max="6024" width="1.42578125" style="2" customWidth="1"/>
    <col min="6025" max="6025" width="59.5703125" style="2" customWidth="1"/>
    <col min="6026" max="6026" width="9.140625" style="2" customWidth="1"/>
    <col min="6027" max="6028" width="3.85546875" style="2" customWidth="1"/>
    <col min="6029" max="6029" width="10.5703125" style="2" customWidth="1"/>
    <col min="6030" max="6030" width="3.85546875" style="2" customWidth="1"/>
    <col min="6031" max="6033" width="14.42578125" style="2" customWidth="1"/>
    <col min="6034" max="6034" width="4.140625" style="2" customWidth="1"/>
    <col min="6035" max="6035" width="15" style="2" customWidth="1"/>
    <col min="6036" max="6037" width="9.140625" style="2" customWidth="1"/>
    <col min="6038" max="6038" width="11.5703125" style="2" customWidth="1"/>
    <col min="6039" max="6039" width="18.140625" style="2" customWidth="1"/>
    <col min="6040" max="6040" width="13.140625" style="2" customWidth="1"/>
    <col min="6041" max="6041" width="12.28515625" style="2" customWidth="1"/>
    <col min="6042" max="6279" width="9.140625" style="2"/>
    <col min="6280" max="6280" width="1.42578125" style="2" customWidth="1"/>
    <col min="6281" max="6281" width="59.5703125" style="2" customWidth="1"/>
    <col min="6282" max="6282" width="9.140625" style="2" customWidth="1"/>
    <col min="6283" max="6284" width="3.85546875" style="2" customWidth="1"/>
    <col min="6285" max="6285" width="10.5703125" style="2" customWidth="1"/>
    <col min="6286" max="6286" width="3.85546875" style="2" customWidth="1"/>
    <col min="6287" max="6289" width="14.42578125" style="2" customWidth="1"/>
    <col min="6290" max="6290" width="4.140625" style="2" customWidth="1"/>
    <col min="6291" max="6291" width="15" style="2" customWidth="1"/>
    <col min="6292" max="6293" width="9.140625" style="2" customWidth="1"/>
    <col min="6294" max="6294" width="11.5703125" style="2" customWidth="1"/>
    <col min="6295" max="6295" width="18.140625" style="2" customWidth="1"/>
    <col min="6296" max="6296" width="13.140625" style="2" customWidth="1"/>
    <col min="6297" max="6297" width="12.28515625" style="2" customWidth="1"/>
    <col min="6298" max="6535" width="9.140625" style="2"/>
    <col min="6536" max="6536" width="1.42578125" style="2" customWidth="1"/>
    <col min="6537" max="6537" width="59.5703125" style="2" customWidth="1"/>
    <col min="6538" max="6538" width="9.140625" style="2" customWidth="1"/>
    <col min="6539" max="6540" width="3.85546875" style="2" customWidth="1"/>
    <col min="6541" max="6541" width="10.5703125" style="2" customWidth="1"/>
    <col min="6542" max="6542" width="3.85546875" style="2" customWidth="1"/>
    <col min="6543" max="6545" width="14.42578125" style="2" customWidth="1"/>
    <col min="6546" max="6546" width="4.140625" style="2" customWidth="1"/>
    <col min="6547" max="6547" width="15" style="2" customWidth="1"/>
    <col min="6548" max="6549" width="9.140625" style="2" customWidth="1"/>
    <col min="6550" max="6550" width="11.5703125" style="2" customWidth="1"/>
    <col min="6551" max="6551" width="18.140625" style="2" customWidth="1"/>
    <col min="6552" max="6552" width="13.140625" style="2" customWidth="1"/>
    <col min="6553" max="6553" width="12.28515625" style="2" customWidth="1"/>
    <col min="6554" max="6791" width="9.140625" style="2"/>
    <col min="6792" max="6792" width="1.42578125" style="2" customWidth="1"/>
    <col min="6793" max="6793" width="59.5703125" style="2" customWidth="1"/>
    <col min="6794" max="6794" width="9.140625" style="2" customWidth="1"/>
    <col min="6795" max="6796" width="3.85546875" style="2" customWidth="1"/>
    <col min="6797" max="6797" width="10.5703125" style="2" customWidth="1"/>
    <col min="6798" max="6798" width="3.85546875" style="2" customWidth="1"/>
    <col min="6799" max="6801" width="14.42578125" style="2" customWidth="1"/>
    <col min="6802" max="6802" width="4.140625" style="2" customWidth="1"/>
    <col min="6803" max="6803" width="15" style="2" customWidth="1"/>
    <col min="6804" max="6805" width="9.140625" style="2" customWidth="1"/>
    <col min="6806" max="6806" width="11.5703125" style="2" customWidth="1"/>
    <col min="6807" max="6807" width="18.140625" style="2" customWidth="1"/>
    <col min="6808" max="6808" width="13.140625" style="2" customWidth="1"/>
    <col min="6809" max="6809" width="12.28515625" style="2" customWidth="1"/>
    <col min="6810" max="7047" width="9.140625" style="2"/>
    <col min="7048" max="7048" width="1.42578125" style="2" customWidth="1"/>
    <col min="7049" max="7049" width="59.5703125" style="2" customWidth="1"/>
    <col min="7050" max="7050" width="9.140625" style="2" customWidth="1"/>
    <col min="7051" max="7052" width="3.85546875" style="2" customWidth="1"/>
    <col min="7053" max="7053" width="10.5703125" style="2" customWidth="1"/>
    <col min="7054" max="7054" width="3.85546875" style="2" customWidth="1"/>
    <col min="7055" max="7057" width="14.42578125" style="2" customWidth="1"/>
    <col min="7058" max="7058" width="4.140625" style="2" customWidth="1"/>
    <col min="7059" max="7059" width="15" style="2" customWidth="1"/>
    <col min="7060" max="7061" width="9.140625" style="2" customWidth="1"/>
    <col min="7062" max="7062" width="11.5703125" style="2" customWidth="1"/>
    <col min="7063" max="7063" width="18.140625" style="2" customWidth="1"/>
    <col min="7064" max="7064" width="13.140625" style="2" customWidth="1"/>
    <col min="7065" max="7065" width="12.28515625" style="2" customWidth="1"/>
    <col min="7066" max="7303" width="9.140625" style="2"/>
    <col min="7304" max="7304" width="1.42578125" style="2" customWidth="1"/>
    <col min="7305" max="7305" width="59.5703125" style="2" customWidth="1"/>
    <col min="7306" max="7306" width="9.140625" style="2" customWidth="1"/>
    <col min="7307" max="7308" width="3.85546875" style="2" customWidth="1"/>
    <col min="7309" max="7309" width="10.5703125" style="2" customWidth="1"/>
    <col min="7310" max="7310" width="3.85546875" style="2" customWidth="1"/>
    <col min="7311" max="7313" width="14.42578125" style="2" customWidth="1"/>
    <col min="7314" max="7314" width="4.140625" style="2" customWidth="1"/>
    <col min="7315" max="7315" width="15" style="2" customWidth="1"/>
    <col min="7316" max="7317" width="9.140625" style="2" customWidth="1"/>
    <col min="7318" max="7318" width="11.5703125" style="2" customWidth="1"/>
    <col min="7319" max="7319" width="18.140625" style="2" customWidth="1"/>
    <col min="7320" max="7320" width="13.140625" style="2" customWidth="1"/>
    <col min="7321" max="7321" width="12.28515625" style="2" customWidth="1"/>
    <col min="7322" max="7559" width="9.140625" style="2"/>
    <col min="7560" max="7560" width="1.42578125" style="2" customWidth="1"/>
    <col min="7561" max="7561" width="59.5703125" style="2" customWidth="1"/>
    <col min="7562" max="7562" width="9.140625" style="2" customWidth="1"/>
    <col min="7563" max="7564" width="3.85546875" style="2" customWidth="1"/>
    <col min="7565" max="7565" width="10.5703125" style="2" customWidth="1"/>
    <col min="7566" max="7566" width="3.85546875" style="2" customWidth="1"/>
    <col min="7567" max="7569" width="14.42578125" style="2" customWidth="1"/>
    <col min="7570" max="7570" width="4.140625" style="2" customWidth="1"/>
    <col min="7571" max="7571" width="15" style="2" customWidth="1"/>
    <col min="7572" max="7573" width="9.140625" style="2" customWidth="1"/>
    <col min="7574" max="7574" width="11.5703125" style="2" customWidth="1"/>
    <col min="7575" max="7575" width="18.140625" style="2" customWidth="1"/>
    <col min="7576" max="7576" width="13.140625" style="2" customWidth="1"/>
    <col min="7577" max="7577" width="12.28515625" style="2" customWidth="1"/>
    <col min="7578" max="7815" width="9.140625" style="2"/>
    <col min="7816" max="7816" width="1.42578125" style="2" customWidth="1"/>
    <col min="7817" max="7817" width="59.5703125" style="2" customWidth="1"/>
    <col min="7818" max="7818" width="9.140625" style="2" customWidth="1"/>
    <col min="7819" max="7820" width="3.85546875" style="2" customWidth="1"/>
    <col min="7821" max="7821" width="10.5703125" style="2" customWidth="1"/>
    <col min="7822" max="7822" width="3.85546875" style="2" customWidth="1"/>
    <col min="7823" max="7825" width="14.42578125" style="2" customWidth="1"/>
    <col min="7826" max="7826" width="4.140625" style="2" customWidth="1"/>
    <col min="7827" max="7827" width="15" style="2" customWidth="1"/>
    <col min="7828" max="7829" width="9.140625" style="2" customWidth="1"/>
    <col min="7830" max="7830" width="11.5703125" style="2" customWidth="1"/>
    <col min="7831" max="7831" width="18.140625" style="2" customWidth="1"/>
    <col min="7832" max="7832" width="13.140625" style="2" customWidth="1"/>
    <col min="7833" max="7833" width="12.28515625" style="2" customWidth="1"/>
    <col min="7834" max="8071" width="9.140625" style="2"/>
    <col min="8072" max="8072" width="1.42578125" style="2" customWidth="1"/>
    <col min="8073" max="8073" width="59.5703125" style="2" customWidth="1"/>
    <col min="8074" max="8074" width="9.140625" style="2" customWidth="1"/>
    <col min="8075" max="8076" width="3.85546875" style="2" customWidth="1"/>
    <col min="8077" max="8077" width="10.5703125" style="2" customWidth="1"/>
    <col min="8078" max="8078" width="3.85546875" style="2" customWidth="1"/>
    <col min="8079" max="8081" width="14.42578125" style="2" customWidth="1"/>
    <col min="8082" max="8082" width="4.140625" style="2" customWidth="1"/>
    <col min="8083" max="8083" width="15" style="2" customWidth="1"/>
    <col min="8084" max="8085" width="9.140625" style="2" customWidth="1"/>
    <col min="8086" max="8086" width="11.5703125" style="2" customWidth="1"/>
    <col min="8087" max="8087" width="18.140625" style="2" customWidth="1"/>
    <col min="8088" max="8088" width="13.140625" style="2" customWidth="1"/>
    <col min="8089" max="8089" width="12.28515625" style="2" customWidth="1"/>
    <col min="8090" max="8327" width="9.140625" style="2"/>
    <col min="8328" max="8328" width="1.42578125" style="2" customWidth="1"/>
    <col min="8329" max="8329" width="59.5703125" style="2" customWidth="1"/>
    <col min="8330" max="8330" width="9.140625" style="2" customWidth="1"/>
    <col min="8331" max="8332" width="3.85546875" style="2" customWidth="1"/>
    <col min="8333" max="8333" width="10.5703125" style="2" customWidth="1"/>
    <col min="8334" max="8334" width="3.85546875" style="2" customWidth="1"/>
    <col min="8335" max="8337" width="14.42578125" style="2" customWidth="1"/>
    <col min="8338" max="8338" width="4.140625" style="2" customWidth="1"/>
    <col min="8339" max="8339" width="15" style="2" customWidth="1"/>
    <col min="8340" max="8341" width="9.140625" style="2" customWidth="1"/>
    <col min="8342" max="8342" width="11.5703125" style="2" customWidth="1"/>
    <col min="8343" max="8343" width="18.140625" style="2" customWidth="1"/>
    <col min="8344" max="8344" width="13.140625" style="2" customWidth="1"/>
    <col min="8345" max="8345" width="12.28515625" style="2" customWidth="1"/>
    <col min="8346" max="8583" width="9.140625" style="2"/>
    <col min="8584" max="8584" width="1.42578125" style="2" customWidth="1"/>
    <col min="8585" max="8585" width="59.5703125" style="2" customWidth="1"/>
    <col min="8586" max="8586" width="9.140625" style="2" customWidth="1"/>
    <col min="8587" max="8588" width="3.85546875" style="2" customWidth="1"/>
    <col min="8589" max="8589" width="10.5703125" style="2" customWidth="1"/>
    <col min="8590" max="8590" width="3.85546875" style="2" customWidth="1"/>
    <col min="8591" max="8593" width="14.42578125" style="2" customWidth="1"/>
    <col min="8594" max="8594" width="4.140625" style="2" customWidth="1"/>
    <col min="8595" max="8595" width="15" style="2" customWidth="1"/>
    <col min="8596" max="8597" width="9.140625" style="2" customWidth="1"/>
    <col min="8598" max="8598" width="11.5703125" style="2" customWidth="1"/>
    <col min="8599" max="8599" width="18.140625" style="2" customWidth="1"/>
    <col min="8600" max="8600" width="13.140625" style="2" customWidth="1"/>
    <col min="8601" max="8601" width="12.28515625" style="2" customWidth="1"/>
    <col min="8602" max="8839" width="9.140625" style="2"/>
    <col min="8840" max="8840" width="1.42578125" style="2" customWidth="1"/>
    <col min="8841" max="8841" width="59.5703125" style="2" customWidth="1"/>
    <col min="8842" max="8842" width="9.140625" style="2" customWidth="1"/>
    <col min="8843" max="8844" width="3.85546875" style="2" customWidth="1"/>
    <col min="8845" max="8845" width="10.5703125" style="2" customWidth="1"/>
    <col min="8846" max="8846" width="3.85546875" style="2" customWidth="1"/>
    <col min="8847" max="8849" width="14.42578125" style="2" customWidth="1"/>
    <col min="8850" max="8850" width="4.140625" style="2" customWidth="1"/>
    <col min="8851" max="8851" width="15" style="2" customWidth="1"/>
    <col min="8852" max="8853" width="9.140625" style="2" customWidth="1"/>
    <col min="8854" max="8854" width="11.5703125" style="2" customWidth="1"/>
    <col min="8855" max="8855" width="18.140625" style="2" customWidth="1"/>
    <col min="8856" max="8856" width="13.140625" style="2" customWidth="1"/>
    <col min="8857" max="8857" width="12.28515625" style="2" customWidth="1"/>
    <col min="8858" max="9095" width="9.140625" style="2"/>
    <col min="9096" max="9096" width="1.42578125" style="2" customWidth="1"/>
    <col min="9097" max="9097" width="59.5703125" style="2" customWidth="1"/>
    <col min="9098" max="9098" width="9.140625" style="2" customWidth="1"/>
    <col min="9099" max="9100" width="3.85546875" style="2" customWidth="1"/>
    <col min="9101" max="9101" width="10.5703125" style="2" customWidth="1"/>
    <col min="9102" max="9102" width="3.85546875" style="2" customWidth="1"/>
    <col min="9103" max="9105" width="14.42578125" style="2" customWidth="1"/>
    <col min="9106" max="9106" width="4.140625" style="2" customWidth="1"/>
    <col min="9107" max="9107" width="15" style="2" customWidth="1"/>
    <col min="9108" max="9109" width="9.140625" style="2" customWidth="1"/>
    <col min="9110" max="9110" width="11.5703125" style="2" customWidth="1"/>
    <col min="9111" max="9111" width="18.140625" style="2" customWidth="1"/>
    <col min="9112" max="9112" width="13.140625" style="2" customWidth="1"/>
    <col min="9113" max="9113" width="12.28515625" style="2" customWidth="1"/>
    <col min="9114" max="9351" width="9.140625" style="2"/>
    <col min="9352" max="9352" width="1.42578125" style="2" customWidth="1"/>
    <col min="9353" max="9353" width="59.5703125" style="2" customWidth="1"/>
    <col min="9354" max="9354" width="9.140625" style="2" customWidth="1"/>
    <col min="9355" max="9356" width="3.85546875" style="2" customWidth="1"/>
    <col min="9357" max="9357" width="10.5703125" style="2" customWidth="1"/>
    <col min="9358" max="9358" width="3.85546875" style="2" customWidth="1"/>
    <col min="9359" max="9361" width="14.42578125" style="2" customWidth="1"/>
    <col min="9362" max="9362" width="4.140625" style="2" customWidth="1"/>
    <col min="9363" max="9363" width="15" style="2" customWidth="1"/>
    <col min="9364" max="9365" width="9.140625" style="2" customWidth="1"/>
    <col min="9366" max="9366" width="11.5703125" style="2" customWidth="1"/>
    <col min="9367" max="9367" width="18.140625" style="2" customWidth="1"/>
    <col min="9368" max="9368" width="13.140625" style="2" customWidth="1"/>
    <col min="9369" max="9369" width="12.28515625" style="2" customWidth="1"/>
    <col min="9370" max="9607" width="9.140625" style="2"/>
    <col min="9608" max="9608" width="1.42578125" style="2" customWidth="1"/>
    <col min="9609" max="9609" width="59.5703125" style="2" customWidth="1"/>
    <col min="9610" max="9610" width="9.140625" style="2" customWidth="1"/>
    <col min="9611" max="9612" width="3.85546875" style="2" customWidth="1"/>
    <col min="9613" max="9613" width="10.5703125" style="2" customWidth="1"/>
    <col min="9614" max="9614" width="3.85546875" style="2" customWidth="1"/>
    <col min="9615" max="9617" width="14.42578125" style="2" customWidth="1"/>
    <col min="9618" max="9618" width="4.140625" style="2" customWidth="1"/>
    <col min="9619" max="9619" width="15" style="2" customWidth="1"/>
    <col min="9620" max="9621" width="9.140625" style="2" customWidth="1"/>
    <col min="9622" max="9622" width="11.5703125" style="2" customWidth="1"/>
    <col min="9623" max="9623" width="18.140625" style="2" customWidth="1"/>
    <col min="9624" max="9624" width="13.140625" style="2" customWidth="1"/>
    <col min="9625" max="9625" width="12.28515625" style="2" customWidth="1"/>
    <col min="9626" max="9863" width="9.140625" style="2"/>
    <col min="9864" max="9864" width="1.42578125" style="2" customWidth="1"/>
    <col min="9865" max="9865" width="59.5703125" style="2" customWidth="1"/>
    <col min="9866" max="9866" width="9.140625" style="2" customWidth="1"/>
    <col min="9867" max="9868" width="3.85546875" style="2" customWidth="1"/>
    <col min="9869" max="9869" width="10.5703125" style="2" customWidth="1"/>
    <col min="9870" max="9870" width="3.85546875" style="2" customWidth="1"/>
    <col min="9871" max="9873" width="14.42578125" style="2" customWidth="1"/>
    <col min="9874" max="9874" width="4.140625" style="2" customWidth="1"/>
    <col min="9875" max="9875" width="15" style="2" customWidth="1"/>
    <col min="9876" max="9877" width="9.140625" style="2" customWidth="1"/>
    <col min="9878" max="9878" width="11.5703125" style="2" customWidth="1"/>
    <col min="9879" max="9879" width="18.140625" style="2" customWidth="1"/>
    <col min="9880" max="9880" width="13.140625" style="2" customWidth="1"/>
    <col min="9881" max="9881" width="12.28515625" style="2" customWidth="1"/>
    <col min="9882" max="10119" width="9.140625" style="2"/>
    <col min="10120" max="10120" width="1.42578125" style="2" customWidth="1"/>
    <col min="10121" max="10121" width="59.5703125" style="2" customWidth="1"/>
    <col min="10122" max="10122" width="9.140625" style="2" customWidth="1"/>
    <col min="10123" max="10124" width="3.85546875" style="2" customWidth="1"/>
    <col min="10125" max="10125" width="10.5703125" style="2" customWidth="1"/>
    <col min="10126" max="10126" width="3.85546875" style="2" customWidth="1"/>
    <col min="10127" max="10129" width="14.42578125" style="2" customWidth="1"/>
    <col min="10130" max="10130" width="4.140625" style="2" customWidth="1"/>
    <col min="10131" max="10131" width="15" style="2" customWidth="1"/>
    <col min="10132" max="10133" width="9.140625" style="2" customWidth="1"/>
    <col min="10134" max="10134" width="11.5703125" style="2" customWidth="1"/>
    <col min="10135" max="10135" width="18.140625" style="2" customWidth="1"/>
    <col min="10136" max="10136" width="13.140625" style="2" customWidth="1"/>
    <col min="10137" max="10137" width="12.28515625" style="2" customWidth="1"/>
    <col min="10138" max="10375" width="9.140625" style="2"/>
    <col min="10376" max="10376" width="1.42578125" style="2" customWidth="1"/>
    <col min="10377" max="10377" width="59.5703125" style="2" customWidth="1"/>
    <col min="10378" max="10378" width="9.140625" style="2" customWidth="1"/>
    <col min="10379" max="10380" width="3.85546875" style="2" customWidth="1"/>
    <col min="10381" max="10381" width="10.5703125" style="2" customWidth="1"/>
    <col min="10382" max="10382" width="3.85546875" style="2" customWidth="1"/>
    <col min="10383" max="10385" width="14.42578125" style="2" customWidth="1"/>
    <col min="10386" max="10386" width="4.140625" style="2" customWidth="1"/>
    <col min="10387" max="10387" width="15" style="2" customWidth="1"/>
    <col min="10388" max="10389" width="9.140625" style="2" customWidth="1"/>
    <col min="10390" max="10390" width="11.5703125" style="2" customWidth="1"/>
    <col min="10391" max="10391" width="18.140625" style="2" customWidth="1"/>
    <col min="10392" max="10392" width="13.140625" style="2" customWidth="1"/>
    <col min="10393" max="10393" width="12.28515625" style="2" customWidth="1"/>
    <col min="10394" max="10631" width="9.140625" style="2"/>
    <col min="10632" max="10632" width="1.42578125" style="2" customWidth="1"/>
    <col min="10633" max="10633" width="59.5703125" style="2" customWidth="1"/>
    <col min="10634" max="10634" width="9.140625" style="2" customWidth="1"/>
    <col min="10635" max="10636" width="3.85546875" style="2" customWidth="1"/>
    <col min="10637" max="10637" width="10.5703125" style="2" customWidth="1"/>
    <col min="10638" max="10638" width="3.85546875" style="2" customWidth="1"/>
    <col min="10639" max="10641" width="14.42578125" style="2" customWidth="1"/>
    <col min="10642" max="10642" width="4.140625" style="2" customWidth="1"/>
    <col min="10643" max="10643" width="15" style="2" customWidth="1"/>
    <col min="10644" max="10645" width="9.140625" style="2" customWidth="1"/>
    <col min="10646" max="10646" width="11.5703125" style="2" customWidth="1"/>
    <col min="10647" max="10647" width="18.140625" style="2" customWidth="1"/>
    <col min="10648" max="10648" width="13.140625" style="2" customWidth="1"/>
    <col min="10649" max="10649" width="12.28515625" style="2" customWidth="1"/>
    <col min="10650" max="10887" width="9.140625" style="2"/>
    <col min="10888" max="10888" width="1.42578125" style="2" customWidth="1"/>
    <col min="10889" max="10889" width="59.5703125" style="2" customWidth="1"/>
    <col min="10890" max="10890" width="9.140625" style="2" customWidth="1"/>
    <col min="10891" max="10892" width="3.85546875" style="2" customWidth="1"/>
    <col min="10893" max="10893" width="10.5703125" style="2" customWidth="1"/>
    <col min="10894" max="10894" width="3.85546875" style="2" customWidth="1"/>
    <col min="10895" max="10897" width="14.42578125" style="2" customWidth="1"/>
    <col min="10898" max="10898" width="4.140625" style="2" customWidth="1"/>
    <col min="10899" max="10899" width="15" style="2" customWidth="1"/>
    <col min="10900" max="10901" width="9.140625" style="2" customWidth="1"/>
    <col min="10902" max="10902" width="11.5703125" style="2" customWidth="1"/>
    <col min="10903" max="10903" width="18.140625" style="2" customWidth="1"/>
    <col min="10904" max="10904" width="13.140625" style="2" customWidth="1"/>
    <col min="10905" max="10905" width="12.28515625" style="2" customWidth="1"/>
    <col min="10906" max="11143" width="9.140625" style="2"/>
    <col min="11144" max="11144" width="1.42578125" style="2" customWidth="1"/>
    <col min="11145" max="11145" width="59.5703125" style="2" customWidth="1"/>
    <col min="11146" max="11146" width="9.140625" style="2" customWidth="1"/>
    <col min="11147" max="11148" width="3.85546875" style="2" customWidth="1"/>
    <col min="11149" max="11149" width="10.5703125" style="2" customWidth="1"/>
    <col min="11150" max="11150" width="3.85546875" style="2" customWidth="1"/>
    <col min="11151" max="11153" width="14.42578125" style="2" customWidth="1"/>
    <col min="11154" max="11154" width="4.140625" style="2" customWidth="1"/>
    <col min="11155" max="11155" width="15" style="2" customWidth="1"/>
    <col min="11156" max="11157" width="9.140625" style="2" customWidth="1"/>
    <col min="11158" max="11158" width="11.5703125" style="2" customWidth="1"/>
    <col min="11159" max="11159" width="18.140625" style="2" customWidth="1"/>
    <col min="11160" max="11160" width="13.140625" style="2" customWidth="1"/>
    <col min="11161" max="11161" width="12.28515625" style="2" customWidth="1"/>
    <col min="11162" max="11399" width="9.140625" style="2"/>
    <col min="11400" max="11400" width="1.42578125" style="2" customWidth="1"/>
    <col min="11401" max="11401" width="59.5703125" style="2" customWidth="1"/>
    <col min="11402" max="11402" width="9.140625" style="2" customWidth="1"/>
    <col min="11403" max="11404" width="3.85546875" style="2" customWidth="1"/>
    <col min="11405" max="11405" width="10.5703125" style="2" customWidth="1"/>
    <col min="11406" max="11406" width="3.85546875" style="2" customWidth="1"/>
    <col min="11407" max="11409" width="14.42578125" style="2" customWidth="1"/>
    <col min="11410" max="11410" width="4.140625" style="2" customWidth="1"/>
    <col min="11411" max="11411" width="15" style="2" customWidth="1"/>
    <col min="11412" max="11413" width="9.140625" style="2" customWidth="1"/>
    <col min="11414" max="11414" width="11.5703125" style="2" customWidth="1"/>
    <col min="11415" max="11415" width="18.140625" style="2" customWidth="1"/>
    <col min="11416" max="11416" width="13.140625" style="2" customWidth="1"/>
    <col min="11417" max="11417" width="12.28515625" style="2" customWidth="1"/>
    <col min="11418" max="11655" width="9.140625" style="2"/>
    <col min="11656" max="11656" width="1.42578125" style="2" customWidth="1"/>
    <col min="11657" max="11657" width="59.5703125" style="2" customWidth="1"/>
    <col min="11658" max="11658" width="9.140625" style="2" customWidth="1"/>
    <col min="11659" max="11660" width="3.85546875" style="2" customWidth="1"/>
    <col min="11661" max="11661" width="10.5703125" style="2" customWidth="1"/>
    <col min="11662" max="11662" width="3.85546875" style="2" customWidth="1"/>
    <col min="11663" max="11665" width="14.42578125" style="2" customWidth="1"/>
    <col min="11666" max="11666" width="4.140625" style="2" customWidth="1"/>
    <col min="11667" max="11667" width="15" style="2" customWidth="1"/>
    <col min="11668" max="11669" width="9.140625" style="2" customWidth="1"/>
    <col min="11670" max="11670" width="11.5703125" style="2" customWidth="1"/>
    <col min="11671" max="11671" width="18.140625" style="2" customWidth="1"/>
    <col min="11672" max="11672" width="13.140625" style="2" customWidth="1"/>
    <col min="11673" max="11673" width="12.28515625" style="2" customWidth="1"/>
    <col min="11674" max="11911" width="9.140625" style="2"/>
    <col min="11912" max="11912" width="1.42578125" style="2" customWidth="1"/>
    <col min="11913" max="11913" width="59.5703125" style="2" customWidth="1"/>
    <col min="11914" max="11914" width="9.140625" style="2" customWidth="1"/>
    <col min="11915" max="11916" width="3.85546875" style="2" customWidth="1"/>
    <col min="11917" max="11917" width="10.5703125" style="2" customWidth="1"/>
    <col min="11918" max="11918" width="3.85546875" style="2" customWidth="1"/>
    <col min="11919" max="11921" width="14.42578125" style="2" customWidth="1"/>
    <col min="11922" max="11922" width="4.140625" style="2" customWidth="1"/>
    <col min="11923" max="11923" width="15" style="2" customWidth="1"/>
    <col min="11924" max="11925" width="9.140625" style="2" customWidth="1"/>
    <col min="11926" max="11926" width="11.5703125" style="2" customWidth="1"/>
    <col min="11927" max="11927" width="18.140625" style="2" customWidth="1"/>
    <col min="11928" max="11928" width="13.140625" style="2" customWidth="1"/>
    <col min="11929" max="11929" width="12.28515625" style="2" customWidth="1"/>
    <col min="11930" max="12167" width="9.140625" style="2"/>
    <col min="12168" max="12168" width="1.42578125" style="2" customWidth="1"/>
    <col min="12169" max="12169" width="59.5703125" style="2" customWidth="1"/>
    <col min="12170" max="12170" width="9.140625" style="2" customWidth="1"/>
    <col min="12171" max="12172" width="3.85546875" style="2" customWidth="1"/>
    <col min="12173" max="12173" width="10.5703125" style="2" customWidth="1"/>
    <col min="12174" max="12174" width="3.85546875" style="2" customWidth="1"/>
    <col min="12175" max="12177" width="14.42578125" style="2" customWidth="1"/>
    <col min="12178" max="12178" width="4.140625" style="2" customWidth="1"/>
    <col min="12179" max="12179" width="15" style="2" customWidth="1"/>
    <col min="12180" max="12181" width="9.140625" style="2" customWidth="1"/>
    <col min="12182" max="12182" width="11.5703125" style="2" customWidth="1"/>
    <col min="12183" max="12183" width="18.140625" style="2" customWidth="1"/>
    <col min="12184" max="12184" width="13.140625" style="2" customWidth="1"/>
    <col min="12185" max="12185" width="12.28515625" style="2" customWidth="1"/>
    <col min="12186" max="12423" width="9.140625" style="2"/>
    <col min="12424" max="12424" width="1.42578125" style="2" customWidth="1"/>
    <col min="12425" max="12425" width="59.5703125" style="2" customWidth="1"/>
    <col min="12426" max="12426" width="9.140625" style="2" customWidth="1"/>
    <col min="12427" max="12428" width="3.85546875" style="2" customWidth="1"/>
    <col min="12429" max="12429" width="10.5703125" style="2" customWidth="1"/>
    <col min="12430" max="12430" width="3.85546875" style="2" customWidth="1"/>
    <col min="12431" max="12433" width="14.42578125" style="2" customWidth="1"/>
    <col min="12434" max="12434" width="4.140625" style="2" customWidth="1"/>
    <col min="12435" max="12435" width="15" style="2" customWidth="1"/>
    <col min="12436" max="12437" width="9.140625" style="2" customWidth="1"/>
    <col min="12438" max="12438" width="11.5703125" style="2" customWidth="1"/>
    <col min="12439" max="12439" width="18.140625" style="2" customWidth="1"/>
    <col min="12440" max="12440" width="13.140625" style="2" customWidth="1"/>
    <col min="12441" max="12441" width="12.28515625" style="2" customWidth="1"/>
    <col min="12442" max="12679" width="9.140625" style="2"/>
    <col min="12680" max="12680" width="1.42578125" style="2" customWidth="1"/>
    <col min="12681" max="12681" width="59.5703125" style="2" customWidth="1"/>
    <col min="12682" max="12682" width="9.140625" style="2" customWidth="1"/>
    <col min="12683" max="12684" width="3.85546875" style="2" customWidth="1"/>
    <col min="12685" max="12685" width="10.5703125" style="2" customWidth="1"/>
    <col min="12686" max="12686" width="3.85546875" style="2" customWidth="1"/>
    <col min="12687" max="12689" width="14.42578125" style="2" customWidth="1"/>
    <col min="12690" max="12690" width="4.140625" style="2" customWidth="1"/>
    <col min="12691" max="12691" width="15" style="2" customWidth="1"/>
    <col min="12692" max="12693" width="9.140625" style="2" customWidth="1"/>
    <col min="12694" max="12694" width="11.5703125" style="2" customWidth="1"/>
    <col min="12695" max="12695" width="18.140625" style="2" customWidth="1"/>
    <col min="12696" max="12696" width="13.140625" style="2" customWidth="1"/>
    <col min="12697" max="12697" width="12.28515625" style="2" customWidth="1"/>
    <col min="12698" max="12935" width="9.140625" style="2"/>
    <col min="12936" max="12936" width="1.42578125" style="2" customWidth="1"/>
    <col min="12937" max="12937" width="59.5703125" style="2" customWidth="1"/>
    <col min="12938" max="12938" width="9.140625" style="2" customWidth="1"/>
    <col min="12939" max="12940" width="3.85546875" style="2" customWidth="1"/>
    <col min="12941" max="12941" width="10.5703125" style="2" customWidth="1"/>
    <col min="12942" max="12942" width="3.85546875" style="2" customWidth="1"/>
    <col min="12943" max="12945" width="14.42578125" style="2" customWidth="1"/>
    <col min="12946" max="12946" width="4.140625" style="2" customWidth="1"/>
    <col min="12947" max="12947" width="15" style="2" customWidth="1"/>
    <col min="12948" max="12949" width="9.140625" style="2" customWidth="1"/>
    <col min="12950" max="12950" width="11.5703125" style="2" customWidth="1"/>
    <col min="12951" max="12951" width="18.140625" style="2" customWidth="1"/>
    <col min="12952" max="12952" width="13.140625" style="2" customWidth="1"/>
    <col min="12953" max="12953" width="12.28515625" style="2" customWidth="1"/>
    <col min="12954" max="13191" width="9.140625" style="2"/>
    <col min="13192" max="13192" width="1.42578125" style="2" customWidth="1"/>
    <col min="13193" max="13193" width="59.5703125" style="2" customWidth="1"/>
    <col min="13194" max="13194" width="9.140625" style="2" customWidth="1"/>
    <col min="13195" max="13196" width="3.85546875" style="2" customWidth="1"/>
    <col min="13197" max="13197" width="10.5703125" style="2" customWidth="1"/>
    <col min="13198" max="13198" width="3.85546875" style="2" customWidth="1"/>
    <col min="13199" max="13201" width="14.42578125" style="2" customWidth="1"/>
    <col min="13202" max="13202" width="4.140625" style="2" customWidth="1"/>
    <col min="13203" max="13203" width="15" style="2" customWidth="1"/>
    <col min="13204" max="13205" width="9.140625" style="2" customWidth="1"/>
    <col min="13206" max="13206" width="11.5703125" style="2" customWidth="1"/>
    <col min="13207" max="13207" width="18.140625" style="2" customWidth="1"/>
    <col min="13208" max="13208" width="13.140625" style="2" customWidth="1"/>
    <col min="13209" max="13209" width="12.28515625" style="2" customWidth="1"/>
    <col min="13210" max="13447" width="9.140625" style="2"/>
    <col min="13448" max="13448" width="1.42578125" style="2" customWidth="1"/>
    <col min="13449" max="13449" width="59.5703125" style="2" customWidth="1"/>
    <col min="13450" max="13450" width="9.140625" style="2" customWidth="1"/>
    <col min="13451" max="13452" width="3.85546875" style="2" customWidth="1"/>
    <col min="13453" max="13453" width="10.5703125" style="2" customWidth="1"/>
    <col min="13454" max="13454" width="3.85546875" style="2" customWidth="1"/>
    <col min="13455" max="13457" width="14.42578125" style="2" customWidth="1"/>
    <col min="13458" max="13458" width="4.140625" style="2" customWidth="1"/>
    <col min="13459" max="13459" width="15" style="2" customWidth="1"/>
    <col min="13460" max="13461" width="9.140625" style="2" customWidth="1"/>
    <col min="13462" max="13462" width="11.5703125" style="2" customWidth="1"/>
    <col min="13463" max="13463" width="18.140625" style="2" customWidth="1"/>
    <col min="13464" max="13464" width="13.140625" style="2" customWidth="1"/>
    <col min="13465" max="13465" width="12.28515625" style="2" customWidth="1"/>
    <col min="13466" max="13703" width="9.140625" style="2"/>
    <col min="13704" max="13704" width="1.42578125" style="2" customWidth="1"/>
    <col min="13705" max="13705" width="59.5703125" style="2" customWidth="1"/>
    <col min="13706" max="13706" width="9.140625" style="2" customWidth="1"/>
    <col min="13707" max="13708" width="3.85546875" style="2" customWidth="1"/>
    <col min="13709" max="13709" width="10.5703125" style="2" customWidth="1"/>
    <col min="13710" max="13710" width="3.85546875" style="2" customWidth="1"/>
    <col min="13711" max="13713" width="14.42578125" style="2" customWidth="1"/>
    <col min="13714" max="13714" width="4.140625" style="2" customWidth="1"/>
    <col min="13715" max="13715" width="15" style="2" customWidth="1"/>
    <col min="13716" max="13717" width="9.140625" style="2" customWidth="1"/>
    <col min="13718" max="13718" width="11.5703125" style="2" customWidth="1"/>
    <col min="13719" max="13719" width="18.140625" style="2" customWidth="1"/>
    <col min="13720" max="13720" width="13.140625" style="2" customWidth="1"/>
    <col min="13721" max="13721" width="12.28515625" style="2" customWidth="1"/>
    <col min="13722" max="13959" width="9.140625" style="2"/>
    <col min="13960" max="13960" width="1.42578125" style="2" customWidth="1"/>
    <col min="13961" max="13961" width="59.5703125" style="2" customWidth="1"/>
    <col min="13962" max="13962" width="9.140625" style="2" customWidth="1"/>
    <col min="13963" max="13964" width="3.85546875" style="2" customWidth="1"/>
    <col min="13965" max="13965" width="10.5703125" style="2" customWidth="1"/>
    <col min="13966" max="13966" width="3.85546875" style="2" customWidth="1"/>
    <col min="13967" max="13969" width="14.42578125" style="2" customWidth="1"/>
    <col min="13970" max="13970" width="4.140625" style="2" customWidth="1"/>
    <col min="13971" max="13971" width="15" style="2" customWidth="1"/>
    <col min="13972" max="13973" width="9.140625" style="2" customWidth="1"/>
    <col min="13974" max="13974" width="11.5703125" style="2" customWidth="1"/>
    <col min="13975" max="13975" width="18.140625" style="2" customWidth="1"/>
    <col min="13976" max="13976" width="13.140625" style="2" customWidth="1"/>
    <col min="13977" max="13977" width="12.28515625" style="2" customWidth="1"/>
    <col min="13978" max="14215" width="9.140625" style="2"/>
    <col min="14216" max="14216" width="1.42578125" style="2" customWidth="1"/>
    <col min="14217" max="14217" width="59.5703125" style="2" customWidth="1"/>
    <col min="14218" max="14218" width="9.140625" style="2" customWidth="1"/>
    <col min="14219" max="14220" width="3.85546875" style="2" customWidth="1"/>
    <col min="14221" max="14221" width="10.5703125" style="2" customWidth="1"/>
    <col min="14222" max="14222" width="3.85546875" style="2" customWidth="1"/>
    <col min="14223" max="14225" width="14.42578125" style="2" customWidth="1"/>
    <col min="14226" max="14226" width="4.140625" style="2" customWidth="1"/>
    <col min="14227" max="14227" width="15" style="2" customWidth="1"/>
    <col min="14228" max="14229" width="9.140625" style="2" customWidth="1"/>
    <col min="14230" max="14230" width="11.5703125" style="2" customWidth="1"/>
    <col min="14231" max="14231" width="18.140625" style="2" customWidth="1"/>
    <col min="14232" max="14232" width="13.140625" style="2" customWidth="1"/>
    <col min="14233" max="14233" width="12.28515625" style="2" customWidth="1"/>
    <col min="14234" max="14471" width="9.140625" style="2"/>
    <col min="14472" max="14472" width="1.42578125" style="2" customWidth="1"/>
    <col min="14473" max="14473" width="59.5703125" style="2" customWidth="1"/>
    <col min="14474" max="14474" width="9.140625" style="2" customWidth="1"/>
    <col min="14475" max="14476" width="3.85546875" style="2" customWidth="1"/>
    <col min="14477" max="14477" width="10.5703125" style="2" customWidth="1"/>
    <col min="14478" max="14478" width="3.85546875" style="2" customWidth="1"/>
    <col min="14479" max="14481" width="14.42578125" style="2" customWidth="1"/>
    <col min="14482" max="14482" width="4.140625" style="2" customWidth="1"/>
    <col min="14483" max="14483" width="15" style="2" customWidth="1"/>
    <col min="14484" max="14485" width="9.140625" style="2" customWidth="1"/>
    <col min="14486" max="14486" width="11.5703125" style="2" customWidth="1"/>
    <col min="14487" max="14487" width="18.140625" style="2" customWidth="1"/>
    <col min="14488" max="14488" width="13.140625" style="2" customWidth="1"/>
    <col min="14489" max="14489" width="12.28515625" style="2" customWidth="1"/>
    <col min="14490" max="14727" width="9.140625" style="2"/>
    <col min="14728" max="14728" width="1.42578125" style="2" customWidth="1"/>
    <col min="14729" max="14729" width="59.5703125" style="2" customWidth="1"/>
    <col min="14730" max="14730" width="9.140625" style="2" customWidth="1"/>
    <col min="14731" max="14732" width="3.85546875" style="2" customWidth="1"/>
    <col min="14733" max="14733" width="10.5703125" style="2" customWidth="1"/>
    <col min="14734" max="14734" width="3.85546875" style="2" customWidth="1"/>
    <col min="14735" max="14737" width="14.42578125" style="2" customWidth="1"/>
    <col min="14738" max="14738" width="4.140625" style="2" customWidth="1"/>
    <col min="14739" max="14739" width="15" style="2" customWidth="1"/>
    <col min="14740" max="14741" width="9.140625" style="2" customWidth="1"/>
    <col min="14742" max="14742" width="11.5703125" style="2" customWidth="1"/>
    <col min="14743" max="14743" width="18.140625" style="2" customWidth="1"/>
    <col min="14744" max="14744" width="13.140625" style="2" customWidth="1"/>
    <col min="14745" max="14745" width="12.28515625" style="2" customWidth="1"/>
    <col min="14746" max="14983" width="9.140625" style="2"/>
    <col min="14984" max="14984" width="1.42578125" style="2" customWidth="1"/>
    <col min="14985" max="14985" width="59.5703125" style="2" customWidth="1"/>
    <col min="14986" max="14986" width="9.140625" style="2" customWidth="1"/>
    <col min="14987" max="14988" width="3.85546875" style="2" customWidth="1"/>
    <col min="14989" max="14989" width="10.5703125" style="2" customWidth="1"/>
    <col min="14990" max="14990" width="3.85546875" style="2" customWidth="1"/>
    <col min="14991" max="14993" width="14.42578125" style="2" customWidth="1"/>
    <col min="14994" max="14994" width="4.140625" style="2" customWidth="1"/>
    <col min="14995" max="14995" width="15" style="2" customWidth="1"/>
    <col min="14996" max="14997" width="9.140625" style="2" customWidth="1"/>
    <col min="14998" max="14998" width="11.5703125" style="2" customWidth="1"/>
    <col min="14999" max="14999" width="18.140625" style="2" customWidth="1"/>
    <col min="15000" max="15000" width="13.140625" style="2" customWidth="1"/>
    <col min="15001" max="15001" width="12.28515625" style="2" customWidth="1"/>
    <col min="15002" max="15239" width="9.140625" style="2"/>
    <col min="15240" max="15240" width="1.42578125" style="2" customWidth="1"/>
    <col min="15241" max="15241" width="59.5703125" style="2" customWidth="1"/>
    <col min="15242" max="15242" width="9.140625" style="2" customWidth="1"/>
    <col min="15243" max="15244" width="3.85546875" style="2" customWidth="1"/>
    <col min="15245" max="15245" width="10.5703125" style="2" customWidth="1"/>
    <col min="15246" max="15246" width="3.85546875" style="2" customWidth="1"/>
    <col min="15247" max="15249" width="14.42578125" style="2" customWidth="1"/>
    <col min="15250" max="15250" width="4.140625" style="2" customWidth="1"/>
    <col min="15251" max="15251" width="15" style="2" customWidth="1"/>
    <col min="15252" max="15253" width="9.140625" style="2" customWidth="1"/>
    <col min="15254" max="15254" width="11.5703125" style="2" customWidth="1"/>
    <col min="15255" max="15255" width="18.140625" style="2" customWidth="1"/>
    <col min="15256" max="15256" width="13.140625" style="2" customWidth="1"/>
    <col min="15257" max="15257" width="12.28515625" style="2" customWidth="1"/>
    <col min="15258" max="15495" width="9.140625" style="2"/>
    <col min="15496" max="15496" width="1.42578125" style="2" customWidth="1"/>
    <col min="15497" max="15497" width="59.5703125" style="2" customWidth="1"/>
    <col min="15498" max="15498" width="9.140625" style="2" customWidth="1"/>
    <col min="15499" max="15500" width="3.85546875" style="2" customWidth="1"/>
    <col min="15501" max="15501" width="10.5703125" style="2" customWidth="1"/>
    <col min="15502" max="15502" width="3.85546875" style="2" customWidth="1"/>
    <col min="15503" max="15505" width="14.42578125" style="2" customWidth="1"/>
    <col min="15506" max="15506" width="4.140625" style="2" customWidth="1"/>
    <col min="15507" max="15507" width="15" style="2" customWidth="1"/>
    <col min="15508" max="15509" width="9.140625" style="2" customWidth="1"/>
    <col min="15510" max="15510" width="11.5703125" style="2" customWidth="1"/>
    <col min="15511" max="15511" width="18.140625" style="2" customWidth="1"/>
    <col min="15512" max="15512" width="13.140625" style="2" customWidth="1"/>
    <col min="15513" max="15513" width="12.28515625" style="2" customWidth="1"/>
    <col min="15514" max="15751" width="9.140625" style="2"/>
    <col min="15752" max="15752" width="1.42578125" style="2" customWidth="1"/>
    <col min="15753" max="15753" width="59.5703125" style="2" customWidth="1"/>
    <col min="15754" max="15754" width="9.140625" style="2" customWidth="1"/>
    <col min="15755" max="15756" width="3.85546875" style="2" customWidth="1"/>
    <col min="15757" max="15757" width="10.5703125" style="2" customWidth="1"/>
    <col min="15758" max="15758" width="3.85546875" style="2" customWidth="1"/>
    <col min="15759" max="15761" width="14.42578125" style="2" customWidth="1"/>
    <col min="15762" max="15762" width="4.140625" style="2" customWidth="1"/>
    <col min="15763" max="15763" width="15" style="2" customWidth="1"/>
    <col min="15764" max="15765" width="9.140625" style="2" customWidth="1"/>
    <col min="15766" max="15766" width="11.5703125" style="2" customWidth="1"/>
    <col min="15767" max="15767" width="18.140625" style="2" customWidth="1"/>
    <col min="15768" max="15768" width="13.140625" style="2" customWidth="1"/>
    <col min="15769" max="15769" width="12.28515625" style="2" customWidth="1"/>
    <col min="15770" max="16007" width="9.140625" style="2"/>
    <col min="16008" max="16008" width="1.42578125" style="2" customWidth="1"/>
    <col min="16009" max="16009" width="59.5703125" style="2" customWidth="1"/>
    <col min="16010" max="16010" width="9.140625" style="2" customWidth="1"/>
    <col min="16011" max="16012" width="3.85546875" style="2" customWidth="1"/>
    <col min="16013" max="16013" width="10.5703125" style="2" customWidth="1"/>
    <col min="16014" max="16014" width="3.85546875" style="2" customWidth="1"/>
    <col min="16015" max="16017" width="14.42578125" style="2" customWidth="1"/>
    <col min="16018" max="16018" width="4.140625" style="2" customWidth="1"/>
    <col min="16019" max="16019" width="15" style="2" customWidth="1"/>
    <col min="16020" max="16021" width="9.140625" style="2" customWidth="1"/>
    <col min="16022" max="16022" width="11.5703125" style="2" customWidth="1"/>
    <col min="16023" max="16023" width="18.140625" style="2" customWidth="1"/>
    <col min="16024" max="16024" width="13.140625" style="2" customWidth="1"/>
    <col min="16025" max="16025" width="12.28515625" style="2" customWidth="1"/>
    <col min="16026" max="16384" width="9.140625" style="2"/>
  </cols>
  <sheetData>
    <row r="1" spans="1:14" s="5" customFormat="1" ht="62.25" customHeight="1" x14ac:dyDescent="0.25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8" customFormat="1" ht="18" customHeight="1" x14ac:dyDescent="0.25">
      <c r="A2" s="6"/>
      <c r="B2" s="7"/>
      <c r="C2" s="7"/>
      <c r="N2" s="9" t="s">
        <v>38</v>
      </c>
    </row>
    <row r="3" spans="1:14" ht="69.75" customHeight="1" x14ac:dyDescent="0.25">
      <c r="A3" s="11" t="s">
        <v>0</v>
      </c>
      <c r="B3" s="3" t="s">
        <v>39</v>
      </c>
      <c r="C3" s="12" t="s">
        <v>40</v>
      </c>
      <c r="D3" s="15" t="s">
        <v>112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4" t="s">
        <v>35</v>
      </c>
      <c r="K3" s="4" t="s">
        <v>110</v>
      </c>
      <c r="L3" s="4" t="s">
        <v>36</v>
      </c>
      <c r="M3" s="4" t="s">
        <v>37</v>
      </c>
      <c r="N3" s="4" t="s">
        <v>61</v>
      </c>
    </row>
    <row r="4" spans="1:14" ht="34.5" customHeight="1" x14ac:dyDescent="0.25">
      <c r="A4" s="21" t="s">
        <v>1</v>
      </c>
      <c r="B4" s="21" t="s">
        <v>46</v>
      </c>
      <c r="C4" s="27" t="s">
        <v>66</v>
      </c>
      <c r="D4" s="28">
        <f>D5+D6+D7+D8+D9+D10+D11+D12</f>
        <v>44225819</v>
      </c>
      <c r="E4" s="28" t="e">
        <f t="shared" ref="E4:I4" si="0">E5+E6+E7+E8+E9+E10+E11</f>
        <v>#VALUE!</v>
      </c>
      <c r="F4" s="28">
        <f t="shared" si="0"/>
        <v>0</v>
      </c>
      <c r="G4" s="28">
        <f t="shared" si="0"/>
        <v>0</v>
      </c>
      <c r="H4" s="28">
        <f t="shared" si="0"/>
        <v>0</v>
      </c>
      <c r="I4" s="28">
        <f t="shared" si="0"/>
        <v>0</v>
      </c>
      <c r="J4" s="29">
        <f>J5+J6+J7+J8+J9+J10+J11+J12</f>
        <v>54148978.700000003</v>
      </c>
      <c r="K4" s="29">
        <f>K5+K6+K7+K8+K9+K10+K11+K12</f>
        <v>50735839.340000004</v>
      </c>
      <c r="L4" s="30">
        <f t="shared" ref="L4:L67" si="1">K4/J4*100</f>
        <v>93.696761338917</v>
      </c>
      <c r="M4" s="30">
        <f>K4/D4*100</f>
        <v>114.71995428733609</v>
      </c>
      <c r="N4" s="31"/>
    </row>
    <row r="5" spans="1:14" ht="66" customHeight="1" x14ac:dyDescent="0.25">
      <c r="A5" s="22" t="s">
        <v>67</v>
      </c>
      <c r="B5" s="22" t="s">
        <v>46</v>
      </c>
      <c r="C5" s="22" t="s">
        <v>54</v>
      </c>
      <c r="D5" s="24">
        <v>457817</v>
      </c>
      <c r="E5" s="23" t="s">
        <v>66</v>
      </c>
      <c r="F5" s="32"/>
      <c r="G5" s="32"/>
      <c r="H5" s="32"/>
      <c r="I5" s="32"/>
      <c r="J5" s="33">
        <v>457817</v>
      </c>
      <c r="K5" s="33">
        <v>457817</v>
      </c>
      <c r="L5" s="34">
        <f t="shared" si="1"/>
        <v>100</v>
      </c>
      <c r="M5" s="34">
        <f t="shared" ref="M5:M68" si="2">K5/D5*100</f>
        <v>100</v>
      </c>
      <c r="N5" s="35"/>
    </row>
    <row r="6" spans="1:14" ht="81.75" customHeight="1" x14ac:dyDescent="0.25">
      <c r="A6" s="22" t="s">
        <v>2</v>
      </c>
      <c r="B6" s="22" t="s">
        <v>46</v>
      </c>
      <c r="C6" s="22" t="s">
        <v>47</v>
      </c>
      <c r="D6" s="36">
        <v>1209766</v>
      </c>
      <c r="E6" s="23" t="s">
        <v>66</v>
      </c>
      <c r="F6" s="32"/>
      <c r="G6" s="32"/>
      <c r="H6" s="32"/>
      <c r="I6" s="32"/>
      <c r="J6" s="37">
        <v>1209766</v>
      </c>
      <c r="K6" s="33">
        <v>1201823.8500000001</v>
      </c>
      <c r="L6" s="34">
        <f t="shared" si="1"/>
        <v>99.343497006859181</v>
      </c>
      <c r="M6" s="34">
        <f t="shared" si="2"/>
        <v>99.343497006859181</v>
      </c>
      <c r="N6" s="35" t="s">
        <v>99</v>
      </c>
    </row>
    <row r="7" spans="1:14" ht="89.25" customHeight="1" x14ac:dyDescent="0.25">
      <c r="A7" s="22" t="s">
        <v>3</v>
      </c>
      <c r="B7" s="22" t="s">
        <v>46</v>
      </c>
      <c r="C7" s="22" t="s">
        <v>48</v>
      </c>
      <c r="D7" s="38">
        <v>27737979</v>
      </c>
      <c r="E7" s="39" t="s">
        <v>66</v>
      </c>
      <c r="F7" s="40"/>
      <c r="G7" s="40"/>
      <c r="H7" s="40"/>
      <c r="I7" s="40"/>
      <c r="J7" s="37">
        <v>35060619.25</v>
      </c>
      <c r="K7" s="33">
        <v>34206793.240000002</v>
      </c>
      <c r="L7" s="41">
        <f t="shared" si="1"/>
        <v>97.564714975763025</v>
      </c>
      <c r="M7" s="41">
        <f t="shared" si="2"/>
        <v>123.32114477410197</v>
      </c>
      <c r="N7" s="42" t="s">
        <v>99</v>
      </c>
    </row>
    <row r="8" spans="1:14" ht="38.25" customHeight="1" x14ac:dyDescent="0.25">
      <c r="A8" s="22" t="s">
        <v>49</v>
      </c>
      <c r="B8" s="22" t="s">
        <v>46</v>
      </c>
      <c r="C8" s="22" t="s">
        <v>50</v>
      </c>
      <c r="D8" s="24">
        <v>166176</v>
      </c>
      <c r="E8" s="23" t="s">
        <v>66</v>
      </c>
      <c r="F8" s="32"/>
      <c r="G8" s="32"/>
      <c r="H8" s="32"/>
      <c r="I8" s="32"/>
      <c r="J8" s="33">
        <v>166176</v>
      </c>
      <c r="K8" s="33">
        <v>166176</v>
      </c>
      <c r="L8" s="34">
        <f t="shared" si="1"/>
        <v>100</v>
      </c>
      <c r="M8" s="34">
        <f t="shared" si="2"/>
        <v>100</v>
      </c>
      <c r="N8" s="35"/>
    </row>
    <row r="9" spans="1:14" ht="70.5" customHeight="1" x14ac:dyDescent="0.25">
      <c r="A9" s="22" t="s">
        <v>4</v>
      </c>
      <c r="B9" s="22" t="s">
        <v>46</v>
      </c>
      <c r="C9" s="22" t="s">
        <v>51</v>
      </c>
      <c r="D9" s="36">
        <v>7427978</v>
      </c>
      <c r="E9" s="23" t="s">
        <v>66</v>
      </c>
      <c r="F9" s="32"/>
      <c r="G9" s="32"/>
      <c r="H9" s="32"/>
      <c r="I9" s="32"/>
      <c r="J9" s="37">
        <v>8611098</v>
      </c>
      <c r="K9" s="33">
        <v>8272446.8799999999</v>
      </c>
      <c r="L9" s="34">
        <f t="shared" si="1"/>
        <v>96.067271328232479</v>
      </c>
      <c r="M9" s="34">
        <f t="shared" si="2"/>
        <v>111.36875849659221</v>
      </c>
      <c r="N9" s="35" t="s">
        <v>99</v>
      </c>
    </row>
    <row r="10" spans="1:14" ht="52.5" hidden="1" customHeight="1" x14ac:dyDescent="0.25">
      <c r="A10" s="22"/>
      <c r="B10" s="22"/>
      <c r="C10" s="22"/>
      <c r="D10" s="36"/>
      <c r="E10" s="23" t="s">
        <v>66</v>
      </c>
      <c r="F10" s="32"/>
      <c r="G10" s="32"/>
      <c r="H10" s="32"/>
      <c r="I10" s="32"/>
      <c r="J10" s="37"/>
      <c r="K10" s="33"/>
      <c r="L10" s="34" t="e">
        <f t="shared" si="1"/>
        <v>#DIV/0!</v>
      </c>
      <c r="M10" s="34" t="e">
        <f t="shared" si="2"/>
        <v>#DIV/0!</v>
      </c>
    </row>
    <row r="11" spans="1:14" ht="135" customHeight="1" x14ac:dyDescent="0.25">
      <c r="A11" s="22" t="s">
        <v>5</v>
      </c>
      <c r="B11" s="22" t="s">
        <v>46</v>
      </c>
      <c r="C11" s="22" t="s">
        <v>52</v>
      </c>
      <c r="D11" s="36">
        <v>200000</v>
      </c>
      <c r="E11" s="23" t="s">
        <v>66</v>
      </c>
      <c r="F11" s="32"/>
      <c r="G11" s="32"/>
      <c r="H11" s="32"/>
      <c r="I11" s="32"/>
      <c r="J11" s="37">
        <v>1519557.45</v>
      </c>
      <c r="K11" s="33"/>
      <c r="L11" s="34">
        <f t="shared" si="1"/>
        <v>0</v>
      </c>
      <c r="M11" s="34">
        <f t="shared" si="2"/>
        <v>0</v>
      </c>
      <c r="N11" s="35" t="s">
        <v>100</v>
      </c>
    </row>
    <row r="12" spans="1:14" ht="52.5" customHeight="1" x14ac:dyDescent="0.25">
      <c r="A12" s="22" t="s">
        <v>6</v>
      </c>
      <c r="B12" s="22" t="s">
        <v>46</v>
      </c>
      <c r="C12" s="22" t="s">
        <v>53</v>
      </c>
      <c r="D12" s="24">
        <v>7026103</v>
      </c>
      <c r="E12" s="23" t="s">
        <v>66</v>
      </c>
      <c r="F12" s="32"/>
      <c r="G12" s="32"/>
      <c r="H12" s="32"/>
      <c r="I12" s="32"/>
      <c r="J12" s="37">
        <v>7123945</v>
      </c>
      <c r="K12" s="33">
        <v>6430782.3700000001</v>
      </c>
      <c r="L12" s="34">
        <f t="shared" si="1"/>
        <v>90.269960955622196</v>
      </c>
      <c r="M12" s="34">
        <f t="shared" si="2"/>
        <v>91.527015331258312</v>
      </c>
      <c r="N12" s="35" t="s">
        <v>99</v>
      </c>
    </row>
    <row r="13" spans="1:14" ht="52.5" customHeight="1" x14ac:dyDescent="0.25">
      <c r="A13" s="21" t="s">
        <v>7</v>
      </c>
      <c r="B13" s="21" t="s">
        <v>54</v>
      </c>
      <c r="C13" s="27" t="s">
        <v>66</v>
      </c>
      <c r="D13" s="48">
        <f>D14</f>
        <v>1283806</v>
      </c>
      <c r="E13" s="49" t="s">
        <v>66</v>
      </c>
      <c r="F13" s="50"/>
      <c r="G13" s="50"/>
      <c r="H13" s="50"/>
      <c r="I13" s="50"/>
      <c r="J13" s="29">
        <f>J14</f>
        <v>1358313</v>
      </c>
      <c r="K13" s="29">
        <f>K14</f>
        <v>1358313</v>
      </c>
      <c r="L13" s="30">
        <f t="shared" si="1"/>
        <v>100</v>
      </c>
      <c r="M13" s="30">
        <f t="shared" si="2"/>
        <v>105.80360272502232</v>
      </c>
      <c r="N13" s="47"/>
    </row>
    <row r="14" spans="1:14" ht="52.5" customHeight="1" x14ac:dyDescent="0.25">
      <c r="A14" s="22" t="s">
        <v>8</v>
      </c>
      <c r="B14" s="22" t="s">
        <v>54</v>
      </c>
      <c r="C14" s="22" t="s">
        <v>47</v>
      </c>
      <c r="D14" s="24">
        <v>1283806</v>
      </c>
      <c r="E14" s="23" t="s">
        <v>66</v>
      </c>
      <c r="F14" s="32"/>
      <c r="G14" s="32"/>
      <c r="H14" s="32"/>
      <c r="I14" s="32"/>
      <c r="J14" s="37">
        <v>1358313</v>
      </c>
      <c r="K14" s="33">
        <v>1358313</v>
      </c>
      <c r="L14" s="34">
        <f t="shared" si="1"/>
        <v>100</v>
      </c>
      <c r="M14" s="34">
        <f t="shared" si="2"/>
        <v>105.80360272502232</v>
      </c>
      <c r="N14" s="35"/>
    </row>
    <row r="15" spans="1:14" ht="52.5" hidden="1" customHeight="1" x14ac:dyDescent="0.25">
      <c r="A15" s="22" t="s">
        <v>68</v>
      </c>
      <c r="B15" s="22" t="s">
        <v>54</v>
      </c>
      <c r="C15" s="22" t="s">
        <v>48</v>
      </c>
      <c r="D15" s="24"/>
      <c r="E15" s="23" t="s">
        <v>66</v>
      </c>
      <c r="F15" s="32"/>
      <c r="G15" s="32"/>
      <c r="H15" s="32"/>
      <c r="I15" s="32"/>
      <c r="J15" s="33"/>
      <c r="K15" s="33"/>
      <c r="L15" s="34" t="e">
        <f t="shared" si="1"/>
        <v>#DIV/0!</v>
      </c>
      <c r="M15" s="34" t="e">
        <f t="shared" si="2"/>
        <v>#DIV/0!</v>
      </c>
      <c r="N15" s="35"/>
    </row>
    <row r="16" spans="1:14" ht="52.5" customHeight="1" x14ac:dyDescent="0.25">
      <c r="A16" s="21" t="s">
        <v>9</v>
      </c>
      <c r="B16" s="21" t="s">
        <v>47</v>
      </c>
      <c r="C16" s="27" t="s">
        <v>66</v>
      </c>
      <c r="D16" s="48">
        <f>D17+D20</f>
        <v>3326306</v>
      </c>
      <c r="E16" s="49" t="s">
        <v>66</v>
      </c>
      <c r="F16" s="50"/>
      <c r="G16" s="50"/>
      <c r="H16" s="50"/>
      <c r="I16" s="50"/>
      <c r="J16" s="29">
        <f>J17+J18+J20</f>
        <v>8258999</v>
      </c>
      <c r="K16" s="29">
        <f>K17+K18+K20</f>
        <v>8142588.75</v>
      </c>
      <c r="L16" s="30">
        <f t="shared" si="1"/>
        <v>98.590504127679395</v>
      </c>
      <c r="M16" s="30">
        <f t="shared" si="2"/>
        <v>244.79373665561738</v>
      </c>
      <c r="N16" s="47" t="s">
        <v>99</v>
      </c>
    </row>
    <row r="17" spans="1:14" ht="52.5" customHeight="1" x14ac:dyDescent="0.25">
      <c r="A17" s="22" t="s">
        <v>10</v>
      </c>
      <c r="B17" s="22" t="s">
        <v>47</v>
      </c>
      <c r="C17" s="22" t="s">
        <v>55</v>
      </c>
      <c r="D17" s="36">
        <v>3292306</v>
      </c>
      <c r="E17" s="23" t="s">
        <v>66</v>
      </c>
      <c r="F17" s="32"/>
      <c r="G17" s="32"/>
      <c r="H17" s="32"/>
      <c r="I17" s="32"/>
      <c r="J17" s="37">
        <v>4148041</v>
      </c>
      <c r="K17" s="33">
        <v>4148013.78</v>
      </c>
      <c r="L17" s="34">
        <f t="shared" si="1"/>
        <v>99.999343786621196</v>
      </c>
      <c r="M17" s="34"/>
      <c r="N17" s="35" t="s">
        <v>99</v>
      </c>
    </row>
    <row r="18" spans="1:14" ht="52.5" customHeight="1" x14ac:dyDescent="0.25">
      <c r="A18" s="22" t="s">
        <v>63</v>
      </c>
      <c r="B18" s="22" t="s">
        <v>47</v>
      </c>
      <c r="C18" s="22" t="s">
        <v>59</v>
      </c>
      <c r="D18" s="24"/>
      <c r="E18" s="23"/>
      <c r="F18" s="32"/>
      <c r="G18" s="32"/>
      <c r="H18" s="32"/>
      <c r="I18" s="32"/>
      <c r="J18" s="37">
        <v>4076958</v>
      </c>
      <c r="K18" s="33">
        <v>3994574.97</v>
      </c>
      <c r="L18" s="34">
        <f t="shared" si="1"/>
        <v>97.979301479191108</v>
      </c>
      <c r="M18" s="34" t="e">
        <f t="shared" si="2"/>
        <v>#DIV/0!</v>
      </c>
      <c r="N18" s="35" t="s">
        <v>99</v>
      </c>
    </row>
    <row r="19" spans="1:14" ht="52.5" hidden="1" customHeight="1" x14ac:dyDescent="0.25">
      <c r="A19" s="22" t="s">
        <v>69</v>
      </c>
      <c r="B19" s="22" t="s">
        <v>47</v>
      </c>
      <c r="C19" s="22">
        <v>11</v>
      </c>
      <c r="D19" s="36"/>
      <c r="E19" s="23" t="s">
        <v>66</v>
      </c>
      <c r="F19" s="32"/>
      <c r="G19" s="32"/>
      <c r="H19" s="32"/>
      <c r="I19" s="32"/>
      <c r="J19" s="33"/>
      <c r="K19" s="33"/>
      <c r="L19" s="34" t="e">
        <f t="shared" si="1"/>
        <v>#DIV/0!</v>
      </c>
      <c r="M19" s="34" t="e">
        <f t="shared" si="2"/>
        <v>#DIV/0!</v>
      </c>
    </row>
    <row r="20" spans="1:14" ht="52.5" customHeight="1" x14ac:dyDescent="0.25">
      <c r="A20" s="22" t="s">
        <v>62</v>
      </c>
      <c r="B20" s="22" t="s">
        <v>47</v>
      </c>
      <c r="C20" s="22" t="s">
        <v>60</v>
      </c>
      <c r="D20" s="24">
        <v>34000</v>
      </c>
      <c r="E20" s="23" t="s">
        <v>66</v>
      </c>
      <c r="F20" s="32"/>
      <c r="G20" s="32"/>
      <c r="H20" s="32"/>
      <c r="I20" s="32"/>
      <c r="J20" s="37">
        <v>34000</v>
      </c>
      <c r="K20" s="33"/>
      <c r="L20" s="34">
        <f t="shared" si="1"/>
        <v>0</v>
      </c>
      <c r="M20" s="34">
        <f t="shared" si="2"/>
        <v>0</v>
      </c>
      <c r="N20" s="35" t="s">
        <v>99</v>
      </c>
    </row>
    <row r="21" spans="1:14" ht="52.5" customHeight="1" x14ac:dyDescent="0.25">
      <c r="A21" s="21" t="s">
        <v>11</v>
      </c>
      <c r="B21" s="21" t="s">
        <v>48</v>
      </c>
      <c r="C21" s="27" t="s">
        <v>66</v>
      </c>
      <c r="D21" s="28">
        <f>D24+D27+D28+D30</f>
        <v>27573512.899999999</v>
      </c>
      <c r="E21" s="49" t="s">
        <v>66</v>
      </c>
      <c r="F21" s="50"/>
      <c r="G21" s="50"/>
      <c r="H21" s="50"/>
      <c r="I21" s="50"/>
      <c r="J21" s="29">
        <f>J22+J23+J24+J25+J26+J27+J28+J29+J30</f>
        <v>58077379.68</v>
      </c>
      <c r="K21" s="29">
        <f>K22+K23+K24+K25+K26+K27+K28+K29+K30</f>
        <v>57414036.470000006</v>
      </c>
      <c r="L21" s="30">
        <f t="shared" si="1"/>
        <v>98.857828618207407</v>
      </c>
      <c r="M21" s="30">
        <f t="shared" si="2"/>
        <v>208.22169695323808</v>
      </c>
      <c r="N21" s="47"/>
    </row>
    <row r="22" spans="1:14" ht="52.5" hidden="1" customHeight="1" x14ac:dyDescent="0.25">
      <c r="A22" s="22" t="s">
        <v>70</v>
      </c>
      <c r="B22" s="22" t="s">
        <v>48</v>
      </c>
      <c r="C22" s="22" t="s">
        <v>46</v>
      </c>
      <c r="D22" s="24"/>
      <c r="E22" s="23" t="s">
        <v>66</v>
      </c>
      <c r="F22" s="32"/>
      <c r="G22" s="32"/>
      <c r="H22" s="32"/>
      <c r="I22" s="32"/>
      <c r="J22" s="33"/>
      <c r="K22" s="33"/>
      <c r="L22" s="34" t="e">
        <f t="shared" si="1"/>
        <v>#DIV/0!</v>
      </c>
      <c r="M22" s="34" t="e">
        <f t="shared" si="2"/>
        <v>#DIV/0!</v>
      </c>
      <c r="N22" s="35"/>
    </row>
    <row r="23" spans="1:14" ht="52.5" hidden="1" customHeight="1" x14ac:dyDescent="0.25">
      <c r="A23" s="22" t="s">
        <v>71</v>
      </c>
      <c r="B23" s="22" t="s">
        <v>48</v>
      </c>
      <c r="C23" s="22" t="s">
        <v>48</v>
      </c>
      <c r="D23" s="36"/>
      <c r="E23" s="23" t="s">
        <v>66</v>
      </c>
      <c r="F23" s="32">
        <f t="shared" ref="F23:I23" si="3">F24</f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3"/>
      <c r="K23" s="33"/>
      <c r="L23" s="34" t="e">
        <f t="shared" si="1"/>
        <v>#DIV/0!</v>
      </c>
      <c r="M23" s="34" t="e">
        <f t="shared" si="2"/>
        <v>#DIV/0!</v>
      </c>
      <c r="N23" s="35"/>
    </row>
    <row r="24" spans="1:14" s="1" customFormat="1" ht="52.5" customHeight="1" x14ac:dyDescent="0.25">
      <c r="A24" s="22" t="s">
        <v>12</v>
      </c>
      <c r="B24" s="22" t="s">
        <v>48</v>
      </c>
      <c r="C24" s="22" t="s">
        <v>50</v>
      </c>
      <c r="D24" s="24">
        <v>413998.9</v>
      </c>
      <c r="E24" s="23" t="s">
        <v>66</v>
      </c>
      <c r="F24" s="32"/>
      <c r="G24" s="32"/>
      <c r="H24" s="32"/>
      <c r="I24" s="32"/>
      <c r="J24" s="37">
        <v>1019753.25</v>
      </c>
      <c r="K24" s="33">
        <v>1010800</v>
      </c>
      <c r="L24" s="34">
        <f t="shared" si="1"/>
        <v>99.122017997981374</v>
      </c>
      <c r="M24" s="34">
        <f t="shared" si="2"/>
        <v>244.15523809362779</v>
      </c>
      <c r="N24" s="35" t="s">
        <v>99</v>
      </c>
    </row>
    <row r="25" spans="1:14" ht="52.5" hidden="1" customHeight="1" x14ac:dyDescent="0.25">
      <c r="A25" s="22" t="s">
        <v>72</v>
      </c>
      <c r="B25" s="22" t="s">
        <v>48</v>
      </c>
      <c r="C25" s="22" t="s">
        <v>51</v>
      </c>
      <c r="D25" s="24"/>
      <c r="E25" s="23" t="s">
        <v>66</v>
      </c>
      <c r="F25" s="32"/>
      <c r="G25" s="32"/>
      <c r="H25" s="32"/>
      <c r="I25" s="32"/>
      <c r="J25" s="33"/>
      <c r="K25" s="33"/>
      <c r="L25" s="34" t="e">
        <f t="shared" si="1"/>
        <v>#DIV/0!</v>
      </c>
      <c r="M25" s="34" t="e">
        <f t="shared" si="2"/>
        <v>#DIV/0!</v>
      </c>
      <c r="N25" s="35"/>
    </row>
    <row r="26" spans="1:14" ht="52.5" hidden="1" customHeight="1" x14ac:dyDescent="0.25">
      <c r="A26" s="22" t="s">
        <v>73</v>
      </c>
      <c r="B26" s="22" t="s">
        <v>48</v>
      </c>
      <c r="C26" s="22" t="s">
        <v>58</v>
      </c>
      <c r="D26" s="36"/>
      <c r="E26" s="23" t="s">
        <v>66</v>
      </c>
      <c r="F26" s="32"/>
      <c r="G26" s="32"/>
      <c r="H26" s="32"/>
      <c r="I26" s="32"/>
      <c r="J26" s="33"/>
      <c r="K26" s="33"/>
      <c r="L26" s="34" t="e">
        <f t="shared" si="1"/>
        <v>#DIV/0!</v>
      </c>
      <c r="M26" s="34" t="e">
        <f>K26/D26*100</f>
        <v>#DIV/0!</v>
      </c>
    </row>
    <row r="27" spans="1:14" ht="99" customHeight="1" x14ac:dyDescent="0.25">
      <c r="A27" s="22" t="s">
        <v>34</v>
      </c>
      <c r="B27" s="22" t="s">
        <v>48</v>
      </c>
      <c r="C27" s="22" t="s">
        <v>56</v>
      </c>
      <c r="D27" s="38">
        <v>9423044</v>
      </c>
      <c r="E27" s="39" t="s">
        <v>66</v>
      </c>
      <c r="F27" s="40"/>
      <c r="G27" s="40"/>
      <c r="H27" s="40"/>
      <c r="I27" s="40"/>
      <c r="J27" s="37">
        <v>14985387</v>
      </c>
      <c r="K27" s="33">
        <v>14523118.16</v>
      </c>
      <c r="L27" s="41">
        <f t="shared" si="1"/>
        <v>96.915202523631862</v>
      </c>
      <c r="M27" s="41">
        <f t="shared" si="2"/>
        <v>154.12342508429336</v>
      </c>
      <c r="N27" s="35" t="s">
        <v>105</v>
      </c>
    </row>
    <row r="28" spans="1:14" ht="68.25" customHeight="1" x14ac:dyDescent="0.25">
      <c r="A28" s="22" t="s">
        <v>13</v>
      </c>
      <c r="B28" s="22" t="s">
        <v>48</v>
      </c>
      <c r="C28" s="22" t="s">
        <v>55</v>
      </c>
      <c r="D28" s="24">
        <v>17169380</v>
      </c>
      <c r="E28" s="23" t="s">
        <v>66</v>
      </c>
      <c r="F28" s="32"/>
      <c r="G28" s="32"/>
      <c r="H28" s="32"/>
      <c r="I28" s="32"/>
      <c r="J28" s="37">
        <v>41499939.43</v>
      </c>
      <c r="K28" s="33">
        <v>41499939.43</v>
      </c>
      <c r="L28" s="34">
        <f t="shared" si="1"/>
        <v>100</v>
      </c>
      <c r="M28" s="34">
        <f t="shared" si="2"/>
        <v>241.70901587593727</v>
      </c>
      <c r="N28" s="35" t="s">
        <v>111</v>
      </c>
    </row>
    <row r="29" spans="1:14" ht="52.5" hidden="1" customHeight="1" x14ac:dyDescent="0.25">
      <c r="A29" s="22" t="s">
        <v>74</v>
      </c>
      <c r="B29" s="22" t="s">
        <v>48</v>
      </c>
      <c r="C29" s="22" t="s">
        <v>59</v>
      </c>
      <c r="D29" s="38">
        <v>0</v>
      </c>
      <c r="E29" s="39" t="s">
        <v>66</v>
      </c>
      <c r="F29" s="40"/>
      <c r="G29" s="40"/>
      <c r="H29" s="40"/>
      <c r="I29" s="40"/>
      <c r="J29" s="33"/>
      <c r="K29" s="33"/>
      <c r="L29" s="41" t="e">
        <f t="shared" si="1"/>
        <v>#DIV/0!</v>
      </c>
      <c r="M29" s="41" t="e">
        <f t="shared" si="2"/>
        <v>#DIV/0!</v>
      </c>
      <c r="N29" s="42"/>
    </row>
    <row r="30" spans="1:14" ht="52.5" customHeight="1" x14ac:dyDescent="0.25">
      <c r="A30" s="22" t="s">
        <v>14</v>
      </c>
      <c r="B30" s="22" t="s">
        <v>48</v>
      </c>
      <c r="C30" s="22" t="s">
        <v>57</v>
      </c>
      <c r="D30" s="24">
        <v>567090</v>
      </c>
      <c r="E30" s="24" t="e">
        <f t="shared" ref="E30:I30" si="4">E31+E32+E33+E34</f>
        <v>#VALUE!</v>
      </c>
      <c r="F30" s="24">
        <f t="shared" si="4"/>
        <v>0</v>
      </c>
      <c r="G30" s="24">
        <f t="shared" si="4"/>
        <v>0</v>
      </c>
      <c r="H30" s="24">
        <f t="shared" si="4"/>
        <v>0</v>
      </c>
      <c r="I30" s="24">
        <f t="shared" si="4"/>
        <v>0</v>
      </c>
      <c r="J30" s="37">
        <v>572300</v>
      </c>
      <c r="K30" s="33">
        <v>380178.88</v>
      </c>
      <c r="L30" s="34">
        <f t="shared" si="1"/>
        <v>66.429998252664689</v>
      </c>
      <c r="M30" s="34">
        <f t="shared" si="2"/>
        <v>67.040307534959169</v>
      </c>
      <c r="N30" s="35" t="s">
        <v>99</v>
      </c>
    </row>
    <row r="31" spans="1:14" ht="52.5" customHeight="1" x14ac:dyDescent="0.25">
      <c r="A31" s="21" t="s">
        <v>15</v>
      </c>
      <c r="B31" s="21" t="s">
        <v>50</v>
      </c>
      <c r="C31" s="27" t="s">
        <v>66</v>
      </c>
      <c r="D31" s="48">
        <f>D32+D33</f>
        <v>178588</v>
      </c>
      <c r="E31" s="49" t="s">
        <v>66</v>
      </c>
      <c r="F31" s="50"/>
      <c r="G31" s="50"/>
      <c r="H31" s="50"/>
      <c r="I31" s="50"/>
      <c r="J31" s="29">
        <f>J32+J33+J34</f>
        <v>31903546</v>
      </c>
      <c r="K31" s="29">
        <f>K32+K33+K34</f>
        <v>21828355.84</v>
      </c>
      <c r="L31" s="30">
        <f t="shared" si="1"/>
        <v>68.419842233211313</v>
      </c>
      <c r="M31" s="30"/>
      <c r="N31" s="47" t="s">
        <v>99</v>
      </c>
    </row>
    <row r="32" spans="1:14" ht="107.25" customHeight="1" x14ac:dyDescent="0.25">
      <c r="A32" s="22" t="s">
        <v>16</v>
      </c>
      <c r="B32" s="22" t="s">
        <v>50</v>
      </c>
      <c r="C32" s="22" t="s">
        <v>46</v>
      </c>
      <c r="D32" s="38">
        <v>58588</v>
      </c>
      <c r="E32" s="39" t="s">
        <v>66</v>
      </c>
      <c r="F32" s="40"/>
      <c r="G32" s="40"/>
      <c r="H32" s="40"/>
      <c r="I32" s="40"/>
      <c r="J32" s="37">
        <v>217588</v>
      </c>
      <c r="K32" s="33">
        <v>215776.5</v>
      </c>
      <c r="L32" s="34">
        <f t="shared" si="1"/>
        <v>99.167463279224961</v>
      </c>
      <c r="M32" s="41">
        <f>K32/D32*100</f>
        <v>368.294701986755</v>
      </c>
      <c r="N32" s="42" t="s">
        <v>106</v>
      </c>
    </row>
    <row r="33" spans="1:14" ht="52.5" customHeight="1" x14ac:dyDescent="0.25">
      <c r="A33" s="22" t="s">
        <v>17</v>
      </c>
      <c r="B33" s="22" t="s">
        <v>50</v>
      </c>
      <c r="C33" s="22" t="s">
        <v>54</v>
      </c>
      <c r="D33" s="36">
        <v>120000</v>
      </c>
      <c r="E33" s="23" t="s">
        <v>66</v>
      </c>
      <c r="F33" s="32"/>
      <c r="G33" s="32"/>
      <c r="H33" s="32"/>
      <c r="I33" s="32"/>
      <c r="J33" s="37">
        <v>120000</v>
      </c>
      <c r="K33" s="33">
        <v>90000</v>
      </c>
      <c r="L33" s="34">
        <f t="shared" si="1"/>
        <v>75</v>
      </c>
      <c r="M33" s="41">
        <f t="shared" ref="M33:M34" si="5">K33/D33*100</f>
        <v>75</v>
      </c>
      <c r="N33" s="35" t="s">
        <v>99</v>
      </c>
    </row>
    <row r="34" spans="1:14" ht="52.5" customHeight="1" x14ac:dyDescent="0.25">
      <c r="A34" s="22" t="s">
        <v>107</v>
      </c>
      <c r="B34" s="22" t="s">
        <v>50</v>
      </c>
      <c r="C34" s="26" t="s">
        <v>50</v>
      </c>
      <c r="D34" s="36"/>
      <c r="E34" s="23"/>
      <c r="F34" s="32"/>
      <c r="G34" s="32"/>
      <c r="H34" s="32"/>
      <c r="I34" s="32"/>
      <c r="J34" s="37">
        <v>31565958</v>
      </c>
      <c r="K34" s="33">
        <v>21522579.34</v>
      </c>
      <c r="L34" s="34">
        <f t="shared" si="1"/>
        <v>68.182880240796123</v>
      </c>
      <c r="M34" s="41" t="e">
        <f t="shared" si="5"/>
        <v>#DIV/0!</v>
      </c>
      <c r="N34" s="35" t="s">
        <v>99</v>
      </c>
    </row>
    <row r="35" spans="1:14" ht="52.5" customHeight="1" x14ac:dyDescent="0.25">
      <c r="A35" s="21" t="s">
        <v>64</v>
      </c>
      <c r="B35" s="21" t="s">
        <v>51</v>
      </c>
      <c r="C35" s="51" t="s">
        <v>66</v>
      </c>
      <c r="D35" s="28">
        <f>D37</f>
        <v>64082</v>
      </c>
      <c r="E35" s="49" t="s">
        <v>66</v>
      </c>
      <c r="F35" s="50"/>
      <c r="G35" s="50"/>
      <c r="H35" s="50"/>
      <c r="I35" s="50"/>
      <c r="J35" s="29">
        <f>J36+J37</f>
        <v>280292</v>
      </c>
      <c r="K35" s="29">
        <f>K36+K37</f>
        <v>256573.84</v>
      </c>
      <c r="L35" s="30">
        <f t="shared" si="1"/>
        <v>91.538053173119465</v>
      </c>
      <c r="M35" s="30"/>
      <c r="N35" s="47"/>
    </row>
    <row r="36" spans="1:14" ht="52.5" hidden="1" customHeight="1" x14ac:dyDescent="0.25">
      <c r="A36" s="22" t="s">
        <v>75</v>
      </c>
      <c r="B36" s="22" t="s">
        <v>51</v>
      </c>
      <c r="C36" s="26" t="s">
        <v>54</v>
      </c>
      <c r="D36" s="24"/>
      <c r="E36" s="23" t="s">
        <v>66</v>
      </c>
      <c r="F36" s="32"/>
      <c r="G36" s="32"/>
      <c r="H36" s="32"/>
      <c r="I36" s="32"/>
      <c r="J36" s="33"/>
      <c r="K36" s="33"/>
      <c r="L36" s="34" t="e">
        <f t="shared" si="1"/>
        <v>#DIV/0!</v>
      </c>
      <c r="M36" s="34"/>
      <c r="N36" s="35"/>
    </row>
    <row r="37" spans="1:14" ht="52.5" customHeight="1" x14ac:dyDescent="0.25">
      <c r="A37" s="22" t="s">
        <v>65</v>
      </c>
      <c r="B37" s="22" t="s">
        <v>51</v>
      </c>
      <c r="C37" s="22" t="s">
        <v>50</v>
      </c>
      <c r="D37" s="36">
        <v>64082</v>
      </c>
      <c r="E37" s="23" t="s">
        <v>66</v>
      </c>
      <c r="F37" s="32"/>
      <c r="G37" s="32"/>
      <c r="H37" s="32"/>
      <c r="I37" s="32"/>
      <c r="J37" s="37">
        <v>280292</v>
      </c>
      <c r="K37" s="33">
        <v>256573.84</v>
      </c>
      <c r="L37" s="34">
        <f t="shared" si="1"/>
        <v>91.538053173119465</v>
      </c>
      <c r="M37" s="34"/>
      <c r="N37" s="35" t="s">
        <v>99</v>
      </c>
    </row>
    <row r="38" spans="1:14" ht="39" customHeight="1" x14ac:dyDescent="0.25">
      <c r="A38" s="21" t="s">
        <v>18</v>
      </c>
      <c r="B38" s="21" t="s">
        <v>58</v>
      </c>
      <c r="C38" s="27" t="s">
        <v>66</v>
      </c>
      <c r="D38" s="28">
        <f>D39+D40+D41+D43+D44</f>
        <v>433169901.69999999</v>
      </c>
      <c r="E38" s="49" t="s">
        <v>66</v>
      </c>
      <c r="F38" s="50"/>
      <c r="G38" s="50"/>
      <c r="H38" s="50"/>
      <c r="I38" s="50"/>
      <c r="J38" s="29">
        <f>J39+J40+J41+J42+J43+J44</f>
        <v>520523554.16000003</v>
      </c>
      <c r="K38" s="29">
        <f>K39+K40+K41+K42+K43+K44</f>
        <v>511112155.40999997</v>
      </c>
      <c r="L38" s="30">
        <f t="shared" si="1"/>
        <v>98.19193604693109</v>
      </c>
      <c r="M38" s="30">
        <f t="shared" si="2"/>
        <v>117.99346016519412</v>
      </c>
      <c r="N38" s="47"/>
    </row>
    <row r="39" spans="1:14" ht="33.75" customHeight="1" x14ac:dyDescent="0.25">
      <c r="A39" s="22" t="s">
        <v>19</v>
      </c>
      <c r="B39" s="22" t="s">
        <v>58</v>
      </c>
      <c r="C39" s="22" t="s">
        <v>46</v>
      </c>
      <c r="D39" s="36">
        <v>106265758.72</v>
      </c>
      <c r="E39" s="23" t="s">
        <v>66</v>
      </c>
      <c r="F39" s="32"/>
      <c r="G39" s="32"/>
      <c r="H39" s="32"/>
      <c r="I39" s="32"/>
      <c r="J39" s="37">
        <v>102031473.89</v>
      </c>
      <c r="K39" s="33">
        <v>100243852.22</v>
      </c>
      <c r="L39" s="34">
        <f t="shared" si="1"/>
        <v>98.247970354787554</v>
      </c>
      <c r="M39" s="34">
        <f t="shared" si="2"/>
        <v>94.333163784331376</v>
      </c>
      <c r="N39" s="35" t="s">
        <v>99</v>
      </c>
    </row>
    <row r="40" spans="1:14" ht="40.5" customHeight="1" x14ac:dyDescent="0.25">
      <c r="A40" s="22" t="s">
        <v>20</v>
      </c>
      <c r="B40" s="22" t="s">
        <v>58</v>
      </c>
      <c r="C40" s="22" t="s">
        <v>54</v>
      </c>
      <c r="D40" s="38">
        <v>256440793.97999999</v>
      </c>
      <c r="E40" s="39" t="s">
        <v>66</v>
      </c>
      <c r="F40" s="40"/>
      <c r="G40" s="40"/>
      <c r="H40" s="40"/>
      <c r="I40" s="40"/>
      <c r="J40" s="37">
        <v>342958780.19</v>
      </c>
      <c r="K40" s="33">
        <v>337890429.29000002</v>
      </c>
      <c r="L40" s="41">
        <f t="shared" si="1"/>
        <v>98.522169078980255</v>
      </c>
      <c r="M40" s="41">
        <f t="shared" si="2"/>
        <v>131.76157507777501</v>
      </c>
      <c r="N40" s="42" t="s">
        <v>99</v>
      </c>
    </row>
    <row r="41" spans="1:14" ht="42" customHeight="1" x14ac:dyDescent="0.25">
      <c r="A41" s="22" t="s">
        <v>76</v>
      </c>
      <c r="B41" s="22" t="s">
        <v>58</v>
      </c>
      <c r="C41" s="26" t="s">
        <v>47</v>
      </c>
      <c r="D41" s="38">
        <v>21101215</v>
      </c>
      <c r="E41" s="39" t="s">
        <v>66</v>
      </c>
      <c r="F41" s="40"/>
      <c r="G41" s="40"/>
      <c r="H41" s="40"/>
      <c r="I41" s="40"/>
      <c r="J41" s="37">
        <v>25536592.530000001</v>
      </c>
      <c r="K41" s="33">
        <v>24451711.760000002</v>
      </c>
      <c r="L41" s="41">
        <f t="shared" si="1"/>
        <v>95.751661977902884</v>
      </c>
      <c r="M41" s="41">
        <f t="shared" si="2"/>
        <v>115.87821724957546</v>
      </c>
      <c r="N41" s="42" t="s">
        <v>99</v>
      </c>
    </row>
    <row r="42" spans="1:14" ht="52.5" hidden="1" customHeight="1" x14ac:dyDescent="0.25">
      <c r="A42" s="22" t="s">
        <v>77</v>
      </c>
      <c r="B42" s="22" t="s">
        <v>58</v>
      </c>
      <c r="C42" s="22" t="s">
        <v>50</v>
      </c>
      <c r="D42" s="24"/>
      <c r="E42" s="23" t="s">
        <v>66</v>
      </c>
      <c r="F42" s="32"/>
      <c r="G42" s="32"/>
      <c r="H42" s="32"/>
      <c r="I42" s="32"/>
      <c r="J42" s="33"/>
      <c r="K42" s="33"/>
      <c r="L42" s="34" t="e">
        <f t="shared" si="1"/>
        <v>#DIV/0!</v>
      </c>
      <c r="M42" s="34" t="e">
        <f t="shared" si="2"/>
        <v>#DIV/0!</v>
      </c>
      <c r="N42" s="35"/>
    </row>
    <row r="43" spans="1:14" ht="52.5" customHeight="1" x14ac:dyDescent="0.25">
      <c r="A43" s="22" t="s">
        <v>21</v>
      </c>
      <c r="B43" s="22" t="s">
        <v>58</v>
      </c>
      <c r="C43" s="22" t="s">
        <v>58</v>
      </c>
      <c r="D43" s="36">
        <v>798000</v>
      </c>
      <c r="E43" s="23" t="s">
        <v>66</v>
      </c>
      <c r="F43" s="32"/>
      <c r="G43" s="32"/>
      <c r="H43" s="32"/>
      <c r="I43" s="32"/>
      <c r="J43" s="37">
        <v>798000</v>
      </c>
      <c r="K43" s="33">
        <v>83234.98</v>
      </c>
      <c r="L43" s="34">
        <f t="shared" si="1"/>
        <v>10.430448621553884</v>
      </c>
      <c r="M43" s="34">
        <f t="shared" si="2"/>
        <v>10.430448621553884</v>
      </c>
      <c r="N43" s="35" t="s">
        <v>99</v>
      </c>
    </row>
    <row r="44" spans="1:14" ht="52.5" customHeight="1" x14ac:dyDescent="0.25">
      <c r="A44" s="22" t="s">
        <v>22</v>
      </c>
      <c r="B44" s="22" t="s">
        <v>58</v>
      </c>
      <c r="C44" s="22" t="s">
        <v>55</v>
      </c>
      <c r="D44" s="38">
        <v>48564134</v>
      </c>
      <c r="E44" s="39" t="s">
        <v>66</v>
      </c>
      <c r="F44" s="40"/>
      <c r="G44" s="40"/>
      <c r="H44" s="40"/>
      <c r="I44" s="40"/>
      <c r="J44" s="37">
        <v>49198707.549999997</v>
      </c>
      <c r="K44" s="33">
        <v>48442927.159999996</v>
      </c>
      <c r="L44" s="41">
        <f t="shared" si="1"/>
        <v>98.463820641564809</v>
      </c>
      <c r="M44" s="41">
        <f t="shared" si="2"/>
        <v>99.750419023223998</v>
      </c>
      <c r="N44" s="35" t="s">
        <v>99</v>
      </c>
    </row>
    <row r="45" spans="1:14" ht="52.5" customHeight="1" x14ac:dyDescent="0.25">
      <c r="A45" s="21" t="s">
        <v>23</v>
      </c>
      <c r="B45" s="21" t="s">
        <v>56</v>
      </c>
      <c r="C45" s="27" t="s">
        <v>66</v>
      </c>
      <c r="D45" s="28">
        <f>D46+D47</f>
        <v>38287550</v>
      </c>
      <c r="E45" s="49" t="s">
        <v>66</v>
      </c>
      <c r="F45" s="50"/>
      <c r="G45" s="50"/>
      <c r="H45" s="50"/>
      <c r="I45" s="50"/>
      <c r="J45" s="29">
        <f>J46+J47</f>
        <v>46070825</v>
      </c>
      <c r="K45" s="29">
        <f>K46+K47</f>
        <v>43644413.170000002</v>
      </c>
      <c r="L45" s="30">
        <f t="shared" si="1"/>
        <v>94.733300673473934</v>
      </c>
      <c r="M45" s="30">
        <f t="shared" si="2"/>
        <v>113.99113594366838</v>
      </c>
      <c r="N45" s="47"/>
    </row>
    <row r="46" spans="1:14" ht="52.5" customHeight="1" x14ac:dyDescent="0.25">
      <c r="A46" s="22" t="s">
        <v>24</v>
      </c>
      <c r="B46" s="22" t="s">
        <v>56</v>
      </c>
      <c r="C46" s="22" t="s">
        <v>46</v>
      </c>
      <c r="D46" s="38">
        <v>38132750</v>
      </c>
      <c r="E46" s="39" t="s">
        <v>66</v>
      </c>
      <c r="F46" s="40"/>
      <c r="G46" s="40"/>
      <c r="H46" s="40"/>
      <c r="I46" s="40"/>
      <c r="J46" s="37">
        <v>45917525</v>
      </c>
      <c r="K46" s="33">
        <v>43491113.170000002</v>
      </c>
      <c r="L46" s="41">
        <f t="shared" si="1"/>
        <v>94.715717299658465</v>
      </c>
      <c r="M46" s="41">
        <f t="shared" si="2"/>
        <v>114.05186662383385</v>
      </c>
      <c r="N46" s="35" t="s">
        <v>99</v>
      </c>
    </row>
    <row r="47" spans="1:14" ht="52.5" customHeight="1" x14ac:dyDescent="0.25">
      <c r="A47" s="22" t="s">
        <v>78</v>
      </c>
      <c r="B47" s="22" t="s">
        <v>56</v>
      </c>
      <c r="C47" s="22" t="s">
        <v>48</v>
      </c>
      <c r="D47" s="43">
        <v>154800</v>
      </c>
      <c r="E47" s="39" t="s">
        <v>66</v>
      </c>
      <c r="F47" s="40">
        <f t="shared" ref="F47:I47" si="6">F48+F49</f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33">
        <v>153300</v>
      </c>
      <c r="K47" s="33">
        <v>153300</v>
      </c>
      <c r="L47" s="41">
        <f t="shared" si="1"/>
        <v>100</v>
      </c>
      <c r="M47" s="41">
        <f t="shared" si="2"/>
        <v>99.031007751937977</v>
      </c>
      <c r="N47" s="35" t="s">
        <v>99</v>
      </c>
    </row>
    <row r="48" spans="1:14" ht="52.5" hidden="1" customHeight="1" x14ac:dyDescent="0.25">
      <c r="A48" s="22" t="s">
        <v>79</v>
      </c>
      <c r="B48" s="22" t="s">
        <v>55</v>
      </c>
      <c r="C48" s="25" t="s">
        <v>66</v>
      </c>
      <c r="D48" s="24"/>
      <c r="E48" s="23" t="s">
        <v>66</v>
      </c>
      <c r="F48" s="32"/>
      <c r="G48" s="32"/>
      <c r="H48" s="32"/>
      <c r="I48" s="32"/>
      <c r="J48" s="33">
        <f>J49+J50+J51+J52+J53+J54</f>
        <v>0</v>
      </c>
      <c r="K48" s="33">
        <f>K49+K50+K51+K52+K53+K54</f>
        <v>0</v>
      </c>
      <c r="L48" s="34" t="e">
        <f t="shared" si="1"/>
        <v>#DIV/0!</v>
      </c>
      <c r="M48" s="34" t="e">
        <f t="shared" si="2"/>
        <v>#DIV/0!</v>
      </c>
      <c r="N48" s="35"/>
    </row>
    <row r="49" spans="1:14" ht="52.5" hidden="1" customHeight="1" x14ac:dyDescent="0.25">
      <c r="A49" s="22" t="s">
        <v>80</v>
      </c>
      <c r="B49" s="22" t="s">
        <v>55</v>
      </c>
      <c r="C49" s="22" t="s">
        <v>46</v>
      </c>
      <c r="D49" s="24"/>
      <c r="E49" s="23" t="s">
        <v>66</v>
      </c>
      <c r="F49" s="32"/>
      <c r="G49" s="32"/>
      <c r="H49" s="32"/>
      <c r="I49" s="32"/>
      <c r="J49" s="33"/>
      <c r="K49" s="33"/>
      <c r="L49" s="34" t="e">
        <f t="shared" si="1"/>
        <v>#DIV/0!</v>
      </c>
      <c r="M49" s="34" t="e">
        <f t="shared" si="2"/>
        <v>#DIV/0!</v>
      </c>
      <c r="N49" s="35"/>
    </row>
    <row r="50" spans="1:14" ht="52.5" hidden="1" customHeight="1" x14ac:dyDescent="0.25">
      <c r="A50" s="22" t="s">
        <v>81</v>
      </c>
      <c r="B50" s="22" t="s">
        <v>55</v>
      </c>
      <c r="C50" s="22" t="s">
        <v>54</v>
      </c>
      <c r="D50" s="24"/>
      <c r="E50" s="23" t="s">
        <v>66</v>
      </c>
      <c r="F50" s="32"/>
      <c r="G50" s="32"/>
      <c r="H50" s="32"/>
      <c r="I50" s="32"/>
      <c r="J50" s="33"/>
      <c r="K50" s="33"/>
      <c r="L50" s="34" t="e">
        <f t="shared" si="1"/>
        <v>#DIV/0!</v>
      </c>
      <c r="M50" s="34" t="e">
        <f t="shared" si="2"/>
        <v>#DIV/0!</v>
      </c>
      <c r="N50" s="35"/>
    </row>
    <row r="51" spans="1:14" ht="52.5" hidden="1" customHeight="1" x14ac:dyDescent="0.25">
      <c r="A51" s="22" t="s">
        <v>82</v>
      </c>
      <c r="B51" s="22" t="s">
        <v>55</v>
      </c>
      <c r="C51" s="22" t="s">
        <v>48</v>
      </c>
      <c r="D51" s="24"/>
      <c r="E51" s="23" t="s">
        <v>66</v>
      </c>
      <c r="F51" s="32"/>
      <c r="G51" s="32"/>
      <c r="H51" s="32"/>
      <c r="I51" s="32"/>
      <c r="J51" s="33"/>
      <c r="K51" s="33"/>
      <c r="L51" s="34" t="e">
        <f t="shared" si="1"/>
        <v>#DIV/0!</v>
      </c>
      <c r="M51" s="34" t="e">
        <f t="shared" si="2"/>
        <v>#DIV/0!</v>
      </c>
      <c r="N51" s="35"/>
    </row>
    <row r="52" spans="1:14" ht="52.5" hidden="1" customHeight="1" x14ac:dyDescent="0.25">
      <c r="A52" s="22" t="s">
        <v>83</v>
      </c>
      <c r="B52" s="22" t="s">
        <v>55</v>
      </c>
      <c r="C52" s="22" t="s">
        <v>50</v>
      </c>
      <c r="D52" s="24"/>
      <c r="E52" s="23" t="s">
        <v>66</v>
      </c>
      <c r="F52" s="32"/>
      <c r="G52" s="32"/>
      <c r="H52" s="32"/>
      <c r="I52" s="32"/>
      <c r="J52" s="33"/>
      <c r="K52" s="33"/>
      <c r="L52" s="34" t="e">
        <f t="shared" si="1"/>
        <v>#DIV/0!</v>
      </c>
      <c r="M52" s="34" t="e">
        <f t="shared" si="2"/>
        <v>#DIV/0!</v>
      </c>
      <c r="N52" s="35"/>
    </row>
    <row r="53" spans="1:14" ht="52.5" hidden="1" customHeight="1" x14ac:dyDescent="0.25">
      <c r="A53" s="22" t="s">
        <v>84</v>
      </c>
      <c r="B53" s="22" t="s">
        <v>55</v>
      </c>
      <c r="C53" s="22" t="s">
        <v>51</v>
      </c>
      <c r="D53" s="24"/>
      <c r="E53" s="23" t="s">
        <v>66</v>
      </c>
      <c r="F53" s="32">
        <f t="shared" ref="F53:I53" si="7">F54+F55+F56+F57+F65</f>
        <v>0</v>
      </c>
      <c r="G53" s="32">
        <f t="shared" si="7"/>
        <v>0</v>
      </c>
      <c r="H53" s="32">
        <f t="shared" si="7"/>
        <v>0</v>
      </c>
      <c r="I53" s="32">
        <f t="shared" si="7"/>
        <v>0</v>
      </c>
      <c r="J53" s="33"/>
      <c r="K53" s="33"/>
      <c r="L53" s="34" t="e">
        <f t="shared" si="1"/>
        <v>#DIV/0!</v>
      </c>
      <c r="M53" s="34" t="e">
        <f t="shared" si="2"/>
        <v>#DIV/0!</v>
      </c>
      <c r="N53" s="35"/>
    </row>
    <row r="54" spans="1:14" ht="52.5" hidden="1" customHeight="1" x14ac:dyDescent="0.25">
      <c r="A54" s="22" t="s">
        <v>85</v>
      </c>
      <c r="B54" s="22" t="s">
        <v>55</v>
      </c>
      <c r="C54" s="22" t="s">
        <v>55</v>
      </c>
      <c r="D54" s="24"/>
      <c r="E54" s="23" t="s">
        <v>66</v>
      </c>
      <c r="F54" s="32"/>
      <c r="G54" s="32"/>
      <c r="H54" s="32"/>
      <c r="I54" s="32"/>
      <c r="J54" s="33"/>
      <c r="K54" s="33"/>
      <c r="L54" s="34" t="e">
        <f t="shared" si="1"/>
        <v>#DIV/0!</v>
      </c>
      <c r="M54" s="34" t="e">
        <f t="shared" si="2"/>
        <v>#DIV/0!</v>
      </c>
      <c r="N54" s="35"/>
    </row>
    <row r="55" spans="1:14" ht="52.5" customHeight="1" x14ac:dyDescent="0.25">
      <c r="A55" s="21" t="s">
        <v>25</v>
      </c>
      <c r="B55" s="21" t="s">
        <v>59</v>
      </c>
      <c r="C55" s="27" t="s">
        <v>66</v>
      </c>
      <c r="D55" s="28">
        <f>D56+D58+D59+D60</f>
        <v>32279669</v>
      </c>
      <c r="E55" s="49" t="s">
        <v>66</v>
      </c>
      <c r="F55" s="50"/>
      <c r="G55" s="50"/>
      <c r="H55" s="50"/>
      <c r="I55" s="50"/>
      <c r="J55" s="29">
        <f>J56+J57+J58+J59+J60</f>
        <v>40688291.25</v>
      </c>
      <c r="K55" s="29">
        <f>K56+K57+K58+K59+K60</f>
        <v>39740913.939999998</v>
      </c>
      <c r="L55" s="30">
        <f t="shared" si="1"/>
        <v>97.671621783822133</v>
      </c>
      <c r="M55" s="30">
        <f t="shared" si="2"/>
        <v>123.11437871311506</v>
      </c>
      <c r="N55" s="47"/>
    </row>
    <row r="56" spans="1:14" ht="52.5" customHeight="1" x14ac:dyDescent="0.25">
      <c r="A56" s="22" t="s">
        <v>26</v>
      </c>
      <c r="B56" s="22" t="s">
        <v>59</v>
      </c>
      <c r="C56" s="22" t="s">
        <v>46</v>
      </c>
      <c r="D56" s="38">
        <v>6805000</v>
      </c>
      <c r="E56" s="39" t="s">
        <v>66</v>
      </c>
      <c r="F56" s="40"/>
      <c r="G56" s="40"/>
      <c r="H56" s="40"/>
      <c r="I56" s="40"/>
      <c r="J56" s="37">
        <v>6805000</v>
      </c>
      <c r="K56" s="33">
        <v>6707802.8600000003</v>
      </c>
      <c r="L56" s="41">
        <f t="shared" si="1"/>
        <v>98.571680529022785</v>
      </c>
      <c r="M56" s="41">
        <f t="shared" si="2"/>
        <v>98.571680529022785</v>
      </c>
      <c r="N56" s="35" t="s">
        <v>99</v>
      </c>
    </row>
    <row r="57" spans="1:14" ht="52.5" hidden="1" customHeight="1" x14ac:dyDescent="0.25">
      <c r="A57" s="22" t="s">
        <v>86</v>
      </c>
      <c r="B57" s="22" t="s">
        <v>59</v>
      </c>
      <c r="C57" s="22" t="s">
        <v>54</v>
      </c>
      <c r="D57" s="24"/>
      <c r="E57" s="23" t="s">
        <v>66</v>
      </c>
      <c r="F57" s="32"/>
      <c r="G57" s="32"/>
      <c r="H57" s="32"/>
      <c r="I57" s="32"/>
      <c r="J57" s="33"/>
      <c r="K57" s="33"/>
      <c r="L57" s="34" t="e">
        <f t="shared" si="1"/>
        <v>#DIV/0!</v>
      </c>
      <c r="M57" s="34" t="e">
        <f t="shared" si="2"/>
        <v>#DIV/0!</v>
      </c>
      <c r="N57" s="35"/>
    </row>
    <row r="58" spans="1:14" ht="52.5" customHeight="1" x14ac:dyDescent="0.25">
      <c r="A58" s="22" t="s">
        <v>27</v>
      </c>
      <c r="B58" s="22" t="s">
        <v>59</v>
      </c>
      <c r="C58" s="22" t="s">
        <v>47</v>
      </c>
      <c r="D58" s="36">
        <v>208537</v>
      </c>
      <c r="E58" s="23" t="s">
        <v>66</v>
      </c>
      <c r="F58" s="32"/>
      <c r="G58" s="32"/>
      <c r="H58" s="32"/>
      <c r="I58" s="32"/>
      <c r="J58" s="37">
        <v>208537</v>
      </c>
      <c r="K58" s="33">
        <v>165800</v>
      </c>
      <c r="L58" s="34">
        <f t="shared" si="1"/>
        <v>79.506274665886636</v>
      </c>
      <c r="M58" s="34">
        <f t="shared" si="2"/>
        <v>79.506274665886636</v>
      </c>
      <c r="N58" s="42" t="s">
        <v>99</v>
      </c>
    </row>
    <row r="59" spans="1:14" ht="52.5" customHeight="1" x14ac:dyDescent="0.25">
      <c r="A59" s="22" t="s">
        <v>28</v>
      </c>
      <c r="B59" s="22" t="s">
        <v>59</v>
      </c>
      <c r="C59" s="22" t="s">
        <v>48</v>
      </c>
      <c r="D59" s="36">
        <v>24102772</v>
      </c>
      <c r="E59" s="23" t="s">
        <v>66</v>
      </c>
      <c r="F59" s="32"/>
      <c r="G59" s="32"/>
      <c r="H59" s="32"/>
      <c r="I59" s="32"/>
      <c r="J59" s="37">
        <v>22512167.25</v>
      </c>
      <c r="K59" s="33">
        <v>21756724.079999998</v>
      </c>
      <c r="L59" s="34">
        <f t="shared" si="1"/>
        <v>96.644289456404948</v>
      </c>
      <c r="M59" s="34">
        <f t="shared" si="2"/>
        <v>90.266480884439332</v>
      </c>
      <c r="N59" s="42" t="s">
        <v>99</v>
      </c>
    </row>
    <row r="60" spans="1:14" ht="52.5" customHeight="1" x14ac:dyDescent="0.25">
      <c r="A60" s="22" t="s">
        <v>29</v>
      </c>
      <c r="B60" s="22" t="s">
        <v>59</v>
      </c>
      <c r="C60" s="22" t="s">
        <v>51</v>
      </c>
      <c r="D60" s="38">
        <v>1163360</v>
      </c>
      <c r="E60" s="39" t="s">
        <v>66</v>
      </c>
      <c r="F60" s="40"/>
      <c r="G60" s="40"/>
      <c r="H60" s="40"/>
      <c r="I60" s="40"/>
      <c r="J60" s="37">
        <v>11162587</v>
      </c>
      <c r="K60" s="33">
        <v>11110587</v>
      </c>
      <c r="L60" s="41">
        <f t="shared" si="1"/>
        <v>99.534158166023701</v>
      </c>
      <c r="M60" s="41">
        <f t="shared" si="2"/>
        <v>955.04289299958737</v>
      </c>
      <c r="N60" s="42" t="s">
        <v>99</v>
      </c>
    </row>
    <row r="61" spans="1:14" ht="52.5" customHeight="1" x14ac:dyDescent="0.25">
      <c r="A61" s="21" t="s">
        <v>30</v>
      </c>
      <c r="B61" s="21" t="s">
        <v>52</v>
      </c>
      <c r="C61" s="27" t="s">
        <v>66</v>
      </c>
      <c r="D61" s="28">
        <f>D62+D63</f>
        <v>11649647</v>
      </c>
      <c r="E61" s="49" t="s">
        <v>66</v>
      </c>
      <c r="F61" s="50"/>
      <c r="G61" s="50"/>
      <c r="H61" s="50"/>
      <c r="I61" s="50"/>
      <c r="J61" s="29">
        <f>J62+J63</f>
        <v>12133707.220000001</v>
      </c>
      <c r="K61" s="29">
        <f>K62+K63</f>
        <v>12133657.220000001</v>
      </c>
      <c r="L61" s="30">
        <f t="shared" si="1"/>
        <v>99.999587924785942</v>
      </c>
      <c r="M61" s="30">
        <f t="shared" si="2"/>
        <v>104.15472005289088</v>
      </c>
      <c r="N61" s="47"/>
    </row>
    <row r="62" spans="1:14" ht="52.5" customHeight="1" x14ac:dyDescent="0.25">
      <c r="A62" s="22" t="s">
        <v>87</v>
      </c>
      <c r="B62" s="22" t="s">
        <v>52</v>
      </c>
      <c r="C62" s="22" t="s">
        <v>46</v>
      </c>
      <c r="D62" s="38">
        <v>11230647</v>
      </c>
      <c r="E62" s="39" t="s">
        <v>66</v>
      </c>
      <c r="F62" s="40"/>
      <c r="G62" s="40"/>
      <c r="H62" s="40"/>
      <c r="I62" s="40"/>
      <c r="J62" s="37">
        <v>11714707.220000001</v>
      </c>
      <c r="K62" s="33">
        <v>11714707.220000001</v>
      </c>
      <c r="L62" s="41">
        <f t="shared" si="1"/>
        <v>100</v>
      </c>
      <c r="M62" s="41">
        <f t="shared" si="2"/>
        <v>104.31017215659971</v>
      </c>
      <c r="N62" s="42" t="s">
        <v>99</v>
      </c>
    </row>
    <row r="63" spans="1:14" ht="52.5" customHeight="1" x14ac:dyDescent="0.25">
      <c r="A63" s="22" t="s">
        <v>31</v>
      </c>
      <c r="B63" s="22" t="s">
        <v>52</v>
      </c>
      <c r="C63" s="22" t="s">
        <v>54</v>
      </c>
      <c r="D63" s="36">
        <v>419000</v>
      </c>
      <c r="E63" s="23" t="s">
        <v>66</v>
      </c>
      <c r="F63" s="32"/>
      <c r="G63" s="32"/>
      <c r="H63" s="32"/>
      <c r="I63" s="32"/>
      <c r="J63" s="37">
        <v>419000</v>
      </c>
      <c r="K63" s="33">
        <v>418950</v>
      </c>
      <c r="L63" s="34">
        <f t="shared" si="1"/>
        <v>99.988066825775661</v>
      </c>
      <c r="M63" s="34">
        <f t="shared" si="2"/>
        <v>99.988066825775661</v>
      </c>
      <c r="N63" s="35" t="s">
        <v>99</v>
      </c>
    </row>
    <row r="64" spans="1:14" ht="52.5" hidden="1" customHeight="1" x14ac:dyDescent="0.25">
      <c r="A64" s="22" t="s">
        <v>88</v>
      </c>
      <c r="B64" s="22" t="s">
        <v>52</v>
      </c>
      <c r="C64" s="22" t="s">
        <v>47</v>
      </c>
      <c r="D64" s="24"/>
      <c r="E64" s="23" t="s">
        <v>66</v>
      </c>
      <c r="F64" s="32"/>
      <c r="G64" s="32"/>
      <c r="H64" s="32"/>
      <c r="I64" s="32"/>
      <c r="J64" s="33"/>
      <c r="K64" s="33"/>
      <c r="L64" s="34" t="e">
        <f t="shared" si="1"/>
        <v>#DIV/0!</v>
      </c>
      <c r="M64" s="34" t="e">
        <f t="shared" si="2"/>
        <v>#DIV/0!</v>
      </c>
      <c r="N64" s="35"/>
    </row>
    <row r="65" spans="1:14" ht="52.5" hidden="1" customHeight="1" x14ac:dyDescent="0.25">
      <c r="A65" s="22" t="s">
        <v>89</v>
      </c>
      <c r="B65" s="22" t="s">
        <v>52</v>
      </c>
      <c r="C65" s="22" t="s">
        <v>50</v>
      </c>
      <c r="D65" s="24"/>
      <c r="E65" s="23" t="s">
        <v>66</v>
      </c>
      <c r="F65" s="32"/>
      <c r="G65" s="32"/>
      <c r="H65" s="32"/>
      <c r="I65" s="32"/>
      <c r="J65" s="33"/>
      <c r="K65" s="33"/>
      <c r="L65" s="34" t="e">
        <f t="shared" si="1"/>
        <v>#DIV/0!</v>
      </c>
      <c r="M65" s="34" t="e">
        <f t="shared" si="2"/>
        <v>#DIV/0!</v>
      </c>
      <c r="N65" s="35"/>
    </row>
    <row r="66" spans="1:14" ht="52.5" hidden="1" customHeight="1" x14ac:dyDescent="0.25">
      <c r="A66" s="21" t="s">
        <v>90</v>
      </c>
      <c r="B66" s="21" t="s">
        <v>57</v>
      </c>
      <c r="C66" s="27" t="s">
        <v>66</v>
      </c>
      <c r="D66" s="28"/>
      <c r="E66" s="49" t="s">
        <v>66</v>
      </c>
      <c r="F66" s="50"/>
      <c r="G66" s="50"/>
      <c r="H66" s="50"/>
      <c r="I66" s="50"/>
      <c r="J66" s="29">
        <f>J67+J68+J69</f>
        <v>0</v>
      </c>
      <c r="K66" s="29">
        <f>K67+K68+K69</f>
        <v>0</v>
      </c>
      <c r="L66" s="30" t="e">
        <f t="shared" si="1"/>
        <v>#DIV/0!</v>
      </c>
      <c r="M66" s="30" t="e">
        <f t="shared" si="2"/>
        <v>#DIV/0!</v>
      </c>
      <c r="N66" s="47"/>
    </row>
    <row r="67" spans="1:14" ht="52.5" hidden="1" customHeight="1" x14ac:dyDescent="0.25">
      <c r="A67" s="22" t="s">
        <v>91</v>
      </c>
      <c r="B67" s="22" t="s">
        <v>57</v>
      </c>
      <c r="C67" s="22" t="s">
        <v>46</v>
      </c>
      <c r="D67" s="24"/>
      <c r="E67" s="23" t="s">
        <v>66</v>
      </c>
      <c r="F67" s="32"/>
      <c r="G67" s="32"/>
      <c r="H67" s="32"/>
      <c r="I67" s="32"/>
      <c r="J67" s="33"/>
      <c r="K67" s="33"/>
      <c r="L67" s="34" t="e">
        <f t="shared" si="1"/>
        <v>#DIV/0!</v>
      </c>
      <c r="M67" s="34" t="e">
        <f t="shared" si="2"/>
        <v>#DIV/0!</v>
      </c>
      <c r="N67" s="35"/>
    </row>
    <row r="68" spans="1:14" ht="52.5" hidden="1" customHeight="1" x14ac:dyDescent="0.25">
      <c r="A68" s="22" t="s">
        <v>92</v>
      </c>
      <c r="B68" s="22" t="s">
        <v>57</v>
      </c>
      <c r="C68" s="22" t="s">
        <v>54</v>
      </c>
      <c r="D68" s="24"/>
      <c r="E68" s="23" t="s">
        <v>66</v>
      </c>
      <c r="F68" s="32"/>
      <c r="G68" s="32"/>
      <c r="H68" s="32"/>
      <c r="I68" s="32"/>
      <c r="J68" s="33"/>
      <c r="K68" s="33"/>
      <c r="L68" s="34" t="e">
        <f t="shared" ref="L68:L76" si="8">K68/J68*100</f>
        <v>#DIV/0!</v>
      </c>
      <c r="M68" s="34" t="e">
        <f t="shared" si="2"/>
        <v>#DIV/0!</v>
      </c>
      <c r="N68" s="35"/>
    </row>
    <row r="69" spans="1:14" ht="52.5" hidden="1" customHeight="1" x14ac:dyDescent="0.25">
      <c r="A69" s="22" t="s">
        <v>93</v>
      </c>
      <c r="B69" s="22" t="s">
        <v>57</v>
      </c>
      <c r="C69" s="22" t="s">
        <v>48</v>
      </c>
      <c r="D69" s="24"/>
      <c r="E69" s="23" t="s">
        <v>66</v>
      </c>
      <c r="F69" s="32"/>
      <c r="G69" s="32"/>
      <c r="H69" s="32"/>
      <c r="I69" s="32"/>
      <c r="J69" s="33"/>
      <c r="K69" s="33"/>
      <c r="L69" s="34" t="e">
        <f t="shared" si="8"/>
        <v>#DIV/0!</v>
      </c>
      <c r="M69" s="34" t="e">
        <f t="shared" ref="M69:M76" si="9">K69/D69*100</f>
        <v>#DIV/0!</v>
      </c>
      <c r="N69" s="35"/>
    </row>
    <row r="70" spans="1:14" ht="52.5" hidden="1" customHeight="1" x14ac:dyDescent="0.25">
      <c r="A70" s="21" t="s">
        <v>94</v>
      </c>
      <c r="B70" s="21" t="s">
        <v>53</v>
      </c>
      <c r="C70" s="27" t="s">
        <v>66</v>
      </c>
      <c r="D70" s="28"/>
      <c r="E70" s="49" t="s">
        <v>66</v>
      </c>
      <c r="F70" s="50"/>
      <c r="G70" s="50"/>
      <c r="H70" s="50"/>
      <c r="I70" s="50"/>
      <c r="J70" s="29">
        <f>J71</f>
        <v>0</v>
      </c>
      <c r="K70" s="29">
        <f>K71</f>
        <v>0</v>
      </c>
      <c r="L70" s="30" t="e">
        <f t="shared" si="8"/>
        <v>#DIV/0!</v>
      </c>
      <c r="M70" s="30" t="e">
        <f t="shared" si="9"/>
        <v>#DIV/0!</v>
      </c>
      <c r="N70" s="47"/>
    </row>
    <row r="71" spans="1:14" ht="52.5" hidden="1" customHeight="1" x14ac:dyDescent="0.25">
      <c r="A71" s="22" t="s">
        <v>95</v>
      </c>
      <c r="B71" s="22" t="s">
        <v>53</v>
      </c>
      <c r="C71" s="22" t="s">
        <v>46</v>
      </c>
      <c r="D71" s="24"/>
      <c r="E71" s="23" t="s">
        <v>66</v>
      </c>
      <c r="F71" s="32"/>
      <c r="G71" s="32"/>
      <c r="H71" s="32"/>
      <c r="I71" s="32"/>
      <c r="J71" s="33"/>
      <c r="K71" s="33"/>
      <c r="L71" s="34" t="e">
        <f t="shared" si="8"/>
        <v>#DIV/0!</v>
      </c>
      <c r="M71" s="34" t="e">
        <f t="shared" si="9"/>
        <v>#DIV/0!</v>
      </c>
      <c r="N71" s="35"/>
    </row>
    <row r="72" spans="1:14" ht="52.5" customHeight="1" x14ac:dyDescent="0.25">
      <c r="A72" s="21" t="s">
        <v>96</v>
      </c>
      <c r="B72" s="21" t="s">
        <v>60</v>
      </c>
      <c r="C72" s="27" t="s">
        <v>66</v>
      </c>
      <c r="D72" s="28">
        <f>D73+D74</f>
        <v>4108000</v>
      </c>
      <c r="E72" s="49" t="s">
        <v>66</v>
      </c>
      <c r="F72" s="50"/>
      <c r="G72" s="50"/>
      <c r="H72" s="50"/>
      <c r="I72" s="50"/>
      <c r="J72" s="29">
        <f>J73+J74+J75</f>
        <v>8641618.5700000003</v>
      </c>
      <c r="K72" s="29">
        <f>K73+K74+K75</f>
        <v>8641618.5700000003</v>
      </c>
      <c r="L72" s="30">
        <f t="shared" si="8"/>
        <v>100</v>
      </c>
      <c r="M72" s="30">
        <f t="shared" si="9"/>
        <v>210.3607246835443</v>
      </c>
      <c r="N72" s="47"/>
    </row>
    <row r="73" spans="1:14" ht="52.5" customHeight="1" x14ac:dyDescent="0.25">
      <c r="A73" s="22" t="s">
        <v>32</v>
      </c>
      <c r="B73" s="22" t="s">
        <v>60</v>
      </c>
      <c r="C73" s="22" t="s">
        <v>46</v>
      </c>
      <c r="D73" s="36">
        <v>1108000</v>
      </c>
      <c r="E73" s="23" t="s">
        <v>66</v>
      </c>
      <c r="F73" s="32"/>
      <c r="G73" s="32"/>
      <c r="H73" s="32"/>
      <c r="I73" s="32"/>
      <c r="J73" s="37">
        <v>1108000</v>
      </c>
      <c r="K73" s="33">
        <v>1108000</v>
      </c>
      <c r="L73" s="34">
        <f t="shared" si="8"/>
        <v>100</v>
      </c>
      <c r="M73" s="34">
        <f t="shared" si="9"/>
        <v>100</v>
      </c>
      <c r="N73" s="35"/>
    </row>
    <row r="74" spans="1:14" ht="37.5" customHeight="1" x14ac:dyDescent="0.25">
      <c r="A74" s="22" t="s">
        <v>33</v>
      </c>
      <c r="B74" s="22" t="s">
        <v>60</v>
      </c>
      <c r="C74" s="22" t="s">
        <v>54</v>
      </c>
      <c r="D74" s="36">
        <v>3000000</v>
      </c>
      <c r="E74" s="23" t="s">
        <v>66</v>
      </c>
      <c r="F74" s="32"/>
      <c r="G74" s="32"/>
      <c r="H74" s="32"/>
      <c r="I74" s="32"/>
      <c r="J74" s="37">
        <v>6973758.5700000003</v>
      </c>
      <c r="K74" s="33">
        <v>6973758.5700000003</v>
      </c>
      <c r="L74" s="34">
        <f t="shared" si="8"/>
        <v>100</v>
      </c>
      <c r="M74" s="34">
        <f t="shared" si="9"/>
        <v>232.45861900000003</v>
      </c>
      <c r="N74" s="35" t="s">
        <v>99</v>
      </c>
    </row>
    <row r="75" spans="1:14" ht="35.25" customHeight="1" x14ac:dyDescent="0.25">
      <c r="A75" s="22" t="s">
        <v>97</v>
      </c>
      <c r="B75" s="22" t="s">
        <v>60</v>
      </c>
      <c r="C75" s="22" t="s">
        <v>47</v>
      </c>
      <c r="D75" s="36"/>
      <c r="E75" s="23" t="s">
        <v>66</v>
      </c>
      <c r="F75" s="32"/>
      <c r="G75" s="32"/>
      <c r="H75" s="32"/>
      <c r="I75" s="32"/>
      <c r="J75" s="37">
        <v>559860</v>
      </c>
      <c r="K75" s="33">
        <v>559860</v>
      </c>
      <c r="L75" s="34">
        <f t="shared" si="8"/>
        <v>100</v>
      </c>
      <c r="M75" s="34"/>
      <c r="N75" s="35" t="s">
        <v>99</v>
      </c>
    </row>
    <row r="76" spans="1:14" ht="27.75" customHeight="1" x14ac:dyDescent="0.25">
      <c r="A76" s="44" t="s">
        <v>98</v>
      </c>
      <c r="B76" s="45"/>
      <c r="C76" s="44"/>
      <c r="D76" s="46">
        <f t="shared" ref="D76:I76" si="10">D4+D13+D16+D21+D31+D35+D38+D45+D48+D55+D61+D66+D72</f>
        <v>596146881.60000002</v>
      </c>
      <c r="E76" s="46" t="e">
        <f t="shared" si="10"/>
        <v>#VALUE!</v>
      </c>
      <c r="F76" s="46">
        <f t="shared" si="10"/>
        <v>0</v>
      </c>
      <c r="G76" s="46">
        <f t="shared" si="10"/>
        <v>0</v>
      </c>
      <c r="H76" s="46">
        <f t="shared" si="10"/>
        <v>0</v>
      </c>
      <c r="I76" s="46">
        <f t="shared" si="10"/>
        <v>0</v>
      </c>
      <c r="J76" s="46">
        <f>J4+J13+J16+J21+J31+J35+J38+J45+J48+J55+J61+J66+J72</f>
        <v>782085504.58000004</v>
      </c>
      <c r="K76" s="46">
        <f>K4+K13+K16+K21+K31+K35+K38+K45+K48+K55+K61+K66+K70+K72</f>
        <v>755008465.55000007</v>
      </c>
      <c r="L76" s="28">
        <f t="shared" si="8"/>
        <v>96.537841595141046</v>
      </c>
      <c r="M76" s="28">
        <f t="shared" si="9"/>
        <v>126.64806088117598</v>
      </c>
      <c r="N76" s="47"/>
    </row>
    <row r="77" spans="1:14" ht="52.5" hidden="1" customHeight="1" x14ac:dyDescent="0.25"/>
    <row r="78" spans="1:14" ht="56.25" customHeight="1" x14ac:dyDescent="0.2">
      <c r="A78" s="57" t="s">
        <v>108</v>
      </c>
      <c r="B78" s="57"/>
      <c r="C78" s="57"/>
      <c r="D78" s="52"/>
      <c r="E78" s="52"/>
      <c r="F78" s="53"/>
      <c r="G78" s="54" t="s">
        <v>101</v>
      </c>
      <c r="H78" s="52"/>
      <c r="I78" s="52"/>
      <c r="J78" s="52"/>
      <c r="K78" s="52"/>
      <c r="L78" s="55" t="s">
        <v>102</v>
      </c>
      <c r="M78" s="53"/>
      <c r="N78" s="54"/>
    </row>
    <row r="79" spans="1:14" ht="52.5" customHeight="1" x14ac:dyDescent="0.25">
      <c r="A79" s="1"/>
      <c r="B79" s="16"/>
      <c r="C79" s="1"/>
      <c r="D79" s="1"/>
      <c r="E79" s="17"/>
      <c r="F79" s="1"/>
      <c r="G79" s="1"/>
      <c r="H79" s="17"/>
      <c r="I79" s="1"/>
      <c r="J79" s="1"/>
      <c r="L79" s="16"/>
      <c r="M79" s="16"/>
    </row>
    <row r="80" spans="1:14" ht="18" customHeight="1" x14ac:dyDescent="0.25">
      <c r="A80" s="18" t="s">
        <v>103</v>
      </c>
      <c r="B80" s="16"/>
      <c r="C80" s="1"/>
      <c r="D80" s="1"/>
      <c r="E80" s="17"/>
      <c r="F80" s="1"/>
      <c r="G80" s="1"/>
      <c r="H80" s="17"/>
      <c r="I80" s="1"/>
      <c r="J80" s="19"/>
      <c r="K80" s="20"/>
      <c r="L80" s="20"/>
      <c r="M80" s="16"/>
    </row>
    <row r="81" spans="1:13" ht="52.5" customHeight="1" x14ac:dyDescent="0.25">
      <c r="A81" s="18" t="s">
        <v>104</v>
      </c>
      <c r="B81" s="16"/>
      <c r="C81" s="1"/>
      <c r="D81" s="1"/>
      <c r="E81" s="17"/>
      <c r="F81" s="1"/>
      <c r="G81" s="1"/>
      <c r="H81" s="17"/>
      <c r="I81" s="1"/>
      <c r="J81" s="1"/>
      <c r="L81" s="16"/>
      <c r="M81" s="16"/>
    </row>
  </sheetData>
  <mergeCells count="2">
    <mergeCell ref="A1:N1"/>
    <mergeCell ref="A78:C78"/>
  </mergeCells>
  <pageMargins left="0.11811023622047245" right="0.11811023622047245" top="0.74803149606299213" bottom="0.35433070866141736" header="0.31496062992125984" footer="0.31496062992125984"/>
  <pageSetup paperSize="9" scale="7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Лист3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2023-04-07T10:45:06Z</dcterms:modified>
</cp:coreProperties>
</file>