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dget2\d\Мои документы\ПРОГРАММЫ 2019-2024\Администрация\на 2022 год\постановление 873 от 30.12.2022\"/>
    </mc:Choice>
  </mc:AlternateContent>
  <xr:revisionPtr revIDLastSave="0" documentId="13_ncr:1_{61FFF2E4-CD30-4865-92E2-C6757185897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лан" sheetId="11" r:id="rId1"/>
  </sheets>
  <definedNames>
    <definedName name="_xlnm._FilterDatabase" localSheetId="0" hidden="1">план!$B$10:$M$368</definedName>
    <definedName name="_xlnm.Print_Area" localSheetId="0">план!$A$1:$M$368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9" i="11" l="1"/>
  <c r="J130" i="11"/>
  <c r="J133" i="11"/>
  <c r="J366" i="11" s="1"/>
  <c r="J181" i="11"/>
  <c r="J300" i="11"/>
  <c r="J313" i="11"/>
  <c r="J308" i="11"/>
  <c r="J121" i="11"/>
  <c r="J65" i="11" l="1"/>
  <c r="J296" i="11"/>
  <c r="J25" i="11"/>
  <c r="J303" i="11"/>
  <c r="J143" i="11"/>
  <c r="J142" i="11"/>
  <c r="J144" i="11"/>
  <c r="K271" i="11"/>
  <c r="K270" i="11"/>
  <c r="K269" i="11"/>
  <c r="J73" i="11"/>
  <c r="J298" i="11"/>
  <c r="J45" i="11"/>
  <c r="J37" i="11"/>
  <c r="J29" i="11"/>
  <c r="J17" i="11"/>
  <c r="J175" i="11"/>
  <c r="J113" i="11"/>
  <c r="J109" i="11"/>
  <c r="J68" i="11"/>
  <c r="K263" i="11"/>
  <c r="J263" i="11"/>
  <c r="L263" i="11"/>
  <c r="J367" i="11" l="1"/>
  <c r="J211" i="11"/>
  <c r="J49" i="11"/>
  <c r="J293" i="11" l="1"/>
  <c r="J290" i="11"/>
  <c r="J365" i="11" l="1"/>
  <c r="J288" i="11"/>
  <c r="L288" i="11"/>
  <c r="K288" i="11"/>
  <c r="L188" i="11"/>
  <c r="K188" i="11"/>
  <c r="J188" i="11"/>
  <c r="J191" i="11"/>
  <c r="J201" i="11"/>
  <c r="K367" i="11" l="1"/>
  <c r="K366" i="11"/>
  <c r="K365" i="11"/>
  <c r="K278" i="11"/>
  <c r="L278" i="11"/>
  <c r="J278" i="11"/>
  <c r="L273" i="11"/>
  <c r="K273" i="11"/>
  <c r="L63" i="11" l="1"/>
  <c r="K63" i="11"/>
  <c r="J63" i="11"/>
  <c r="L59" i="11"/>
  <c r="K59" i="11"/>
  <c r="J59" i="11"/>
  <c r="K146" i="11" l="1"/>
  <c r="L146" i="11"/>
  <c r="J146" i="11" l="1"/>
  <c r="J21" i="11" l="1"/>
  <c r="L367" i="11" l="1"/>
  <c r="L365" i="11"/>
  <c r="L255" i="11"/>
  <c r="L366" i="11" s="1"/>
  <c r="J255" i="11"/>
  <c r="J283" i="11" l="1"/>
  <c r="K363" i="11"/>
  <c r="L363" i="11"/>
  <c r="K368" i="11"/>
  <c r="K364" i="11" s="1"/>
  <c r="L368" i="11"/>
  <c r="L364" i="11" s="1"/>
  <c r="K358" i="11" l="1"/>
  <c r="L358" i="11"/>
  <c r="L353" i="11" l="1"/>
  <c r="K353" i="11"/>
  <c r="L348" i="11"/>
  <c r="K348" i="11"/>
  <c r="L343" i="11"/>
  <c r="K343" i="11"/>
  <c r="L338" i="11" l="1"/>
  <c r="K338" i="11"/>
  <c r="L333" i="11" l="1"/>
  <c r="K333" i="11"/>
  <c r="K323" i="11"/>
  <c r="L328" i="11" l="1"/>
  <c r="K328" i="11"/>
  <c r="K303" i="11"/>
  <c r="K308" i="11"/>
  <c r="K313" i="11"/>
  <c r="K318" i="11"/>
  <c r="L203" i="11"/>
  <c r="L223" i="11"/>
  <c r="K223" i="11"/>
  <c r="J223" i="11"/>
  <c r="L218" i="11"/>
  <c r="K218" i="11"/>
  <c r="J218" i="11"/>
  <c r="L213" i="11"/>
  <c r="K213" i="11"/>
  <c r="J213" i="11"/>
  <c r="L323" i="11"/>
  <c r="L283" i="11"/>
  <c r="K283" i="11"/>
  <c r="L318" i="11"/>
  <c r="L313" i="11"/>
  <c r="L308" i="11"/>
  <c r="L303" i="11"/>
  <c r="L298" i="11"/>
  <c r="L293" i="11"/>
  <c r="L268" i="11"/>
  <c r="L258" i="11"/>
  <c r="L253" i="11"/>
  <c r="L248" i="11"/>
  <c r="L243" i="11"/>
  <c r="L238" i="11"/>
  <c r="L233" i="11"/>
  <c r="L228" i="11"/>
  <c r="L208" i="11"/>
  <c r="L198" i="11"/>
  <c r="L193" i="11"/>
  <c r="L183" i="11"/>
  <c r="L179" i="11"/>
  <c r="L174" i="11"/>
  <c r="L170" i="11"/>
  <c r="L166" i="11"/>
  <c r="L162" i="11"/>
  <c r="L158" i="11"/>
  <c r="L154" i="11"/>
  <c r="L150" i="11"/>
  <c r="L141" i="11"/>
  <c r="L136" i="11"/>
  <c r="L132" i="11"/>
  <c r="L128" i="11"/>
  <c r="L124" i="11"/>
  <c r="L120" i="11"/>
  <c r="L116" i="11"/>
  <c r="L112" i="11"/>
  <c r="L108" i="11"/>
  <c r="L99" i="11"/>
  <c r="L95" i="11"/>
  <c r="L91" i="11"/>
  <c r="L87" i="11"/>
  <c r="L83" i="11"/>
  <c r="L79" i="11"/>
  <c r="L75" i="11"/>
  <c r="L71" i="11"/>
  <c r="L67" i="11"/>
  <c r="L51" i="11"/>
  <c r="L47" i="11"/>
  <c r="L43" i="11"/>
  <c r="L39" i="11"/>
  <c r="L35" i="11"/>
  <c r="L31" i="11"/>
  <c r="L27" i="11"/>
  <c r="L19" i="11"/>
  <c r="L23" i="11" l="1"/>
  <c r="L55" i="11"/>
  <c r="L15" i="11"/>
  <c r="L104" i="11"/>
  <c r="K298" i="11" l="1"/>
  <c r="K293" i="11" l="1"/>
  <c r="J273" i="11" l="1"/>
  <c r="K268" i="11" l="1"/>
  <c r="J268" i="11"/>
  <c r="K258" i="11" l="1"/>
  <c r="J258" i="11"/>
  <c r="K198" i="11"/>
  <c r="J198" i="11"/>
  <c r="K253" i="11" l="1"/>
  <c r="J253" i="11"/>
  <c r="K248" i="11"/>
  <c r="J248" i="11"/>
  <c r="K243" i="11"/>
  <c r="J243" i="11"/>
  <c r="K238" i="11" l="1"/>
  <c r="J238" i="11"/>
  <c r="K233" i="11"/>
  <c r="J233" i="11"/>
  <c r="K228" i="11"/>
  <c r="J228" i="11"/>
  <c r="J87" i="11" l="1"/>
  <c r="K87" i="11"/>
  <c r="K23" i="11" l="1"/>
  <c r="J23" i="11"/>
  <c r="J15" i="11" l="1"/>
  <c r="K15" i="11"/>
  <c r="J104" i="11"/>
  <c r="K104" i="11"/>
  <c r="J179" i="11"/>
  <c r="K116" i="11" l="1"/>
  <c r="J116" i="11"/>
  <c r="K112" i="11"/>
  <c r="J112" i="11"/>
  <c r="K208" i="11" l="1"/>
  <c r="J208" i="11"/>
  <c r="K203" i="11" l="1"/>
  <c r="J203" i="11"/>
  <c r="K193" i="11" l="1"/>
  <c r="J193" i="11"/>
  <c r="K170" i="11"/>
  <c r="K19" i="11" l="1"/>
  <c r="K179" i="11" l="1"/>
  <c r="K183" i="11" l="1"/>
  <c r="J183" i="11"/>
  <c r="K158" i="11" l="1"/>
  <c r="K162" i="11"/>
  <c r="K174" i="11" l="1"/>
  <c r="K154" i="11"/>
  <c r="K141" i="11"/>
  <c r="K136" i="11"/>
  <c r="K132" i="11"/>
  <c r="K128" i="11"/>
  <c r="K124" i="11"/>
  <c r="K120" i="11"/>
  <c r="K108" i="11"/>
  <c r="K99" i="11"/>
  <c r="K95" i="11"/>
  <c r="K91" i="11"/>
  <c r="K83" i="11"/>
  <c r="K79" i="11"/>
  <c r="K75" i="11"/>
  <c r="K71" i="11"/>
  <c r="K67" i="11"/>
  <c r="K55" i="11"/>
  <c r="K51" i="11"/>
  <c r="K47" i="11"/>
  <c r="K39" i="11"/>
  <c r="K43" i="11"/>
  <c r="K35" i="11"/>
  <c r="K31" i="11"/>
  <c r="K27" i="11"/>
  <c r="J170" i="11" l="1"/>
  <c r="J174" i="11" l="1"/>
  <c r="K166" i="11"/>
  <c r="J166" i="11"/>
  <c r="J141" i="11" l="1"/>
  <c r="J128" i="11" l="1"/>
  <c r="J132" i="11" l="1"/>
  <c r="J79" i="11" l="1"/>
  <c r="J124" i="11"/>
  <c r="J71" i="11" l="1"/>
  <c r="J51" i="11"/>
  <c r="J47" i="11"/>
  <c r="J43" i="11"/>
  <c r="J39" i="11"/>
  <c r="J35" i="11"/>
  <c r="J31" i="11"/>
  <c r="J27" i="11"/>
  <c r="J158" i="11" l="1"/>
  <c r="J162" i="11" l="1"/>
  <c r="K150" i="11" l="1"/>
  <c r="J95" i="11" l="1"/>
  <c r="J91" i="11"/>
  <c r="J83" i="11" l="1"/>
  <c r="J75" i="11"/>
  <c r="J67" i="11"/>
  <c r="J55" i="11"/>
  <c r="J154" i="11"/>
  <c r="J150" i="11"/>
  <c r="J99" i="11"/>
  <c r="J136" i="11"/>
  <c r="J120" i="11"/>
  <c r="J108" i="11"/>
  <c r="J19" i="11"/>
  <c r="J368" i="11" l="1"/>
  <c r="J364" i="11" s="1"/>
</calcChain>
</file>

<file path=xl/sharedStrings.xml><?xml version="1.0" encoding="utf-8"?>
<sst xmlns="http://schemas.openxmlformats.org/spreadsheetml/2006/main" count="1004" uniqueCount="183">
  <si>
    <t>Обеспечение сохранности жилых помещений, закреплённых за детьми-сиротами и детьми, оставшимися без попечения родителей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</si>
  <si>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</si>
  <si>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</si>
  <si>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</si>
  <si>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</si>
  <si>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</si>
  <si>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</si>
  <si>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</si>
  <si>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</si>
  <si>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</si>
  <si>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</si>
  <si>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</si>
  <si>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</si>
  <si>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</si>
  <si>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</si>
  <si>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</si>
  <si>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</si>
  <si>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</si>
  <si>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</si>
  <si>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</si>
  <si>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</si>
  <si>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</si>
  <si>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</si>
  <si>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</si>
  <si>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</si>
  <si>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</si>
  <si>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</si>
  <si>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</si>
  <si>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</si>
  <si>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</si>
  <si>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</si>
  <si>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</si>
  <si>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</si>
  <si>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</si>
  <si>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</si>
  <si>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</si>
  <si>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</si>
  <si>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</si>
  <si>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</si>
  <si>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</si>
  <si>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</si>
  <si>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</si>
  <si>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</si>
  <si>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</si>
  <si>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</si>
  <si>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</si>
  <si>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</si>
  <si>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</si>
  <si>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</si>
  <si>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</si>
  <si>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</si>
  <si>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</si>
  <si>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</si>
  <si>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</si>
  <si>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</si>
  <si>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</si>
  <si>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</si>
  <si>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</si>
  <si>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ГРБС</t>
  </si>
  <si>
    <t>МП</t>
  </si>
  <si>
    <t>ПМП</t>
  </si>
  <si>
    <t>ОМ</t>
  </si>
  <si>
    <t>НР</t>
  </si>
  <si>
    <t>02</t>
  </si>
  <si>
    <t>0</t>
  </si>
  <si>
    <t>00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</si>
  <si>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</si>
  <si>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</si>
  <si>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</si>
  <si>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</si>
  <si>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</si>
  <si>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</si>
  <si>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</si>
  <si>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</si>
  <si>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</si>
  <si>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</si>
  <si>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</si>
  <si>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</si>
  <si>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</si>
  <si>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</si>
  <si>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</si>
  <si>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</si>
  <si>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</si>
  <si>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</si>
  <si>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</si>
  <si>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</si>
  <si>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</si>
  <si>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</si>
  <si>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</si>
  <si>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</si>
  <si>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</si>
  <si>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</si>
  <si>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</si>
  <si>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</si>
  <si>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</si>
  <si>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</si>
  <si>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</si>
  <si>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</si>
  <si>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</si>
  <si>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</si>
  <si>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</si>
  <si>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</si>
  <si>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</si>
  <si>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</si>
  <si>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</si>
  <si>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</si>
  <si>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</si>
  <si>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</si>
  <si>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</si>
  <si>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</si>
  <si>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</si>
  <si>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</si>
  <si>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</si>
  <si>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</si>
  <si>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</si>
  <si>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</si>
  <si>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</si>
  <si>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</si>
  <si>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</si>
  <si>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</si>
  <si>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</si>
  <si>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</si>
  <si>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</si>
  <si>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</si>
  <si>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</si>
  <si>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L5190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</si>
  <si>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</si>
  <si>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</si>
  <si>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S4240</t>
  </si>
  <si>
    <t>52430</t>
  </si>
  <si>
    <t>82400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</si>
  <si>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</si>
  <si>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Приобретение специализированной техники для предприятий ЖКХ</t>
  </si>
  <si>
    <t>2022 год</t>
  </si>
  <si>
    <t>12510</t>
  </si>
  <si>
    <t xml:space="preserve"> Мероприятия в сфере коммунального хозяйства</t>
  </si>
  <si>
    <t>81740</t>
  </si>
  <si>
    <t>G</t>
  </si>
  <si>
    <t>55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</si>
  <si>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</si>
  <si>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</si>
  <si>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</si>
  <si>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 xml:space="preserve"> Строительство и реконструкция (модернизация) объектов питьевого водоснабжения 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</si>
  <si>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</si>
  <si>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</si>
  <si>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</si>
  <si>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2023 год</t>
  </si>
  <si>
    <t xml:space="preserve">Поддержка отрасли культуры </t>
  </si>
  <si>
    <t>Охрана окружающей среды</t>
  </si>
  <si>
    <t>2024 год</t>
  </si>
  <si>
    <t>S6170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</si>
  <si>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</si>
  <si>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Обеспечение жильем тренеров, тренеров-преподавателей учреждений физической культуры и спорта</t>
  </si>
  <si>
    <t>S7620</t>
  </si>
  <si>
    <t>12021</t>
  </si>
  <si>
    <t>12022</t>
  </si>
  <si>
    <t>12023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</si>
  <si>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</si>
  <si>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2 к муниципальной программе  </t>
  </si>
  <si>
    <t xml:space="preserve">Реализация полномочий органов местного самоуправления Погарского района </t>
  </si>
  <si>
    <t>Эксплуатация и содержание имущества, находящегося  в муниципальной собственности, арендованного недвижимого имущества</t>
  </si>
  <si>
    <t>Государственная поддержка отрасли культуры</t>
  </si>
  <si>
    <t>А1</t>
  </si>
  <si>
    <t>55190</t>
  </si>
  <si>
    <t>Техническое оснащение муниципальных музеев</t>
  </si>
  <si>
    <t>55900</t>
  </si>
  <si>
    <t>81850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</si>
  <si>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</si>
  <si>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83350</t>
  </si>
  <si>
    <t>А2</t>
  </si>
  <si>
    <t>18540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</si>
  <si>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 (капитальный ремонт здания автовокзала, установка видеокамер)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</si>
  <si>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(Капитальный ремонт здания МБУК "ЦБС Погарского района")</t>
  </si>
  <si>
    <t>Создание и содержание запасов (резерва) материальных ресурсов муниципального образования в целях гражданской обороны и ликвидации чрезвычайных ситуаций</t>
  </si>
  <si>
    <t>81210</t>
  </si>
  <si>
    <t>S3480</t>
  </si>
  <si>
    <t>Мероприятия в сфере охраны оуружающей среды</t>
  </si>
  <si>
    <t>83280</t>
  </si>
  <si>
    <t>от 30.12.2022г.№873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</si>
  <si>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</si>
  <si>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</si>
  <si>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Поощрение высоких темпов наращивания налогового (экономического) потенциала территорий</t>
  </si>
  <si>
    <t>15930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</si>
</sst>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2" fillId="0" borderId="0" xfId="0" applyFont="1" applyFill="1"/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left"/>
    </xf>
    <xf numFmtId="49" fontId="4" fillId="0" borderId="1" xfId="0" applyNumberFormat="1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70"/>
  <sheetViews>
    <sheetView tabSelected="1" topLeftCell="A307" zoomScale="70" zoomScaleNormal="70" zoomScaleSheetLayoutView="80" workbookViewId="0">
      <selection activeCell="A364" sqref="A364:A368"/>
    </sheetView>
  </sheetViews>
  <sheetFormatPr defaultColWidth="2.7109375" defaultRowHeight="55.15" customHeight="1" x14ac:dyDescent="0.25"/>
  <cols>
    <col min="1" max="1" width="7.140625" style="7" customWidth="1"/>
    <col min="2" max="2" width="37" style="4" customWidth="1"/>
    <col min="3" max="3" width="18.5703125" style="1" customWidth="1"/>
    <col min="4" max="4" width="24" style="1" customWidth="1"/>
    <col min="5" max="5" width="11.28515625" style="1" customWidth="1"/>
    <col min="6" max="6" width="10.140625" style="1" customWidth="1"/>
    <col min="7" max="7" width="11.140625" style="1" customWidth="1"/>
    <col min="8" max="8" width="8.28515625" style="1" customWidth="1"/>
    <col min="9" max="9" width="9.28515625" style="1" customWidth="1"/>
    <col min="10" max="10" width="19" style="29" customWidth="1"/>
    <col min="11" max="11" width="17.140625" style="29" customWidth="1"/>
    <col min="12" max="12" width="16.28515625" style="29" customWidth="1"/>
    <col min="13" max="13" width="48.5703125" style="28" customWidth="1"/>
    <col min="14" max="16384" width="2.7109375" style="1"/>
  </cols>
  <sheetData>
    <row r="1" spans="1:13" ht="27.6" customHeight="1" x14ac:dyDescent="0.3">
      <c r="I1" s="1" t="s">
        <v>157</v>
      </c>
      <c r="J1" s="13"/>
      <c r="K1" s="14"/>
      <c r="L1" s="13"/>
      <c r="M1" s="14"/>
    </row>
    <row r="2" spans="1:13" ht="25.15" customHeight="1" x14ac:dyDescent="0.3">
      <c r="I2" s="1" t="s">
        <v>178</v>
      </c>
      <c r="J2" s="15"/>
      <c r="K2" s="15"/>
      <c r="L2" s="15"/>
      <c r="M2" s="15"/>
    </row>
    <row r="3" spans="1:13" ht="25.15" customHeight="1" x14ac:dyDescent="0.3">
      <c r="I3" s="1" t="s">
        <v>158</v>
      </c>
      <c r="J3" s="15"/>
      <c r="K3" s="15"/>
      <c r="L3" s="15"/>
      <c r="M3" s="15"/>
    </row>
    <row r="4" spans="1:13" ht="29.25" customHeight="1" x14ac:dyDescent="0.3">
      <c r="I4" s="1" t="s">
        <v>159</v>
      </c>
      <c r="J4" s="15"/>
      <c r="K4" s="15"/>
      <c r="L4" s="15"/>
      <c r="M4" s="15"/>
    </row>
    <row r="5" spans="1:13" ht="21" customHeight="1" x14ac:dyDescent="0.25">
      <c r="B5" s="2"/>
      <c r="C5" s="2"/>
      <c r="D5" s="2"/>
      <c r="E5" s="2"/>
      <c r="F5" s="2"/>
      <c r="G5" s="2"/>
      <c r="H5" s="2"/>
      <c r="I5" s="2"/>
      <c r="J5" s="32"/>
      <c r="K5" s="32"/>
      <c r="L5" s="32"/>
      <c r="M5" s="32"/>
    </row>
    <row r="6" spans="1:13" ht="25.15" customHeight="1" x14ac:dyDescent="0.25">
      <c r="B6" s="54" t="s"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28.15" customHeight="1" x14ac:dyDescent="0.25">
      <c r="B7" s="54" t="s"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31.15" customHeight="1" x14ac:dyDescent="0.25">
      <c r="B8" s="54" t="s">
        <v>56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55.15" customHeight="1" x14ac:dyDescent="0.25">
      <c r="A9" s="36"/>
      <c r="B9" s="42" t="s">
        <v>22</v>
      </c>
      <c r="C9" s="42" t="s">
        <v>1</v>
      </c>
      <c r="D9" s="42" t="s">
        <v>2</v>
      </c>
      <c r="E9" s="62" t="s">
        <v>57</v>
      </c>
      <c r="F9" s="61"/>
      <c r="G9" s="61"/>
      <c r="H9" s="61"/>
      <c r="I9" s="63"/>
      <c r="J9" s="61"/>
      <c r="K9" s="61"/>
      <c r="L9" s="61"/>
      <c r="M9" s="56" t="s">
        <v>79</v>
      </c>
    </row>
    <row r="10" spans="1:13" ht="55.15" customHeight="1" x14ac:dyDescent="0.25">
      <c r="A10" s="37"/>
      <c r="B10" s="43"/>
      <c r="C10" s="43"/>
      <c r="D10" s="43"/>
      <c r="E10" s="42" t="s">
        <v>58</v>
      </c>
      <c r="F10" s="42" t="s">
        <v>59</v>
      </c>
      <c r="G10" s="42" t="s">
        <v>60</v>
      </c>
      <c r="H10" s="42" t="s">
        <v>61</v>
      </c>
      <c r="I10" s="42" t="s">
        <v>62</v>
      </c>
      <c r="J10" s="59" t="s">
        <v>133</v>
      </c>
      <c r="K10" s="59" t="s">
        <v>146</v>
      </c>
      <c r="L10" s="59" t="s">
        <v>149</v>
      </c>
      <c r="M10" s="57"/>
    </row>
    <row r="11" spans="1:13" ht="10.5" customHeight="1" x14ac:dyDescent="0.25">
      <c r="A11" s="38"/>
      <c r="B11" s="44"/>
      <c r="C11" s="44"/>
      <c r="D11" s="44"/>
      <c r="E11" s="44"/>
      <c r="F11" s="44"/>
      <c r="G11" s="44"/>
      <c r="H11" s="44"/>
      <c r="I11" s="44"/>
      <c r="J11" s="60"/>
      <c r="K11" s="60"/>
      <c r="L11" s="60"/>
      <c r="M11" s="58"/>
    </row>
    <row r="12" spans="1:13" ht="55.15" customHeight="1" x14ac:dyDescent="0.25">
      <c r="A12" s="36">
        <v>1</v>
      </c>
      <c r="B12" s="51" t="s">
        <v>77</v>
      </c>
      <c r="C12" s="45" t="s">
        <v>10</v>
      </c>
      <c r="D12" s="10" t="s">
        <v>3</v>
      </c>
      <c r="E12" s="16"/>
      <c r="F12" s="16"/>
      <c r="G12" s="16"/>
      <c r="H12" s="16"/>
      <c r="I12" s="16"/>
      <c r="J12" s="17"/>
      <c r="K12" s="17"/>
      <c r="L12" s="17"/>
      <c r="M12" s="42"/>
    </row>
    <row r="13" spans="1:13" ht="55.15" customHeight="1" x14ac:dyDescent="0.25">
      <c r="A13" s="37"/>
      <c r="B13" s="52"/>
      <c r="C13" s="55"/>
      <c r="D13" s="10" t="s">
        <v>4</v>
      </c>
      <c r="E13" s="18">
        <v>916</v>
      </c>
      <c r="F13" s="18" t="s">
        <v>63</v>
      </c>
      <c r="G13" s="18" t="s">
        <v>64</v>
      </c>
      <c r="H13" s="18" t="s">
        <v>65</v>
      </c>
      <c r="I13" s="18" t="s">
        <v>78</v>
      </c>
      <c r="J13" s="17">
        <v>1506979</v>
      </c>
      <c r="K13" s="17">
        <v>1506979</v>
      </c>
      <c r="L13" s="17">
        <v>1506979</v>
      </c>
      <c r="M13" s="43"/>
    </row>
    <row r="14" spans="1:13" ht="55.15" customHeight="1" x14ac:dyDescent="0.25">
      <c r="A14" s="37"/>
      <c r="B14" s="52"/>
      <c r="C14" s="55"/>
      <c r="D14" s="10" t="s">
        <v>5</v>
      </c>
      <c r="E14" s="16"/>
      <c r="F14" s="16"/>
      <c r="G14" s="16"/>
      <c r="H14" s="16"/>
      <c r="I14" s="16"/>
      <c r="J14" s="17"/>
      <c r="K14" s="17"/>
      <c r="L14" s="17"/>
      <c r="M14" s="43"/>
    </row>
    <row r="15" spans="1:13" ht="55.15" customHeight="1" x14ac:dyDescent="0.25">
      <c r="A15" s="38"/>
      <c r="B15" s="53"/>
      <c r="C15" s="55"/>
      <c r="D15" s="5" t="s">
        <v>11</v>
      </c>
      <c r="E15" s="16"/>
      <c r="F15" s="16"/>
      <c r="G15" s="16"/>
      <c r="H15" s="16"/>
      <c r="I15" s="16"/>
      <c r="J15" s="19">
        <f t="shared" ref="J15:K15" si="0">J12+J13+J14</f>
        <v>1506979</v>
      </c>
      <c r="K15" s="19">
        <f t="shared" si="0"/>
        <v>1506979</v>
      </c>
      <c r="L15" s="19">
        <f>L12+L13+L14</f>
        <v>1506979</v>
      </c>
      <c r="M15" s="44"/>
    </row>
    <row r="16" spans="1:13" ht="55.15" customHeight="1" x14ac:dyDescent="0.25">
      <c r="A16" s="36">
        <v>2</v>
      </c>
      <c r="B16" s="33" t="s">
        <v>80</v>
      </c>
      <c r="C16" s="45" t="s">
        <v>10</v>
      </c>
      <c r="D16" s="10" t="s">
        <v>3</v>
      </c>
      <c r="E16" s="16"/>
      <c r="F16" s="16"/>
      <c r="G16" s="16"/>
      <c r="H16" s="16"/>
      <c r="I16" s="16"/>
      <c r="J16" s="20"/>
      <c r="K16" s="20"/>
      <c r="L16" s="20"/>
      <c r="M16" s="35"/>
    </row>
    <row r="17" spans="1:13" ht="55.15" customHeight="1" x14ac:dyDescent="0.25">
      <c r="A17" s="37"/>
      <c r="B17" s="34"/>
      <c r="C17" s="55"/>
      <c r="D17" s="10" t="s">
        <v>4</v>
      </c>
      <c r="E17" s="18" t="s">
        <v>66</v>
      </c>
      <c r="F17" s="18" t="s">
        <v>63</v>
      </c>
      <c r="G17" s="18" t="s">
        <v>64</v>
      </c>
      <c r="H17" s="18" t="s">
        <v>65</v>
      </c>
      <c r="I17" s="18" t="s">
        <v>81</v>
      </c>
      <c r="J17" s="20">
        <f>24748150+1696144+970744.25</f>
        <v>27415038.25</v>
      </c>
      <c r="K17" s="20">
        <v>20533400</v>
      </c>
      <c r="L17" s="20">
        <v>20947944</v>
      </c>
      <c r="M17" s="46"/>
    </row>
    <row r="18" spans="1:13" ht="55.15" customHeight="1" x14ac:dyDescent="0.25">
      <c r="A18" s="37"/>
      <c r="B18" s="34"/>
      <c r="C18" s="55"/>
      <c r="D18" s="10" t="s">
        <v>5</v>
      </c>
      <c r="E18" s="21"/>
      <c r="F18" s="21"/>
      <c r="G18" s="21"/>
      <c r="H18" s="21"/>
      <c r="I18" s="21"/>
      <c r="J18" s="20"/>
      <c r="K18" s="20"/>
      <c r="L18" s="20"/>
      <c r="M18" s="46"/>
    </row>
    <row r="19" spans="1:13" ht="55.15" customHeight="1" x14ac:dyDescent="0.25">
      <c r="A19" s="38"/>
      <c r="B19" s="34"/>
      <c r="C19" s="55"/>
      <c r="D19" s="5" t="s">
        <v>11</v>
      </c>
      <c r="E19" s="16"/>
      <c r="F19" s="16"/>
      <c r="G19" s="16"/>
      <c r="H19" s="16"/>
      <c r="I19" s="16"/>
      <c r="J19" s="22">
        <f>J16+J17+J18</f>
        <v>27415038.25</v>
      </c>
      <c r="K19" s="22">
        <f t="shared" ref="K19" si="1">K16+K17+K18</f>
        <v>20533400</v>
      </c>
      <c r="L19" s="22">
        <f t="shared" ref="L19" si="2">L16+L17+L18</f>
        <v>20947944</v>
      </c>
      <c r="M19" s="46"/>
    </row>
    <row r="20" spans="1:13" ht="55.15" customHeight="1" x14ac:dyDescent="0.25">
      <c r="A20" s="36">
        <v>3</v>
      </c>
      <c r="B20" s="33" t="s">
        <v>82</v>
      </c>
      <c r="C20" s="45" t="s">
        <v>10</v>
      </c>
      <c r="D20" s="10" t="s">
        <v>3</v>
      </c>
      <c r="E20" s="16"/>
      <c r="F20" s="16"/>
      <c r="G20" s="16"/>
      <c r="H20" s="16"/>
      <c r="I20" s="16"/>
      <c r="J20" s="20"/>
      <c r="K20" s="20"/>
      <c r="L20" s="20"/>
      <c r="M20" s="35"/>
    </row>
    <row r="21" spans="1:13" ht="55.15" customHeight="1" x14ac:dyDescent="0.25">
      <c r="A21" s="37"/>
      <c r="B21" s="34"/>
      <c r="C21" s="55"/>
      <c r="D21" s="10" t="s">
        <v>4</v>
      </c>
      <c r="E21" s="18" t="s">
        <v>66</v>
      </c>
      <c r="F21" s="18" t="s">
        <v>63</v>
      </c>
      <c r="G21" s="18" t="s">
        <v>64</v>
      </c>
      <c r="H21" s="18" t="s">
        <v>65</v>
      </c>
      <c r="I21" s="18" t="s">
        <v>83</v>
      </c>
      <c r="J21" s="20">
        <f>177000+1000</f>
        <v>178000</v>
      </c>
      <c r="K21" s="20">
        <v>54200</v>
      </c>
      <c r="L21" s="20">
        <v>57000</v>
      </c>
      <c r="M21" s="46"/>
    </row>
    <row r="22" spans="1:13" ht="55.15" customHeight="1" x14ac:dyDescent="0.25">
      <c r="A22" s="37"/>
      <c r="B22" s="34"/>
      <c r="C22" s="55"/>
      <c r="D22" s="10" t="s">
        <v>5</v>
      </c>
      <c r="E22" s="21"/>
      <c r="F22" s="21"/>
      <c r="G22" s="21"/>
      <c r="H22" s="21"/>
      <c r="I22" s="21"/>
      <c r="J22" s="20"/>
      <c r="K22" s="20"/>
      <c r="L22" s="20"/>
      <c r="M22" s="46"/>
    </row>
    <row r="23" spans="1:13" ht="55.15" customHeight="1" x14ac:dyDescent="0.25">
      <c r="A23" s="38"/>
      <c r="B23" s="34"/>
      <c r="C23" s="55"/>
      <c r="D23" s="5" t="s">
        <v>11</v>
      </c>
      <c r="E23" s="16"/>
      <c r="F23" s="16"/>
      <c r="G23" s="16"/>
      <c r="H23" s="16"/>
      <c r="I23" s="16"/>
      <c r="J23" s="22">
        <f>J20+J21+J22</f>
        <v>178000</v>
      </c>
      <c r="K23" s="22">
        <f t="shared" ref="K23:L23" si="3">K20+K21+K22</f>
        <v>54200</v>
      </c>
      <c r="L23" s="22">
        <f t="shared" si="3"/>
        <v>57000</v>
      </c>
      <c r="M23" s="46"/>
    </row>
    <row r="24" spans="1:13" ht="55.15" customHeight="1" x14ac:dyDescent="0.25">
      <c r="A24" s="36">
        <v>4</v>
      </c>
      <c r="B24" s="33" t="s">
        <v>25</v>
      </c>
      <c r="C24" s="45" t="s">
        <v>10</v>
      </c>
      <c r="D24" s="9" t="s">
        <v>3</v>
      </c>
      <c r="E24" s="18"/>
      <c r="F24" s="18"/>
      <c r="G24" s="18"/>
      <c r="H24" s="18"/>
      <c r="I24" s="18"/>
      <c r="J24" s="20"/>
      <c r="K24" s="20"/>
      <c r="L24" s="20"/>
      <c r="M24" s="35">
        <v>1</v>
      </c>
    </row>
    <row r="25" spans="1:13" ht="55.15" customHeight="1" x14ac:dyDescent="0.25">
      <c r="A25" s="37"/>
      <c r="B25" s="34"/>
      <c r="C25" s="55"/>
      <c r="D25" s="9" t="s">
        <v>4</v>
      </c>
      <c r="E25" s="18" t="s">
        <v>66</v>
      </c>
      <c r="F25" s="18" t="s">
        <v>63</v>
      </c>
      <c r="G25" s="18" t="s">
        <v>64</v>
      </c>
      <c r="H25" s="18" t="s">
        <v>65</v>
      </c>
      <c r="I25" s="18" t="s">
        <v>85</v>
      </c>
      <c r="J25" s="20">
        <f>3572870+340000</f>
        <v>3912870</v>
      </c>
      <c r="K25" s="20">
        <v>2608396</v>
      </c>
      <c r="L25" s="20">
        <v>2608396</v>
      </c>
      <c r="M25" s="35"/>
    </row>
    <row r="26" spans="1:13" ht="55.15" customHeight="1" x14ac:dyDescent="0.25">
      <c r="A26" s="37"/>
      <c r="B26" s="34"/>
      <c r="C26" s="55"/>
      <c r="D26" s="9" t="s">
        <v>5</v>
      </c>
      <c r="E26" s="18"/>
      <c r="F26" s="18"/>
      <c r="G26" s="18"/>
      <c r="H26" s="18"/>
      <c r="I26" s="18"/>
      <c r="J26" s="20"/>
      <c r="K26" s="20"/>
      <c r="L26" s="20"/>
      <c r="M26" s="35"/>
    </row>
    <row r="27" spans="1:13" ht="55.15" customHeight="1" x14ac:dyDescent="0.25">
      <c r="A27" s="38"/>
      <c r="B27" s="34"/>
      <c r="C27" s="55"/>
      <c r="D27" s="5" t="s">
        <v>6</v>
      </c>
      <c r="E27" s="16"/>
      <c r="F27" s="16"/>
      <c r="G27" s="16"/>
      <c r="H27" s="16"/>
      <c r="I27" s="16"/>
      <c r="J27" s="22">
        <f t="shared" ref="J27:K27" si="4">J24+J25+J26</f>
        <v>3912870</v>
      </c>
      <c r="K27" s="22">
        <f t="shared" si="4"/>
        <v>2608396</v>
      </c>
      <c r="L27" s="22">
        <f>L24+L25+L26</f>
        <v>2608396</v>
      </c>
      <c r="M27" s="35"/>
    </row>
    <row r="28" spans="1:13" ht="55.15" customHeight="1" x14ac:dyDescent="0.25">
      <c r="A28" s="36">
        <v>5</v>
      </c>
      <c r="B28" s="33" t="s">
        <v>26</v>
      </c>
      <c r="C28" s="45" t="s">
        <v>27</v>
      </c>
      <c r="D28" s="9" t="s">
        <v>3</v>
      </c>
      <c r="E28" s="18"/>
      <c r="F28" s="18"/>
      <c r="G28" s="18"/>
      <c r="H28" s="18"/>
      <c r="I28" s="18"/>
      <c r="J28" s="20"/>
      <c r="K28" s="20"/>
      <c r="L28" s="20"/>
      <c r="M28" s="35">
        <v>2</v>
      </c>
    </row>
    <row r="29" spans="1:13" ht="55.15" customHeight="1" x14ac:dyDescent="0.25">
      <c r="A29" s="37"/>
      <c r="B29" s="34"/>
      <c r="C29" s="55"/>
      <c r="D29" s="9" t="s">
        <v>4</v>
      </c>
      <c r="E29" s="18" t="s">
        <v>66</v>
      </c>
      <c r="F29" s="18" t="s">
        <v>63</v>
      </c>
      <c r="G29" s="18" t="s">
        <v>64</v>
      </c>
      <c r="H29" s="18" t="s">
        <v>65</v>
      </c>
      <c r="I29" s="18" t="s">
        <v>86</v>
      </c>
      <c r="J29" s="20">
        <f>2663644-200000</f>
        <v>2463644</v>
      </c>
      <c r="K29" s="20">
        <v>2457303</v>
      </c>
      <c r="L29" s="20">
        <v>2239758</v>
      </c>
      <c r="M29" s="35"/>
    </row>
    <row r="30" spans="1:13" ht="55.15" customHeight="1" x14ac:dyDescent="0.25">
      <c r="A30" s="37"/>
      <c r="B30" s="34"/>
      <c r="C30" s="55"/>
      <c r="D30" s="9" t="s">
        <v>5</v>
      </c>
      <c r="E30" s="18"/>
      <c r="F30" s="18"/>
      <c r="G30" s="18"/>
      <c r="H30" s="18"/>
      <c r="I30" s="18"/>
      <c r="J30" s="20"/>
      <c r="K30" s="20"/>
      <c r="L30" s="20"/>
      <c r="M30" s="35"/>
    </row>
    <row r="31" spans="1:13" ht="55.15" customHeight="1" x14ac:dyDescent="0.25">
      <c r="A31" s="38"/>
      <c r="B31" s="34"/>
      <c r="C31" s="55"/>
      <c r="D31" s="5" t="s">
        <v>6</v>
      </c>
      <c r="E31" s="16"/>
      <c r="F31" s="16"/>
      <c r="G31" s="16"/>
      <c r="H31" s="16"/>
      <c r="I31" s="16"/>
      <c r="J31" s="22">
        <f t="shared" ref="J31:K31" si="5">J28+J29+J30</f>
        <v>2463644</v>
      </c>
      <c r="K31" s="22">
        <f t="shared" si="5"/>
        <v>2457303</v>
      </c>
      <c r="L31" s="22">
        <f>L28+L29+L30</f>
        <v>2239758</v>
      </c>
      <c r="M31" s="35"/>
    </row>
    <row r="32" spans="1:13" ht="55.15" customHeight="1" x14ac:dyDescent="0.25">
      <c r="A32" s="36">
        <v>6</v>
      </c>
      <c r="B32" s="33" t="s">
        <v>50</v>
      </c>
      <c r="C32" s="45" t="s">
        <v>10</v>
      </c>
      <c r="D32" s="10" t="s">
        <v>3</v>
      </c>
      <c r="E32" s="21"/>
      <c r="F32" s="21"/>
      <c r="G32" s="21"/>
      <c r="H32" s="21"/>
      <c r="I32" s="21"/>
      <c r="J32" s="20"/>
      <c r="K32" s="20"/>
      <c r="L32" s="20"/>
      <c r="M32" s="35"/>
    </row>
    <row r="33" spans="1:13" ht="55.15" customHeight="1" x14ac:dyDescent="0.25">
      <c r="A33" s="37"/>
      <c r="B33" s="34"/>
      <c r="C33" s="55"/>
      <c r="D33" s="10" t="s">
        <v>4</v>
      </c>
      <c r="E33" s="21" t="s">
        <v>66</v>
      </c>
      <c r="F33" s="21" t="s">
        <v>63</v>
      </c>
      <c r="G33" s="21" t="s">
        <v>64</v>
      </c>
      <c r="H33" s="21" t="s">
        <v>65</v>
      </c>
      <c r="I33" s="21" t="s">
        <v>104</v>
      </c>
      <c r="J33" s="20">
        <v>11088000</v>
      </c>
      <c r="K33" s="20">
        <v>11088000</v>
      </c>
      <c r="L33" s="20">
        <v>11088000</v>
      </c>
      <c r="M33" s="35"/>
    </row>
    <row r="34" spans="1:13" ht="55.15" customHeight="1" x14ac:dyDescent="0.25">
      <c r="A34" s="37"/>
      <c r="B34" s="34"/>
      <c r="C34" s="55"/>
      <c r="D34" s="10" t="s">
        <v>5</v>
      </c>
      <c r="E34" s="21"/>
      <c r="F34" s="21"/>
      <c r="G34" s="21"/>
      <c r="H34" s="21"/>
      <c r="I34" s="21"/>
      <c r="J34" s="20"/>
      <c r="K34" s="20"/>
      <c r="L34" s="20"/>
      <c r="M34" s="35"/>
    </row>
    <row r="35" spans="1:13" ht="55.15" customHeight="1" x14ac:dyDescent="0.25">
      <c r="A35" s="38"/>
      <c r="B35" s="34"/>
      <c r="C35" s="55"/>
      <c r="D35" s="5" t="s">
        <v>6</v>
      </c>
      <c r="E35" s="16"/>
      <c r="F35" s="16"/>
      <c r="G35" s="16"/>
      <c r="H35" s="16"/>
      <c r="I35" s="16"/>
      <c r="J35" s="22">
        <f t="shared" ref="J35:K35" si="6">J32+J33+J34</f>
        <v>11088000</v>
      </c>
      <c r="K35" s="22">
        <f t="shared" si="6"/>
        <v>11088000</v>
      </c>
      <c r="L35" s="22">
        <f>L32+L33+L34</f>
        <v>11088000</v>
      </c>
      <c r="M35" s="35"/>
    </row>
    <row r="36" spans="1:13" ht="55.15" customHeight="1" x14ac:dyDescent="0.25">
      <c r="A36" s="36">
        <v>7</v>
      </c>
      <c r="B36" s="33" t="s">
        <v>49</v>
      </c>
      <c r="C36" s="45" t="s">
        <v>10</v>
      </c>
      <c r="D36" s="10" t="s">
        <v>3</v>
      </c>
      <c r="E36" s="21"/>
      <c r="F36" s="21"/>
      <c r="G36" s="21"/>
      <c r="H36" s="21"/>
      <c r="I36" s="21"/>
      <c r="J36" s="20"/>
      <c r="K36" s="20"/>
      <c r="L36" s="20"/>
      <c r="M36" s="35"/>
    </row>
    <row r="37" spans="1:13" ht="55.15" customHeight="1" x14ac:dyDescent="0.25">
      <c r="A37" s="37"/>
      <c r="B37" s="34"/>
      <c r="C37" s="55"/>
      <c r="D37" s="10" t="s">
        <v>4</v>
      </c>
      <c r="E37" s="21" t="s">
        <v>66</v>
      </c>
      <c r="F37" s="21" t="s">
        <v>63</v>
      </c>
      <c r="G37" s="21" t="s">
        <v>64</v>
      </c>
      <c r="H37" s="21" t="s">
        <v>65</v>
      </c>
      <c r="I37" s="21" t="s">
        <v>87</v>
      </c>
      <c r="J37" s="20">
        <f>9363318+598920</f>
        <v>9962238</v>
      </c>
      <c r="K37" s="20">
        <v>7146096</v>
      </c>
      <c r="L37" s="20">
        <v>7146096</v>
      </c>
      <c r="M37" s="35"/>
    </row>
    <row r="38" spans="1:13" ht="55.15" customHeight="1" x14ac:dyDescent="0.25">
      <c r="A38" s="37"/>
      <c r="B38" s="34"/>
      <c r="C38" s="55"/>
      <c r="D38" s="10" t="s">
        <v>5</v>
      </c>
      <c r="E38" s="21"/>
      <c r="F38" s="21"/>
      <c r="G38" s="21"/>
      <c r="H38" s="21"/>
      <c r="I38" s="21"/>
      <c r="J38" s="20"/>
      <c r="K38" s="20"/>
      <c r="L38" s="20"/>
      <c r="M38" s="35"/>
    </row>
    <row r="39" spans="1:13" ht="55.15" customHeight="1" x14ac:dyDescent="0.25">
      <c r="A39" s="38"/>
      <c r="B39" s="34"/>
      <c r="C39" s="55"/>
      <c r="D39" s="5" t="s">
        <v>6</v>
      </c>
      <c r="E39" s="16"/>
      <c r="F39" s="16"/>
      <c r="G39" s="16"/>
      <c r="H39" s="16"/>
      <c r="I39" s="16"/>
      <c r="J39" s="22">
        <f t="shared" ref="J39:K39" si="7">J36+J37+J38</f>
        <v>9962238</v>
      </c>
      <c r="K39" s="22">
        <f t="shared" si="7"/>
        <v>7146096</v>
      </c>
      <c r="L39" s="22">
        <f>L36+L37+L38</f>
        <v>7146096</v>
      </c>
      <c r="M39" s="35"/>
    </row>
    <row r="40" spans="1:13" ht="55.15" customHeight="1" x14ac:dyDescent="0.25">
      <c r="A40" s="36">
        <v>8</v>
      </c>
      <c r="B40" s="33" t="s">
        <v>54</v>
      </c>
      <c r="C40" s="45" t="s">
        <v>10</v>
      </c>
      <c r="D40" s="10" t="s">
        <v>3</v>
      </c>
      <c r="E40" s="21"/>
      <c r="F40" s="21"/>
      <c r="G40" s="21"/>
      <c r="H40" s="21"/>
      <c r="I40" s="21"/>
      <c r="J40" s="20"/>
      <c r="K40" s="20"/>
      <c r="L40" s="20"/>
      <c r="M40" s="35">
        <v>1</v>
      </c>
    </row>
    <row r="41" spans="1:13" ht="55.15" customHeight="1" x14ac:dyDescent="0.25">
      <c r="A41" s="37"/>
      <c r="B41" s="34"/>
      <c r="C41" s="55"/>
      <c r="D41" s="10" t="s">
        <v>4</v>
      </c>
      <c r="E41" s="21" t="s">
        <v>66</v>
      </c>
      <c r="F41" s="21" t="s">
        <v>63</v>
      </c>
      <c r="G41" s="21" t="s">
        <v>64</v>
      </c>
      <c r="H41" s="21" t="s">
        <v>65</v>
      </c>
      <c r="I41" s="21" t="s">
        <v>105</v>
      </c>
      <c r="J41" s="20">
        <v>6962000</v>
      </c>
      <c r="K41" s="20">
        <v>6962000</v>
      </c>
      <c r="L41" s="20">
        <v>6962000</v>
      </c>
      <c r="M41" s="35"/>
    </row>
    <row r="42" spans="1:13" ht="55.15" customHeight="1" x14ac:dyDescent="0.25">
      <c r="A42" s="37"/>
      <c r="B42" s="34"/>
      <c r="C42" s="55"/>
      <c r="D42" s="10" t="s">
        <v>5</v>
      </c>
      <c r="E42" s="21"/>
      <c r="F42" s="21"/>
      <c r="G42" s="21"/>
      <c r="H42" s="21"/>
      <c r="I42" s="21"/>
      <c r="J42" s="20"/>
      <c r="K42" s="20"/>
      <c r="L42" s="20"/>
      <c r="M42" s="35"/>
    </row>
    <row r="43" spans="1:13" ht="55.15" customHeight="1" x14ac:dyDescent="0.25">
      <c r="A43" s="38"/>
      <c r="B43" s="34"/>
      <c r="C43" s="55"/>
      <c r="D43" s="5" t="s">
        <v>6</v>
      </c>
      <c r="E43" s="16"/>
      <c r="F43" s="16"/>
      <c r="G43" s="16"/>
      <c r="H43" s="16"/>
      <c r="I43" s="16"/>
      <c r="J43" s="22">
        <f t="shared" ref="J43:K43" si="8">J40+J41+J42</f>
        <v>6962000</v>
      </c>
      <c r="K43" s="22">
        <f t="shared" si="8"/>
        <v>6962000</v>
      </c>
      <c r="L43" s="22">
        <f>L40+L41+L42</f>
        <v>6962000</v>
      </c>
      <c r="M43" s="35"/>
    </row>
    <row r="44" spans="1:13" ht="55.15" customHeight="1" x14ac:dyDescent="0.25">
      <c r="A44" s="36">
        <v>9</v>
      </c>
      <c r="B44" s="33" t="s">
        <v>28</v>
      </c>
      <c r="C44" s="45" t="s">
        <v>23</v>
      </c>
      <c r="D44" s="9" t="s">
        <v>3</v>
      </c>
      <c r="E44" s="18"/>
      <c r="F44" s="18"/>
      <c r="G44" s="18"/>
      <c r="H44" s="18"/>
      <c r="I44" s="18"/>
      <c r="J44" s="20"/>
      <c r="K44" s="20"/>
      <c r="L44" s="20"/>
      <c r="M44" s="35">
        <v>3</v>
      </c>
    </row>
    <row r="45" spans="1:13" ht="55.15" customHeight="1" x14ac:dyDescent="0.25">
      <c r="A45" s="37"/>
      <c r="B45" s="34"/>
      <c r="C45" s="55"/>
      <c r="D45" s="9" t="s">
        <v>4</v>
      </c>
      <c r="E45" s="18" t="s">
        <v>66</v>
      </c>
      <c r="F45" s="18" t="s">
        <v>63</v>
      </c>
      <c r="G45" s="18" t="s">
        <v>64</v>
      </c>
      <c r="H45" s="18" t="s">
        <v>65</v>
      </c>
      <c r="I45" s="18" t="s">
        <v>88</v>
      </c>
      <c r="J45" s="20">
        <f>11230647+484060.22</f>
        <v>11714707.220000001</v>
      </c>
      <c r="K45" s="20">
        <v>8770800</v>
      </c>
      <c r="L45" s="20">
        <v>8770900</v>
      </c>
      <c r="M45" s="35"/>
    </row>
    <row r="46" spans="1:13" ht="55.15" customHeight="1" x14ac:dyDescent="0.25">
      <c r="A46" s="37"/>
      <c r="B46" s="34"/>
      <c r="C46" s="55"/>
      <c r="D46" s="9" t="s">
        <v>5</v>
      </c>
      <c r="E46" s="18"/>
      <c r="F46" s="18"/>
      <c r="G46" s="18"/>
      <c r="H46" s="18"/>
      <c r="I46" s="18"/>
      <c r="J46" s="20"/>
      <c r="K46" s="20"/>
      <c r="L46" s="20"/>
      <c r="M46" s="35"/>
    </row>
    <row r="47" spans="1:13" ht="55.15" customHeight="1" x14ac:dyDescent="0.25">
      <c r="A47" s="38"/>
      <c r="B47" s="34"/>
      <c r="C47" s="55"/>
      <c r="D47" s="5" t="s">
        <v>6</v>
      </c>
      <c r="E47" s="16"/>
      <c r="F47" s="16"/>
      <c r="G47" s="16"/>
      <c r="H47" s="16"/>
      <c r="I47" s="16"/>
      <c r="J47" s="22">
        <f t="shared" ref="J47:K47" si="9">J44+J45+J46</f>
        <v>11714707.220000001</v>
      </c>
      <c r="K47" s="22">
        <f t="shared" si="9"/>
        <v>8770800</v>
      </c>
      <c r="L47" s="22">
        <f>L44+L45+L46</f>
        <v>8770900</v>
      </c>
      <c r="M47" s="35"/>
    </row>
    <row r="48" spans="1:13" ht="55.15" customHeight="1" x14ac:dyDescent="0.25">
      <c r="A48" s="36">
        <v>10</v>
      </c>
      <c r="B48" s="33" t="s">
        <v>29</v>
      </c>
      <c r="C48" s="45" t="s">
        <v>30</v>
      </c>
      <c r="D48" s="10" t="s">
        <v>3</v>
      </c>
      <c r="E48" s="21"/>
      <c r="F48" s="21"/>
      <c r="G48" s="21"/>
      <c r="H48" s="21"/>
      <c r="I48" s="21"/>
      <c r="J48" s="20"/>
      <c r="K48" s="20"/>
      <c r="L48" s="20"/>
      <c r="M48" s="35">
        <v>13</v>
      </c>
    </row>
    <row r="49" spans="1:13" ht="55.15" customHeight="1" x14ac:dyDescent="0.25">
      <c r="A49" s="37"/>
      <c r="B49" s="34"/>
      <c r="C49" s="55"/>
      <c r="D49" s="10" t="s">
        <v>4</v>
      </c>
      <c r="E49" s="21" t="s">
        <v>66</v>
      </c>
      <c r="F49" s="21" t="s">
        <v>63</v>
      </c>
      <c r="G49" s="21" t="s">
        <v>64</v>
      </c>
      <c r="H49" s="21" t="s">
        <v>65</v>
      </c>
      <c r="I49" s="21" t="s">
        <v>90</v>
      </c>
      <c r="J49" s="20">
        <f>4064403+45000</f>
        <v>4109403</v>
      </c>
      <c r="K49" s="20">
        <v>3036000</v>
      </c>
      <c r="L49" s="20">
        <v>3036000</v>
      </c>
      <c r="M49" s="35"/>
    </row>
    <row r="50" spans="1:13" ht="55.15" customHeight="1" x14ac:dyDescent="0.25">
      <c r="A50" s="37"/>
      <c r="B50" s="34"/>
      <c r="C50" s="55"/>
      <c r="D50" s="10" t="s">
        <v>5</v>
      </c>
      <c r="E50" s="21"/>
      <c r="F50" s="21"/>
      <c r="G50" s="21"/>
      <c r="H50" s="21"/>
      <c r="I50" s="21"/>
      <c r="J50" s="20"/>
      <c r="K50" s="20"/>
      <c r="L50" s="20"/>
      <c r="M50" s="35"/>
    </row>
    <row r="51" spans="1:13" ht="55.15" customHeight="1" x14ac:dyDescent="0.25">
      <c r="A51" s="38"/>
      <c r="B51" s="34"/>
      <c r="C51" s="55"/>
      <c r="D51" s="5" t="s">
        <v>6</v>
      </c>
      <c r="E51" s="16"/>
      <c r="F51" s="16"/>
      <c r="G51" s="16"/>
      <c r="H51" s="16"/>
      <c r="I51" s="16"/>
      <c r="J51" s="22">
        <f t="shared" ref="J51:K51" si="10">J48+J49+J50</f>
        <v>4109403</v>
      </c>
      <c r="K51" s="22">
        <f t="shared" si="10"/>
        <v>3036000</v>
      </c>
      <c r="L51" s="22">
        <f>L48+L49+L50</f>
        <v>3036000</v>
      </c>
      <c r="M51" s="35"/>
    </row>
    <row r="52" spans="1:13" ht="55.15" customHeight="1" x14ac:dyDescent="0.25">
      <c r="A52" s="36">
        <v>11</v>
      </c>
      <c r="B52" s="33" t="s">
        <v>31</v>
      </c>
      <c r="C52" s="45" t="s">
        <v>18</v>
      </c>
      <c r="D52" s="10" t="s">
        <v>3</v>
      </c>
      <c r="E52" s="21">
        <v>916</v>
      </c>
      <c r="F52" s="21" t="s">
        <v>63</v>
      </c>
      <c r="G52" s="21" t="s">
        <v>64</v>
      </c>
      <c r="H52" s="21" t="s">
        <v>65</v>
      </c>
      <c r="I52" s="21" t="s">
        <v>154</v>
      </c>
      <c r="J52" s="20">
        <v>783270</v>
      </c>
      <c r="K52" s="20">
        <v>783270</v>
      </c>
      <c r="L52" s="20">
        <v>783270</v>
      </c>
      <c r="M52" s="35"/>
    </row>
    <row r="53" spans="1:13" ht="55.15" customHeight="1" x14ac:dyDescent="0.25">
      <c r="A53" s="37"/>
      <c r="B53" s="34"/>
      <c r="C53" s="45"/>
      <c r="D53" s="10" t="s">
        <v>4</v>
      </c>
      <c r="E53" s="21"/>
      <c r="F53" s="21"/>
      <c r="G53" s="21"/>
      <c r="H53" s="21"/>
      <c r="I53" s="21"/>
      <c r="J53" s="20"/>
      <c r="K53" s="20"/>
      <c r="L53" s="20"/>
      <c r="M53" s="35"/>
    </row>
    <row r="54" spans="1:13" ht="55.15" customHeight="1" x14ac:dyDescent="0.25">
      <c r="A54" s="37"/>
      <c r="B54" s="34"/>
      <c r="C54" s="45"/>
      <c r="D54" s="10" t="s">
        <v>5</v>
      </c>
      <c r="E54" s="21"/>
      <c r="F54" s="21"/>
      <c r="G54" s="21"/>
      <c r="H54" s="21"/>
      <c r="I54" s="21"/>
      <c r="J54" s="20"/>
      <c r="K54" s="20"/>
      <c r="L54" s="20"/>
      <c r="M54" s="35"/>
    </row>
    <row r="55" spans="1:13" ht="85.5" customHeight="1" x14ac:dyDescent="0.25">
      <c r="A55" s="38"/>
      <c r="B55" s="34"/>
      <c r="C55" s="45"/>
      <c r="D55" s="6" t="s">
        <v>7</v>
      </c>
      <c r="E55" s="23"/>
      <c r="F55" s="23"/>
      <c r="G55" s="23"/>
      <c r="H55" s="23"/>
      <c r="I55" s="23"/>
      <c r="J55" s="22">
        <f t="shared" ref="J55:K55" si="11">J52+J53+J54</f>
        <v>783270</v>
      </c>
      <c r="K55" s="22">
        <f t="shared" si="11"/>
        <v>783270</v>
      </c>
      <c r="L55" s="22">
        <f>L52+L53+L54</f>
        <v>783270</v>
      </c>
      <c r="M55" s="35"/>
    </row>
    <row r="56" spans="1:13" ht="55.15" customHeight="1" x14ac:dyDescent="0.25">
      <c r="A56" s="36">
        <v>12</v>
      </c>
      <c r="B56" s="33" t="s">
        <v>31</v>
      </c>
      <c r="C56" s="45" t="s">
        <v>18</v>
      </c>
      <c r="D56" s="10" t="s">
        <v>3</v>
      </c>
      <c r="E56" s="21">
        <v>916</v>
      </c>
      <c r="F56" s="21" t="s">
        <v>63</v>
      </c>
      <c r="G56" s="21" t="s">
        <v>64</v>
      </c>
      <c r="H56" s="21" t="s">
        <v>65</v>
      </c>
      <c r="I56" s="21" t="s">
        <v>155</v>
      </c>
      <c r="J56" s="20">
        <v>522380</v>
      </c>
      <c r="K56" s="20">
        <v>522380</v>
      </c>
      <c r="L56" s="20">
        <v>522380</v>
      </c>
      <c r="M56" s="35"/>
    </row>
    <row r="57" spans="1:13" ht="55.15" customHeight="1" x14ac:dyDescent="0.25">
      <c r="A57" s="37"/>
      <c r="B57" s="34"/>
      <c r="C57" s="45"/>
      <c r="D57" s="10" t="s">
        <v>4</v>
      </c>
      <c r="E57" s="21"/>
      <c r="F57" s="21"/>
      <c r="G57" s="21"/>
      <c r="H57" s="21"/>
      <c r="I57" s="21"/>
      <c r="J57" s="20"/>
      <c r="K57" s="20"/>
      <c r="L57" s="20"/>
      <c r="M57" s="35"/>
    </row>
    <row r="58" spans="1:13" ht="55.15" customHeight="1" x14ac:dyDescent="0.25">
      <c r="A58" s="37"/>
      <c r="B58" s="34"/>
      <c r="C58" s="45"/>
      <c r="D58" s="10" t="s">
        <v>5</v>
      </c>
      <c r="E58" s="21"/>
      <c r="F58" s="21"/>
      <c r="G58" s="21"/>
      <c r="H58" s="21"/>
      <c r="I58" s="21"/>
      <c r="J58" s="20"/>
      <c r="K58" s="20"/>
      <c r="L58" s="20"/>
      <c r="M58" s="35"/>
    </row>
    <row r="59" spans="1:13" ht="55.15" customHeight="1" x14ac:dyDescent="0.25">
      <c r="A59" s="38"/>
      <c r="B59" s="34"/>
      <c r="C59" s="45"/>
      <c r="D59" s="6" t="s">
        <v>7</v>
      </c>
      <c r="E59" s="23"/>
      <c r="F59" s="23"/>
      <c r="G59" s="23"/>
      <c r="H59" s="23"/>
      <c r="I59" s="23"/>
      <c r="J59" s="22">
        <f t="shared" ref="J59:K59" si="12">J56+J57+J58</f>
        <v>522380</v>
      </c>
      <c r="K59" s="22">
        <f t="shared" si="12"/>
        <v>522380</v>
      </c>
      <c r="L59" s="22">
        <f>L56+L57+L58</f>
        <v>522380</v>
      </c>
      <c r="M59" s="35"/>
    </row>
    <row r="60" spans="1:13" ht="55.15" customHeight="1" x14ac:dyDescent="0.25">
      <c r="A60" s="36">
        <v>13</v>
      </c>
      <c r="B60" s="33" t="s">
        <v>31</v>
      </c>
      <c r="C60" s="45" t="s">
        <v>18</v>
      </c>
      <c r="D60" s="10" t="s">
        <v>3</v>
      </c>
      <c r="E60" s="21">
        <v>916</v>
      </c>
      <c r="F60" s="21" t="s">
        <v>63</v>
      </c>
      <c r="G60" s="21" t="s">
        <v>64</v>
      </c>
      <c r="H60" s="21" t="s">
        <v>65</v>
      </c>
      <c r="I60" s="21" t="s">
        <v>156</v>
      </c>
      <c r="J60" s="20">
        <v>200</v>
      </c>
      <c r="K60" s="20">
        <v>200</v>
      </c>
      <c r="L60" s="20">
        <v>200</v>
      </c>
      <c r="M60" s="35"/>
    </row>
    <row r="61" spans="1:13" ht="55.15" customHeight="1" x14ac:dyDescent="0.25">
      <c r="A61" s="37"/>
      <c r="B61" s="34"/>
      <c r="C61" s="45"/>
      <c r="D61" s="10" t="s">
        <v>4</v>
      </c>
      <c r="E61" s="21"/>
      <c r="F61" s="21"/>
      <c r="G61" s="21"/>
      <c r="H61" s="21"/>
      <c r="I61" s="21"/>
      <c r="J61" s="20"/>
      <c r="K61" s="20"/>
      <c r="L61" s="20"/>
      <c r="M61" s="35"/>
    </row>
    <row r="62" spans="1:13" ht="55.15" customHeight="1" x14ac:dyDescent="0.25">
      <c r="A62" s="37"/>
      <c r="B62" s="34"/>
      <c r="C62" s="45"/>
      <c r="D62" s="10" t="s">
        <v>5</v>
      </c>
      <c r="E62" s="21"/>
      <c r="F62" s="21"/>
      <c r="G62" s="21"/>
      <c r="H62" s="21"/>
      <c r="I62" s="21"/>
      <c r="J62" s="20"/>
      <c r="K62" s="20"/>
      <c r="L62" s="20"/>
      <c r="M62" s="35"/>
    </row>
    <row r="63" spans="1:13" ht="55.15" customHeight="1" x14ac:dyDescent="0.25">
      <c r="A63" s="38"/>
      <c r="B63" s="34"/>
      <c r="C63" s="45"/>
      <c r="D63" s="6" t="s">
        <v>7</v>
      </c>
      <c r="E63" s="23"/>
      <c r="F63" s="23"/>
      <c r="G63" s="23"/>
      <c r="H63" s="23"/>
      <c r="I63" s="23"/>
      <c r="J63" s="22">
        <f t="shared" ref="J63:K63" si="13">J60+J61+J62</f>
        <v>200</v>
      </c>
      <c r="K63" s="22">
        <f t="shared" si="13"/>
        <v>200</v>
      </c>
      <c r="L63" s="22">
        <f>L60+L61+L62</f>
        <v>200</v>
      </c>
      <c r="M63" s="35"/>
    </row>
    <row r="64" spans="1:13" ht="55.15" customHeight="1" x14ac:dyDescent="0.25">
      <c r="A64" s="36">
        <v>14</v>
      </c>
      <c r="B64" s="33" t="s">
        <v>32</v>
      </c>
      <c r="C64" s="45" t="s">
        <v>33</v>
      </c>
      <c r="D64" s="9" t="s">
        <v>3</v>
      </c>
      <c r="E64" s="18"/>
      <c r="F64" s="18"/>
      <c r="G64" s="18"/>
      <c r="H64" s="18"/>
      <c r="I64" s="18"/>
      <c r="J64" s="20"/>
      <c r="K64" s="20"/>
      <c r="L64" s="20"/>
      <c r="M64" s="35"/>
    </row>
    <row r="65" spans="1:13" ht="55.15" customHeight="1" x14ac:dyDescent="0.25">
      <c r="A65" s="37"/>
      <c r="B65" s="34"/>
      <c r="C65" s="45"/>
      <c r="D65" s="9" t="s">
        <v>4</v>
      </c>
      <c r="E65" s="18" t="s">
        <v>66</v>
      </c>
      <c r="F65" s="18" t="s">
        <v>63</v>
      </c>
      <c r="G65" s="18" t="s">
        <v>64</v>
      </c>
      <c r="H65" s="18" t="s">
        <v>65</v>
      </c>
      <c r="I65" s="18" t="s">
        <v>89</v>
      </c>
      <c r="J65" s="20">
        <f>3291306+300000+190092</f>
        <v>3781398</v>
      </c>
      <c r="K65" s="20">
        <v>2455790</v>
      </c>
      <c r="L65" s="20">
        <v>2455790</v>
      </c>
      <c r="M65" s="35"/>
    </row>
    <row r="66" spans="1:13" ht="55.15" customHeight="1" x14ac:dyDescent="0.25">
      <c r="A66" s="37"/>
      <c r="B66" s="34"/>
      <c r="C66" s="45"/>
      <c r="D66" s="9" t="s">
        <v>5</v>
      </c>
      <c r="E66" s="18"/>
      <c r="F66" s="18"/>
      <c r="G66" s="18"/>
      <c r="H66" s="18"/>
      <c r="I66" s="18"/>
      <c r="J66" s="20"/>
      <c r="K66" s="20"/>
      <c r="L66" s="20"/>
      <c r="M66" s="35"/>
    </row>
    <row r="67" spans="1:13" ht="55.15" customHeight="1" x14ac:dyDescent="0.25">
      <c r="A67" s="38"/>
      <c r="B67" s="34"/>
      <c r="C67" s="45"/>
      <c r="D67" s="5" t="s">
        <v>15</v>
      </c>
      <c r="E67" s="16"/>
      <c r="F67" s="16"/>
      <c r="G67" s="16"/>
      <c r="H67" s="16"/>
      <c r="I67" s="16"/>
      <c r="J67" s="22">
        <f t="shared" ref="J67:K67" si="14">J64+J65+J66</f>
        <v>3781398</v>
      </c>
      <c r="K67" s="22">
        <f t="shared" si="14"/>
        <v>2455790</v>
      </c>
      <c r="L67" s="22">
        <f t="shared" ref="L67" si="15">L64+L65+L66</f>
        <v>2455790</v>
      </c>
      <c r="M67" s="35"/>
    </row>
    <row r="68" spans="1:13" ht="55.15" customHeight="1" x14ac:dyDescent="0.25">
      <c r="A68" s="36">
        <v>15</v>
      </c>
      <c r="B68" s="33" t="s">
        <v>39</v>
      </c>
      <c r="C68" s="45" t="s">
        <v>10</v>
      </c>
      <c r="D68" s="9" t="s">
        <v>3</v>
      </c>
      <c r="E68" s="18" t="s">
        <v>66</v>
      </c>
      <c r="F68" s="18" t="s">
        <v>63</v>
      </c>
      <c r="G68" s="18" t="s">
        <v>64</v>
      </c>
      <c r="H68" s="18" t="s">
        <v>65</v>
      </c>
      <c r="I68" s="18" t="s">
        <v>134</v>
      </c>
      <c r="J68" s="20">
        <f>413998.9+267707.15</f>
        <v>681706.05</v>
      </c>
      <c r="K68" s="20">
        <v>381314.6</v>
      </c>
      <c r="L68" s="20">
        <v>381314.6</v>
      </c>
      <c r="M68" s="35"/>
    </row>
    <row r="69" spans="1:13" ht="55.15" customHeight="1" x14ac:dyDescent="0.25">
      <c r="A69" s="37"/>
      <c r="B69" s="34"/>
      <c r="C69" s="45"/>
      <c r="D69" s="9" t="s">
        <v>4</v>
      </c>
      <c r="E69" s="18"/>
      <c r="F69" s="18"/>
      <c r="G69" s="18"/>
      <c r="H69" s="18"/>
      <c r="I69" s="18"/>
      <c r="J69" s="20"/>
      <c r="K69" s="20"/>
      <c r="L69" s="20"/>
      <c r="M69" s="35"/>
    </row>
    <row r="70" spans="1:13" ht="55.15" customHeight="1" x14ac:dyDescent="0.25">
      <c r="A70" s="37"/>
      <c r="B70" s="34"/>
      <c r="C70" s="45"/>
      <c r="D70" s="9" t="s">
        <v>5</v>
      </c>
      <c r="E70" s="18"/>
      <c r="F70" s="18"/>
      <c r="G70" s="18"/>
      <c r="H70" s="18"/>
      <c r="I70" s="18"/>
      <c r="J70" s="20"/>
      <c r="K70" s="20"/>
      <c r="L70" s="20"/>
      <c r="M70" s="35"/>
    </row>
    <row r="71" spans="1:13" ht="75.75" customHeight="1" x14ac:dyDescent="0.25">
      <c r="A71" s="38"/>
      <c r="B71" s="34"/>
      <c r="C71" s="45"/>
      <c r="D71" s="5" t="s">
        <v>15</v>
      </c>
      <c r="E71" s="16"/>
      <c r="F71" s="16"/>
      <c r="G71" s="16"/>
      <c r="H71" s="16"/>
      <c r="I71" s="16"/>
      <c r="J71" s="22">
        <f t="shared" ref="J71:K71" si="16">J68+J69+J70</f>
        <v>681706.05</v>
      </c>
      <c r="K71" s="22">
        <f t="shared" si="16"/>
        <v>381314.6</v>
      </c>
      <c r="L71" s="22">
        <f t="shared" ref="L71" si="17">L68+L69+L70</f>
        <v>381314.6</v>
      </c>
      <c r="M71" s="35"/>
    </row>
    <row r="72" spans="1:13" ht="55.15" customHeight="1" x14ac:dyDescent="0.25">
      <c r="A72" s="36">
        <v>16</v>
      </c>
      <c r="B72" s="33" t="s">
        <v>91</v>
      </c>
      <c r="C72" s="45" t="s">
        <v>10</v>
      </c>
      <c r="D72" s="9" t="s">
        <v>3</v>
      </c>
      <c r="E72" s="18"/>
      <c r="F72" s="18"/>
      <c r="G72" s="18"/>
      <c r="H72" s="18"/>
      <c r="I72" s="18"/>
      <c r="J72" s="20"/>
      <c r="K72" s="20"/>
      <c r="L72" s="20"/>
      <c r="M72" s="35"/>
    </row>
    <row r="73" spans="1:13" ht="55.15" customHeight="1" x14ac:dyDescent="0.25">
      <c r="A73" s="37"/>
      <c r="B73" s="34"/>
      <c r="C73" s="45"/>
      <c r="D73" s="9" t="s">
        <v>4</v>
      </c>
      <c r="E73" s="18" t="s">
        <v>66</v>
      </c>
      <c r="F73" s="18" t="s">
        <v>63</v>
      </c>
      <c r="G73" s="18" t="s">
        <v>64</v>
      </c>
      <c r="H73" s="18" t="s">
        <v>65</v>
      </c>
      <c r="I73" s="18" t="s">
        <v>92</v>
      </c>
      <c r="J73" s="20">
        <f>70000+14000</f>
        <v>84000</v>
      </c>
      <c r="K73" s="20">
        <v>34200</v>
      </c>
      <c r="L73" s="20">
        <v>37000</v>
      </c>
      <c r="M73" s="35"/>
    </row>
    <row r="74" spans="1:13" ht="55.15" customHeight="1" x14ac:dyDescent="0.25">
      <c r="A74" s="37"/>
      <c r="B74" s="34"/>
      <c r="C74" s="45"/>
      <c r="D74" s="9" t="s">
        <v>5</v>
      </c>
      <c r="E74" s="18"/>
      <c r="F74" s="18"/>
      <c r="G74" s="18"/>
      <c r="H74" s="18"/>
      <c r="I74" s="18"/>
      <c r="J74" s="20"/>
      <c r="K74" s="20"/>
      <c r="L74" s="20"/>
      <c r="M74" s="35"/>
    </row>
    <row r="75" spans="1:13" ht="55.15" customHeight="1" x14ac:dyDescent="0.25">
      <c r="A75" s="38"/>
      <c r="B75" s="34"/>
      <c r="C75" s="45"/>
      <c r="D75" s="5" t="s">
        <v>11</v>
      </c>
      <c r="E75" s="16"/>
      <c r="F75" s="16"/>
      <c r="G75" s="16"/>
      <c r="H75" s="16"/>
      <c r="I75" s="16"/>
      <c r="J75" s="22">
        <f t="shared" ref="J75:K75" si="18">J72+J73+J74</f>
        <v>84000</v>
      </c>
      <c r="K75" s="22">
        <f t="shared" si="18"/>
        <v>34200</v>
      </c>
      <c r="L75" s="22">
        <f t="shared" ref="L75" si="19">L72+L73+L74</f>
        <v>37000</v>
      </c>
      <c r="M75" s="35"/>
    </row>
    <row r="76" spans="1:13" ht="55.15" customHeight="1" x14ac:dyDescent="0.25">
      <c r="A76" s="36">
        <v>17</v>
      </c>
      <c r="B76" s="70" t="s">
        <v>93</v>
      </c>
      <c r="C76" s="45" t="s">
        <v>10</v>
      </c>
      <c r="D76" s="9" t="s">
        <v>3</v>
      </c>
      <c r="E76" s="18"/>
      <c r="F76" s="18"/>
      <c r="G76" s="18"/>
      <c r="H76" s="18"/>
      <c r="I76" s="18"/>
      <c r="J76" s="20"/>
      <c r="K76" s="20"/>
      <c r="L76" s="20"/>
      <c r="M76" s="35"/>
    </row>
    <row r="77" spans="1:13" ht="55.15" customHeight="1" x14ac:dyDescent="0.25">
      <c r="A77" s="37"/>
      <c r="B77" s="70"/>
      <c r="C77" s="45"/>
      <c r="D77" s="9" t="s">
        <v>4</v>
      </c>
      <c r="E77" s="18" t="s">
        <v>66</v>
      </c>
      <c r="F77" s="18" t="s">
        <v>63</v>
      </c>
      <c r="G77" s="18" t="s">
        <v>64</v>
      </c>
      <c r="H77" s="18" t="s">
        <v>65</v>
      </c>
      <c r="I77" s="18" t="s">
        <v>94</v>
      </c>
      <c r="J77" s="20">
        <v>9423044</v>
      </c>
      <c r="K77" s="20">
        <v>129300</v>
      </c>
      <c r="L77" s="20">
        <v>129300</v>
      </c>
      <c r="M77" s="35"/>
    </row>
    <row r="78" spans="1:13" ht="55.15" customHeight="1" x14ac:dyDescent="0.25">
      <c r="A78" s="37"/>
      <c r="B78" s="70"/>
      <c r="C78" s="45"/>
      <c r="D78" s="9" t="s">
        <v>5</v>
      </c>
      <c r="E78" s="18"/>
      <c r="F78" s="18"/>
      <c r="G78" s="18"/>
      <c r="H78" s="18"/>
      <c r="I78" s="18"/>
      <c r="J78" s="20"/>
      <c r="K78" s="20"/>
      <c r="L78" s="20"/>
      <c r="M78" s="35"/>
    </row>
    <row r="79" spans="1:13" ht="55.15" customHeight="1" x14ac:dyDescent="0.25">
      <c r="A79" s="38"/>
      <c r="B79" s="70"/>
      <c r="C79" s="45"/>
      <c r="D79" s="5" t="s">
        <v>11</v>
      </c>
      <c r="E79" s="16"/>
      <c r="F79" s="16"/>
      <c r="G79" s="16"/>
      <c r="H79" s="16"/>
      <c r="I79" s="16"/>
      <c r="J79" s="22">
        <f t="shared" ref="J79:K79" si="20">J76+J77+J78</f>
        <v>9423044</v>
      </c>
      <c r="K79" s="22">
        <f t="shared" si="20"/>
        <v>129300</v>
      </c>
      <c r="L79" s="22">
        <f t="shared" ref="L79" si="21">L76+L77+L78</f>
        <v>129300</v>
      </c>
      <c r="M79" s="35"/>
    </row>
    <row r="80" spans="1:13" ht="55.15" customHeight="1" x14ac:dyDescent="0.25">
      <c r="A80" s="36">
        <v>18</v>
      </c>
      <c r="B80" s="33" t="s">
        <v>40</v>
      </c>
      <c r="C80" s="45" t="s">
        <v>16</v>
      </c>
      <c r="D80" s="9" t="s">
        <v>3</v>
      </c>
      <c r="E80" s="18" t="s">
        <v>66</v>
      </c>
      <c r="F80" s="18" t="s">
        <v>63</v>
      </c>
      <c r="G80" s="18" t="s">
        <v>64</v>
      </c>
      <c r="H80" s="18" t="s">
        <v>65</v>
      </c>
      <c r="I80" s="18" t="s">
        <v>74</v>
      </c>
      <c r="J80" s="20">
        <v>261090</v>
      </c>
      <c r="K80" s="20">
        <v>261090</v>
      </c>
      <c r="L80" s="20">
        <v>261090</v>
      </c>
      <c r="M80" s="35"/>
    </row>
    <row r="81" spans="1:13" ht="55.15" customHeight="1" x14ac:dyDescent="0.25">
      <c r="A81" s="37"/>
      <c r="B81" s="34"/>
      <c r="C81" s="45"/>
      <c r="D81" s="9" t="s">
        <v>4</v>
      </c>
      <c r="E81" s="18"/>
      <c r="F81" s="18"/>
      <c r="G81" s="18"/>
      <c r="H81" s="18"/>
      <c r="I81" s="18"/>
      <c r="J81" s="20"/>
      <c r="K81" s="20"/>
      <c r="L81" s="20"/>
      <c r="M81" s="35"/>
    </row>
    <row r="82" spans="1:13" ht="55.15" customHeight="1" x14ac:dyDescent="0.25">
      <c r="A82" s="37"/>
      <c r="B82" s="34"/>
      <c r="C82" s="45"/>
      <c r="D82" s="9" t="s">
        <v>5</v>
      </c>
      <c r="E82" s="18"/>
      <c r="F82" s="18"/>
      <c r="G82" s="18"/>
      <c r="H82" s="18"/>
      <c r="I82" s="18"/>
      <c r="J82" s="20"/>
      <c r="K82" s="20"/>
      <c r="L82" s="20"/>
      <c r="M82" s="35"/>
    </row>
    <row r="83" spans="1:13" ht="55.15" customHeight="1" x14ac:dyDescent="0.25">
      <c r="A83" s="38"/>
      <c r="B83" s="34"/>
      <c r="C83" s="45"/>
      <c r="D83" s="5" t="s">
        <v>6</v>
      </c>
      <c r="E83" s="16"/>
      <c r="F83" s="16"/>
      <c r="G83" s="16"/>
      <c r="H83" s="16"/>
      <c r="I83" s="16"/>
      <c r="J83" s="22">
        <f t="shared" ref="J83:K83" si="22">J80+J81+J82</f>
        <v>261090</v>
      </c>
      <c r="K83" s="22">
        <f t="shared" si="22"/>
        <v>261090</v>
      </c>
      <c r="L83" s="22">
        <f t="shared" ref="L83" si="23">L80+L81+L82</f>
        <v>261090</v>
      </c>
      <c r="M83" s="35"/>
    </row>
    <row r="84" spans="1:13" ht="55.15" hidden="1" customHeight="1" x14ac:dyDescent="0.25">
      <c r="A84" s="36">
        <v>17</v>
      </c>
      <c r="B84" s="39" t="s">
        <v>47</v>
      </c>
      <c r="C84" s="51" t="s">
        <v>10</v>
      </c>
      <c r="D84" s="9" t="s">
        <v>3</v>
      </c>
      <c r="E84" s="18"/>
      <c r="F84" s="18"/>
      <c r="G84" s="18"/>
      <c r="H84" s="18"/>
      <c r="I84" s="18"/>
      <c r="J84" s="20"/>
      <c r="K84" s="20"/>
      <c r="L84" s="20"/>
      <c r="M84" s="42"/>
    </row>
    <row r="85" spans="1:13" ht="55.15" hidden="1" customHeight="1" x14ac:dyDescent="0.25">
      <c r="A85" s="37"/>
      <c r="B85" s="40"/>
      <c r="C85" s="52"/>
      <c r="D85" s="9" t="s">
        <v>4</v>
      </c>
      <c r="E85" s="18" t="s">
        <v>66</v>
      </c>
      <c r="F85" s="18" t="s">
        <v>63</v>
      </c>
      <c r="G85" s="18" t="s">
        <v>64</v>
      </c>
      <c r="H85" s="18" t="s">
        <v>107</v>
      </c>
      <c r="I85" s="18" t="s">
        <v>114</v>
      </c>
      <c r="J85" s="20"/>
      <c r="K85" s="20"/>
      <c r="L85" s="20"/>
      <c r="M85" s="43"/>
    </row>
    <row r="86" spans="1:13" ht="55.15" hidden="1" customHeight="1" x14ac:dyDescent="0.25">
      <c r="A86" s="37"/>
      <c r="B86" s="40"/>
      <c r="C86" s="52"/>
      <c r="D86" s="9" t="s">
        <v>5</v>
      </c>
      <c r="E86" s="18"/>
      <c r="F86" s="18"/>
      <c r="G86" s="18"/>
      <c r="H86" s="18"/>
      <c r="I86" s="18"/>
      <c r="J86" s="20"/>
      <c r="K86" s="20"/>
      <c r="L86" s="20"/>
      <c r="M86" s="43"/>
    </row>
    <row r="87" spans="1:13" ht="55.15" hidden="1" customHeight="1" x14ac:dyDescent="0.25">
      <c r="A87" s="38"/>
      <c r="B87" s="41"/>
      <c r="C87" s="53"/>
      <c r="D87" s="5" t="s">
        <v>6</v>
      </c>
      <c r="E87" s="16"/>
      <c r="F87" s="16"/>
      <c r="G87" s="16"/>
      <c r="H87" s="16"/>
      <c r="I87" s="16"/>
      <c r="J87" s="22">
        <f t="shared" ref="J87:K87" si="24">J84+J85+J86</f>
        <v>0</v>
      </c>
      <c r="K87" s="22">
        <f t="shared" si="24"/>
        <v>0</v>
      </c>
      <c r="L87" s="22">
        <f t="shared" ref="L87" si="25">L84+L85+L86</f>
        <v>0</v>
      </c>
      <c r="M87" s="44"/>
    </row>
    <row r="88" spans="1:13" ht="55.15" customHeight="1" x14ac:dyDescent="0.25">
      <c r="A88" s="36">
        <v>19</v>
      </c>
      <c r="B88" s="33" t="s">
        <v>51</v>
      </c>
      <c r="C88" s="45" t="s">
        <v>19</v>
      </c>
      <c r="D88" s="9" t="s">
        <v>3</v>
      </c>
      <c r="E88" s="18"/>
      <c r="F88" s="18"/>
      <c r="G88" s="18"/>
      <c r="H88" s="18"/>
      <c r="I88" s="18"/>
      <c r="J88" s="20"/>
      <c r="K88" s="20"/>
      <c r="L88" s="20"/>
      <c r="M88" s="35"/>
    </row>
    <row r="89" spans="1:13" ht="55.15" customHeight="1" x14ac:dyDescent="0.25">
      <c r="A89" s="37"/>
      <c r="B89" s="34"/>
      <c r="C89" s="45"/>
      <c r="D89" s="9" t="s">
        <v>4</v>
      </c>
      <c r="E89" s="18" t="s">
        <v>66</v>
      </c>
      <c r="F89" s="18" t="s">
        <v>63</v>
      </c>
      <c r="G89" s="18" t="s">
        <v>64</v>
      </c>
      <c r="H89" s="18" t="s">
        <v>107</v>
      </c>
      <c r="I89" s="18" t="s">
        <v>112</v>
      </c>
      <c r="J89" s="20">
        <v>32000</v>
      </c>
      <c r="K89" s="20">
        <v>32000</v>
      </c>
      <c r="L89" s="20">
        <v>32000</v>
      </c>
      <c r="M89" s="35"/>
    </row>
    <row r="90" spans="1:13" ht="55.15" customHeight="1" x14ac:dyDescent="0.25">
      <c r="A90" s="37"/>
      <c r="B90" s="34"/>
      <c r="C90" s="45"/>
      <c r="D90" s="9" t="s">
        <v>5</v>
      </c>
      <c r="E90" s="18"/>
      <c r="F90" s="18"/>
      <c r="G90" s="18"/>
      <c r="H90" s="18"/>
      <c r="I90" s="18"/>
      <c r="J90" s="20"/>
      <c r="K90" s="20"/>
      <c r="L90" s="20"/>
      <c r="M90" s="35"/>
    </row>
    <row r="91" spans="1:13" ht="55.15" customHeight="1" x14ac:dyDescent="0.25">
      <c r="A91" s="38"/>
      <c r="B91" s="34"/>
      <c r="C91" s="45"/>
      <c r="D91" s="5" t="s">
        <v>11</v>
      </c>
      <c r="E91" s="16"/>
      <c r="F91" s="16"/>
      <c r="G91" s="16"/>
      <c r="H91" s="16"/>
      <c r="I91" s="16"/>
      <c r="J91" s="22">
        <f t="shared" ref="J91:K91" si="26">J88+J89+J90</f>
        <v>32000</v>
      </c>
      <c r="K91" s="22">
        <f t="shared" si="26"/>
        <v>32000</v>
      </c>
      <c r="L91" s="22">
        <f t="shared" ref="L91" si="27">L88+L89+L90</f>
        <v>32000</v>
      </c>
      <c r="M91" s="35"/>
    </row>
    <row r="92" spans="1:13" ht="55.15" customHeight="1" x14ac:dyDescent="0.25">
      <c r="A92" s="36">
        <v>20</v>
      </c>
      <c r="B92" s="33" t="s">
        <v>97</v>
      </c>
      <c r="C92" s="45" t="s">
        <v>21</v>
      </c>
      <c r="D92" s="10" t="s">
        <v>3</v>
      </c>
      <c r="E92" s="21"/>
      <c r="F92" s="21"/>
      <c r="G92" s="21"/>
      <c r="H92" s="21"/>
      <c r="I92" s="21"/>
      <c r="J92" s="20"/>
      <c r="K92" s="20"/>
      <c r="L92" s="20"/>
      <c r="M92" s="35"/>
    </row>
    <row r="93" spans="1:13" ht="55.15" customHeight="1" x14ac:dyDescent="0.25">
      <c r="A93" s="37"/>
      <c r="B93" s="34"/>
      <c r="C93" s="45"/>
      <c r="D93" s="10" t="s">
        <v>4</v>
      </c>
      <c r="E93" s="21" t="s">
        <v>66</v>
      </c>
      <c r="F93" s="21" t="s">
        <v>63</v>
      </c>
      <c r="G93" s="21" t="s">
        <v>64</v>
      </c>
      <c r="H93" s="21" t="s">
        <v>65</v>
      </c>
      <c r="I93" s="21" t="s">
        <v>98</v>
      </c>
      <c r="J93" s="20">
        <v>6805000</v>
      </c>
      <c r="K93" s="20">
        <v>2136800</v>
      </c>
      <c r="L93" s="20">
        <v>3007300</v>
      </c>
      <c r="M93" s="35"/>
    </row>
    <row r="94" spans="1:13" ht="55.15" customHeight="1" x14ac:dyDescent="0.25">
      <c r="A94" s="37"/>
      <c r="B94" s="34"/>
      <c r="C94" s="45"/>
      <c r="D94" s="10" t="s">
        <v>5</v>
      </c>
      <c r="E94" s="21"/>
      <c r="F94" s="21"/>
      <c r="G94" s="21"/>
      <c r="H94" s="21"/>
      <c r="I94" s="21"/>
      <c r="J94" s="20"/>
      <c r="K94" s="20"/>
      <c r="L94" s="20"/>
      <c r="M94" s="35"/>
    </row>
    <row r="95" spans="1:13" ht="109.15" customHeight="1" x14ac:dyDescent="0.25">
      <c r="A95" s="38"/>
      <c r="B95" s="34"/>
      <c r="C95" s="45"/>
      <c r="D95" s="5" t="s">
        <v>6</v>
      </c>
      <c r="E95" s="16"/>
      <c r="F95" s="16"/>
      <c r="G95" s="16"/>
      <c r="H95" s="16"/>
      <c r="I95" s="16"/>
      <c r="J95" s="22">
        <f t="shared" ref="J95:K95" si="28">J92+J93+J94</f>
        <v>6805000</v>
      </c>
      <c r="K95" s="22">
        <f t="shared" si="28"/>
        <v>2136800</v>
      </c>
      <c r="L95" s="22">
        <f t="shared" ref="L95" si="29">L92+L93+L94</f>
        <v>3007300</v>
      </c>
      <c r="M95" s="35"/>
    </row>
    <row r="96" spans="1:13" ht="55.15" customHeight="1" x14ac:dyDescent="0.25">
      <c r="A96" s="36">
        <v>21</v>
      </c>
      <c r="B96" s="33" t="s">
        <v>52</v>
      </c>
      <c r="C96" s="45" t="s">
        <v>13</v>
      </c>
      <c r="D96" s="10" t="s">
        <v>3</v>
      </c>
      <c r="E96" s="21"/>
      <c r="F96" s="21"/>
      <c r="G96" s="21"/>
      <c r="H96" s="21"/>
      <c r="I96" s="21"/>
      <c r="J96" s="20"/>
      <c r="K96" s="20"/>
      <c r="L96" s="20"/>
      <c r="M96" s="35"/>
    </row>
    <row r="97" spans="1:13" ht="55.15" customHeight="1" x14ac:dyDescent="0.25">
      <c r="A97" s="37"/>
      <c r="B97" s="34"/>
      <c r="C97" s="45"/>
      <c r="D97" s="10" t="s">
        <v>4</v>
      </c>
      <c r="E97" s="21" t="s">
        <v>66</v>
      </c>
      <c r="F97" s="21" t="s">
        <v>63</v>
      </c>
      <c r="G97" s="21" t="s">
        <v>64</v>
      </c>
      <c r="H97" s="21" t="s">
        <v>65</v>
      </c>
      <c r="I97" s="21" t="s">
        <v>99</v>
      </c>
      <c r="J97" s="20">
        <v>120537</v>
      </c>
      <c r="K97" s="20">
        <v>70000</v>
      </c>
      <c r="L97" s="20">
        <v>70000</v>
      </c>
      <c r="M97" s="35"/>
    </row>
    <row r="98" spans="1:13" ht="55.15" customHeight="1" x14ac:dyDescent="0.25">
      <c r="A98" s="37"/>
      <c r="B98" s="34"/>
      <c r="C98" s="45"/>
      <c r="D98" s="10" t="s">
        <v>5</v>
      </c>
      <c r="E98" s="21"/>
      <c r="F98" s="21"/>
      <c r="G98" s="21"/>
      <c r="H98" s="21"/>
      <c r="I98" s="21"/>
      <c r="J98" s="20"/>
      <c r="K98" s="20"/>
      <c r="L98" s="20"/>
      <c r="M98" s="35"/>
    </row>
    <row r="99" spans="1:13" ht="55.15" customHeight="1" x14ac:dyDescent="0.25">
      <c r="A99" s="38"/>
      <c r="B99" s="34"/>
      <c r="C99" s="45"/>
      <c r="D99" s="5" t="s">
        <v>6</v>
      </c>
      <c r="E99" s="16"/>
      <c r="F99" s="16"/>
      <c r="G99" s="16"/>
      <c r="H99" s="16"/>
      <c r="I99" s="16"/>
      <c r="J99" s="22">
        <f t="shared" ref="J99:K99" si="30">J96+J97+J98</f>
        <v>120537</v>
      </c>
      <c r="K99" s="22">
        <f t="shared" si="30"/>
        <v>70000</v>
      </c>
      <c r="L99" s="22">
        <f t="shared" ref="L99" si="31">L96+L97+L98</f>
        <v>70000</v>
      </c>
      <c r="M99" s="35"/>
    </row>
    <row r="100" spans="1:13" ht="55.15" customHeight="1" x14ac:dyDescent="0.25">
      <c r="A100" s="36">
        <v>22</v>
      </c>
      <c r="B100" s="39" t="s">
        <v>176</v>
      </c>
      <c r="C100" s="42" t="s">
        <v>13</v>
      </c>
      <c r="D100" s="9" t="s">
        <v>37</v>
      </c>
      <c r="E100" s="18"/>
      <c r="F100" s="18"/>
      <c r="G100" s="18"/>
      <c r="H100" s="18"/>
      <c r="I100" s="18"/>
      <c r="J100" s="20"/>
      <c r="K100" s="20"/>
      <c r="L100" s="20"/>
      <c r="M100" s="42"/>
    </row>
    <row r="101" spans="1:13" ht="55.15" customHeight="1" x14ac:dyDescent="0.25">
      <c r="A101" s="37"/>
      <c r="B101" s="40"/>
      <c r="C101" s="43"/>
      <c r="D101" s="10" t="s">
        <v>3</v>
      </c>
      <c r="E101" s="21"/>
      <c r="F101" s="21"/>
      <c r="G101" s="21"/>
      <c r="H101" s="21"/>
      <c r="I101" s="21"/>
      <c r="J101" s="20">
        <v>0</v>
      </c>
      <c r="K101" s="20"/>
      <c r="L101" s="20">
        <v>0</v>
      </c>
      <c r="M101" s="43"/>
    </row>
    <row r="102" spans="1:13" ht="55.15" customHeight="1" x14ac:dyDescent="0.25">
      <c r="A102" s="37"/>
      <c r="B102" s="40"/>
      <c r="C102" s="43"/>
      <c r="D102" s="10" t="s">
        <v>4</v>
      </c>
      <c r="E102" s="21" t="s">
        <v>66</v>
      </c>
      <c r="F102" s="21" t="s">
        <v>63</v>
      </c>
      <c r="G102" s="21" t="s">
        <v>64</v>
      </c>
      <c r="H102" s="21" t="s">
        <v>65</v>
      </c>
      <c r="I102" s="21" t="s">
        <v>177</v>
      </c>
      <c r="J102" s="20">
        <v>88000</v>
      </c>
      <c r="K102" s="20"/>
      <c r="L102" s="20"/>
      <c r="M102" s="43"/>
    </row>
    <row r="103" spans="1:13" ht="55.15" customHeight="1" x14ac:dyDescent="0.25">
      <c r="A103" s="37"/>
      <c r="B103" s="40"/>
      <c r="C103" s="43"/>
      <c r="D103" s="10" t="s">
        <v>5</v>
      </c>
      <c r="E103" s="21"/>
      <c r="F103" s="21"/>
      <c r="G103" s="21"/>
      <c r="H103" s="21"/>
      <c r="I103" s="21"/>
      <c r="J103" s="20"/>
      <c r="K103" s="20"/>
      <c r="L103" s="20"/>
      <c r="M103" s="43"/>
    </row>
    <row r="104" spans="1:13" ht="55.15" customHeight="1" x14ac:dyDescent="0.25">
      <c r="A104" s="38"/>
      <c r="B104" s="41"/>
      <c r="C104" s="44"/>
      <c r="D104" s="5" t="s">
        <v>7</v>
      </c>
      <c r="E104" s="16"/>
      <c r="F104" s="16"/>
      <c r="G104" s="16"/>
      <c r="H104" s="16"/>
      <c r="I104" s="16"/>
      <c r="J104" s="22">
        <f t="shared" ref="J104:K104" si="32">J101+J102+J103+J100</f>
        <v>88000</v>
      </c>
      <c r="K104" s="22">
        <f t="shared" si="32"/>
        <v>0</v>
      </c>
      <c r="L104" s="22">
        <f>L101+L102+L103+L100</f>
        <v>0</v>
      </c>
      <c r="M104" s="44"/>
    </row>
    <row r="105" spans="1:13" ht="55.15" customHeight="1" x14ac:dyDescent="0.25">
      <c r="A105" s="36">
        <v>23</v>
      </c>
      <c r="B105" s="33" t="s">
        <v>70</v>
      </c>
      <c r="C105" s="45" t="s">
        <v>18</v>
      </c>
      <c r="D105" s="10" t="s">
        <v>3</v>
      </c>
      <c r="E105" s="21" t="s">
        <v>66</v>
      </c>
      <c r="F105" s="21" t="s">
        <v>63</v>
      </c>
      <c r="G105" s="21" t="s">
        <v>64</v>
      </c>
      <c r="H105" s="21" t="s">
        <v>65</v>
      </c>
      <c r="I105" s="21" t="s">
        <v>69</v>
      </c>
      <c r="J105" s="20">
        <v>1044360</v>
      </c>
      <c r="K105" s="20">
        <v>1044360</v>
      </c>
      <c r="L105" s="20">
        <v>1044360</v>
      </c>
      <c r="M105" s="35"/>
    </row>
    <row r="106" spans="1:13" ht="55.15" customHeight="1" x14ac:dyDescent="0.25">
      <c r="A106" s="37"/>
      <c r="B106" s="34"/>
      <c r="C106" s="45"/>
      <c r="D106" s="10" t="s">
        <v>4</v>
      </c>
      <c r="E106" s="21"/>
      <c r="F106" s="21"/>
      <c r="G106" s="21"/>
      <c r="H106" s="21"/>
      <c r="I106" s="21"/>
      <c r="J106" s="20"/>
      <c r="K106" s="20"/>
      <c r="L106" s="20"/>
      <c r="M106" s="35"/>
    </row>
    <row r="107" spans="1:13" ht="55.15" customHeight="1" x14ac:dyDescent="0.25">
      <c r="A107" s="37"/>
      <c r="B107" s="34"/>
      <c r="C107" s="45"/>
      <c r="D107" s="10" t="s">
        <v>5</v>
      </c>
      <c r="E107" s="21"/>
      <c r="F107" s="21"/>
      <c r="G107" s="21"/>
      <c r="H107" s="21"/>
      <c r="I107" s="21"/>
      <c r="J107" s="20"/>
      <c r="K107" s="20"/>
      <c r="L107" s="20"/>
      <c r="M107" s="35"/>
    </row>
    <row r="108" spans="1:13" ht="84" customHeight="1" x14ac:dyDescent="0.25">
      <c r="A108" s="38"/>
      <c r="B108" s="34"/>
      <c r="C108" s="45"/>
      <c r="D108" s="5" t="s">
        <v>7</v>
      </c>
      <c r="E108" s="16"/>
      <c r="F108" s="16"/>
      <c r="G108" s="16"/>
      <c r="H108" s="16"/>
      <c r="I108" s="16"/>
      <c r="J108" s="22">
        <f t="shared" ref="J108:K108" si="33">J105+J106+J107</f>
        <v>1044360</v>
      </c>
      <c r="K108" s="22">
        <f t="shared" si="33"/>
        <v>1044360</v>
      </c>
      <c r="L108" s="22">
        <f t="shared" ref="L108" si="34">L105+L106+L107</f>
        <v>1044360</v>
      </c>
      <c r="M108" s="35"/>
    </row>
    <row r="109" spans="1:13" ht="55.15" customHeight="1" x14ac:dyDescent="0.25">
      <c r="A109" s="36">
        <v>24</v>
      </c>
      <c r="B109" s="33" t="s">
        <v>72</v>
      </c>
      <c r="C109" s="45" t="s">
        <v>18</v>
      </c>
      <c r="D109" s="10" t="s">
        <v>3</v>
      </c>
      <c r="E109" s="21" t="s">
        <v>66</v>
      </c>
      <c r="F109" s="21" t="s">
        <v>63</v>
      </c>
      <c r="G109" s="21" t="s">
        <v>64</v>
      </c>
      <c r="H109" s="21" t="s">
        <v>65</v>
      </c>
      <c r="I109" s="21" t="s">
        <v>71</v>
      </c>
      <c r="J109" s="20">
        <f>91000-24000</f>
        <v>67000</v>
      </c>
      <c r="K109" s="20">
        <v>102000</v>
      </c>
      <c r="L109" s="20">
        <v>102000</v>
      </c>
      <c r="M109" s="35"/>
    </row>
    <row r="110" spans="1:13" ht="55.15" customHeight="1" x14ac:dyDescent="0.25">
      <c r="A110" s="37"/>
      <c r="B110" s="34"/>
      <c r="C110" s="45"/>
      <c r="D110" s="10" t="s">
        <v>4</v>
      </c>
      <c r="E110" s="21"/>
      <c r="F110" s="21"/>
      <c r="G110" s="21"/>
      <c r="H110" s="21"/>
      <c r="I110" s="21"/>
      <c r="J110" s="20"/>
      <c r="K110" s="20"/>
      <c r="L110" s="20"/>
      <c r="M110" s="35"/>
    </row>
    <row r="111" spans="1:13" ht="55.15" customHeight="1" x14ac:dyDescent="0.25">
      <c r="A111" s="37"/>
      <c r="B111" s="34"/>
      <c r="C111" s="45"/>
      <c r="D111" s="10" t="s">
        <v>5</v>
      </c>
      <c r="E111" s="21"/>
      <c r="F111" s="21"/>
      <c r="G111" s="21"/>
      <c r="H111" s="21"/>
      <c r="I111" s="21"/>
      <c r="J111" s="20"/>
      <c r="K111" s="20"/>
      <c r="L111" s="20"/>
      <c r="M111" s="35"/>
    </row>
    <row r="112" spans="1:13" ht="118.15" customHeight="1" x14ac:dyDescent="0.25">
      <c r="A112" s="38"/>
      <c r="B112" s="34"/>
      <c r="C112" s="45"/>
      <c r="D112" s="5" t="s">
        <v>7</v>
      </c>
      <c r="E112" s="16"/>
      <c r="F112" s="16"/>
      <c r="G112" s="16"/>
      <c r="H112" s="16"/>
      <c r="I112" s="16"/>
      <c r="J112" s="22">
        <f t="shared" ref="J112:K112" si="35">J109+J110+J111</f>
        <v>67000</v>
      </c>
      <c r="K112" s="22">
        <f t="shared" si="35"/>
        <v>102000</v>
      </c>
      <c r="L112" s="22">
        <f t="shared" ref="L112" si="36">L109+L110+L111</f>
        <v>102000</v>
      </c>
      <c r="M112" s="35"/>
    </row>
    <row r="113" spans="1:13" ht="55.15" customHeight="1" x14ac:dyDescent="0.25">
      <c r="A113" s="36">
        <v>25</v>
      </c>
      <c r="B113" s="33" t="s">
        <v>140</v>
      </c>
      <c r="C113" s="45" t="s">
        <v>18</v>
      </c>
      <c r="D113" s="10" t="s">
        <v>3</v>
      </c>
      <c r="E113" s="21" t="s">
        <v>66</v>
      </c>
      <c r="F113" s="21" t="s">
        <v>63</v>
      </c>
      <c r="G113" s="21" t="s">
        <v>64</v>
      </c>
      <c r="H113" s="21" t="s">
        <v>65</v>
      </c>
      <c r="I113" s="21" t="s">
        <v>73</v>
      </c>
      <c r="J113" s="20">
        <f>7495140-2031100</f>
        <v>5464040</v>
      </c>
      <c r="K113" s="20">
        <v>8593040</v>
      </c>
      <c r="L113" s="20">
        <v>10214340</v>
      </c>
      <c r="M113" s="35">
        <v>4.5</v>
      </c>
    </row>
    <row r="114" spans="1:13" ht="55.15" customHeight="1" x14ac:dyDescent="0.25">
      <c r="A114" s="37"/>
      <c r="B114" s="34"/>
      <c r="C114" s="45"/>
      <c r="D114" s="10" t="s">
        <v>4</v>
      </c>
      <c r="E114" s="21"/>
      <c r="F114" s="21"/>
      <c r="G114" s="21"/>
      <c r="H114" s="21"/>
      <c r="I114" s="21"/>
      <c r="J114" s="20"/>
      <c r="K114" s="20"/>
      <c r="L114" s="20"/>
      <c r="M114" s="35"/>
    </row>
    <row r="115" spans="1:13" ht="55.15" customHeight="1" x14ac:dyDescent="0.25">
      <c r="A115" s="37"/>
      <c r="B115" s="34"/>
      <c r="C115" s="45"/>
      <c r="D115" s="10" t="s">
        <v>5</v>
      </c>
      <c r="E115" s="21"/>
      <c r="F115" s="21"/>
      <c r="G115" s="21"/>
      <c r="H115" s="21"/>
      <c r="I115" s="21"/>
      <c r="J115" s="20"/>
      <c r="K115" s="20"/>
      <c r="L115" s="20"/>
      <c r="M115" s="35"/>
    </row>
    <row r="116" spans="1:13" ht="152.44999999999999" customHeight="1" x14ac:dyDescent="0.25">
      <c r="A116" s="38"/>
      <c r="B116" s="34"/>
      <c r="C116" s="45"/>
      <c r="D116" s="5" t="s">
        <v>7</v>
      </c>
      <c r="E116" s="16"/>
      <c r="F116" s="16"/>
      <c r="G116" s="16"/>
      <c r="H116" s="16"/>
      <c r="I116" s="16"/>
      <c r="J116" s="22">
        <f t="shared" ref="J116:K116" si="37">J113+J114+J115</f>
        <v>5464040</v>
      </c>
      <c r="K116" s="22">
        <f t="shared" si="37"/>
        <v>8593040</v>
      </c>
      <c r="L116" s="22">
        <f t="shared" ref="L116" si="38">L113+L114+L115</f>
        <v>10214340</v>
      </c>
      <c r="M116" s="35"/>
    </row>
    <row r="117" spans="1:13" ht="55.15" customHeight="1" x14ac:dyDescent="0.25">
      <c r="A117" s="36">
        <v>26</v>
      </c>
      <c r="B117" s="33" t="s">
        <v>0</v>
      </c>
      <c r="C117" s="45" t="s">
        <v>18</v>
      </c>
      <c r="D117" s="10" t="s">
        <v>3</v>
      </c>
      <c r="E117" s="21" t="s">
        <v>66</v>
      </c>
      <c r="F117" s="21" t="s">
        <v>63</v>
      </c>
      <c r="G117" s="21" t="s">
        <v>64</v>
      </c>
      <c r="H117" s="21" t="s">
        <v>65</v>
      </c>
      <c r="I117" s="21" t="s">
        <v>68</v>
      </c>
      <c r="J117" s="20">
        <v>88000</v>
      </c>
      <c r="K117" s="20">
        <v>116400</v>
      </c>
      <c r="L117" s="20">
        <v>144800</v>
      </c>
      <c r="M117" s="35"/>
    </row>
    <row r="118" spans="1:13" ht="55.15" customHeight="1" x14ac:dyDescent="0.25">
      <c r="A118" s="37"/>
      <c r="B118" s="34"/>
      <c r="C118" s="45"/>
      <c r="D118" s="10" t="s">
        <v>4</v>
      </c>
      <c r="E118" s="21"/>
      <c r="F118" s="21"/>
      <c r="G118" s="21"/>
      <c r="H118" s="21"/>
      <c r="I118" s="21"/>
      <c r="J118" s="20"/>
      <c r="K118" s="20"/>
      <c r="L118" s="20"/>
      <c r="M118" s="35"/>
    </row>
    <row r="119" spans="1:13" ht="55.15" customHeight="1" x14ac:dyDescent="0.25">
      <c r="A119" s="37"/>
      <c r="B119" s="34"/>
      <c r="C119" s="45"/>
      <c r="D119" s="10" t="s">
        <v>5</v>
      </c>
      <c r="E119" s="21"/>
      <c r="F119" s="21"/>
      <c r="G119" s="21"/>
      <c r="H119" s="21"/>
      <c r="I119" s="21"/>
      <c r="J119" s="20"/>
      <c r="K119" s="20"/>
      <c r="L119" s="20"/>
      <c r="M119" s="35"/>
    </row>
    <row r="120" spans="1:13" ht="55.15" customHeight="1" x14ac:dyDescent="0.25">
      <c r="A120" s="38"/>
      <c r="B120" s="34"/>
      <c r="C120" s="45"/>
      <c r="D120" s="5" t="s">
        <v>11</v>
      </c>
      <c r="E120" s="16"/>
      <c r="F120" s="16"/>
      <c r="G120" s="16"/>
      <c r="H120" s="16"/>
      <c r="I120" s="16"/>
      <c r="J120" s="22">
        <f t="shared" ref="J120:K120" si="39">J117+J118+J119</f>
        <v>88000</v>
      </c>
      <c r="K120" s="22">
        <f t="shared" si="39"/>
        <v>116400</v>
      </c>
      <c r="L120" s="22">
        <f t="shared" ref="L120" si="40">L117+L118+L119</f>
        <v>144800</v>
      </c>
      <c r="M120" s="35"/>
    </row>
    <row r="121" spans="1:13" ht="55.15" customHeight="1" x14ac:dyDescent="0.25">
      <c r="A121" s="36">
        <v>27</v>
      </c>
      <c r="B121" s="33" t="s">
        <v>38</v>
      </c>
      <c r="C121" s="45" t="s">
        <v>13</v>
      </c>
      <c r="D121" s="10" t="s">
        <v>3</v>
      </c>
      <c r="E121" s="21" t="s">
        <v>66</v>
      </c>
      <c r="F121" s="21" t="s">
        <v>63</v>
      </c>
      <c r="G121" s="21" t="s">
        <v>64</v>
      </c>
      <c r="H121" s="21" t="s">
        <v>65</v>
      </c>
      <c r="I121" s="21" t="s">
        <v>67</v>
      </c>
      <c r="J121" s="20">
        <f>154800-1500</f>
        <v>153300</v>
      </c>
      <c r="K121" s="20">
        <v>158400</v>
      </c>
      <c r="L121" s="20">
        <v>158400</v>
      </c>
      <c r="M121" s="35"/>
    </row>
    <row r="122" spans="1:13" ht="55.15" customHeight="1" x14ac:dyDescent="0.25">
      <c r="A122" s="37"/>
      <c r="B122" s="34"/>
      <c r="C122" s="45"/>
      <c r="D122" s="10" t="s">
        <v>4</v>
      </c>
      <c r="E122" s="21"/>
      <c r="F122" s="21"/>
      <c r="G122" s="21"/>
      <c r="H122" s="21"/>
      <c r="I122" s="21"/>
      <c r="J122" s="20"/>
      <c r="K122" s="20"/>
      <c r="L122" s="20"/>
      <c r="M122" s="46"/>
    </row>
    <row r="123" spans="1:13" ht="55.15" customHeight="1" x14ac:dyDescent="0.25">
      <c r="A123" s="37"/>
      <c r="B123" s="34"/>
      <c r="C123" s="45"/>
      <c r="D123" s="10" t="s">
        <v>5</v>
      </c>
      <c r="E123" s="21"/>
      <c r="F123" s="21"/>
      <c r="G123" s="21"/>
      <c r="H123" s="21"/>
      <c r="I123" s="21"/>
      <c r="J123" s="20"/>
      <c r="K123" s="20"/>
      <c r="L123" s="20"/>
      <c r="M123" s="46"/>
    </row>
    <row r="124" spans="1:13" ht="55.15" customHeight="1" x14ac:dyDescent="0.25">
      <c r="A124" s="38"/>
      <c r="B124" s="34"/>
      <c r="C124" s="45"/>
      <c r="D124" s="5" t="s">
        <v>11</v>
      </c>
      <c r="E124" s="16"/>
      <c r="F124" s="16"/>
      <c r="G124" s="16"/>
      <c r="H124" s="16"/>
      <c r="I124" s="16"/>
      <c r="J124" s="22">
        <f t="shared" ref="J124:K124" si="41">J121+J122+J123</f>
        <v>153300</v>
      </c>
      <c r="K124" s="22">
        <f t="shared" si="41"/>
        <v>158400</v>
      </c>
      <c r="L124" s="22">
        <f>L121+L122+L123</f>
        <v>158400</v>
      </c>
      <c r="M124" s="46"/>
    </row>
    <row r="125" spans="1:13" ht="55.15" customHeight="1" x14ac:dyDescent="0.25">
      <c r="A125" s="36">
        <v>28</v>
      </c>
      <c r="B125" s="33" t="s">
        <v>45</v>
      </c>
      <c r="C125" s="45" t="s">
        <v>13</v>
      </c>
      <c r="D125" s="9" t="s">
        <v>3</v>
      </c>
      <c r="E125" s="18"/>
      <c r="F125" s="18"/>
      <c r="G125" s="18"/>
      <c r="H125" s="18"/>
      <c r="I125" s="18"/>
      <c r="J125" s="20"/>
      <c r="K125" s="20"/>
      <c r="L125" s="20"/>
      <c r="M125" s="35"/>
    </row>
    <row r="126" spans="1:13" ht="55.15" customHeight="1" x14ac:dyDescent="0.25">
      <c r="A126" s="37"/>
      <c r="B126" s="34"/>
      <c r="C126" s="45"/>
      <c r="D126" s="9" t="s">
        <v>4</v>
      </c>
      <c r="E126" s="18" t="s">
        <v>66</v>
      </c>
      <c r="F126" s="18" t="s">
        <v>63</v>
      </c>
      <c r="G126" s="18" t="s">
        <v>64</v>
      </c>
      <c r="H126" s="18" t="s">
        <v>107</v>
      </c>
      <c r="I126" s="18" t="s">
        <v>111</v>
      </c>
      <c r="J126" s="20">
        <v>7000</v>
      </c>
      <c r="K126" s="20">
        <v>7000</v>
      </c>
      <c r="L126" s="20">
        <v>7000</v>
      </c>
      <c r="M126" s="35"/>
    </row>
    <row r="127" spans="1:13" ht="55.15" customHeight="1" x14ac:dyDescent="0.25">
      <c r="A127" s="37"/>
      <c r="B127" s="34"/>
      <c r="C127" s="45"/>
      <c r="D127" s="10" t="s">
        <v>5</v>
      </c>
      <c r="E127" s="21"/>
      <c r="F127" s="21"/>
      <c r="G127" s="21"/>
      <c r="H127" s="21"/>
      <c r="I127" s="21"/>
      <c r="J127" s="20"/>
      <c r="K127" s="20"/>
      <c r="L127" s="20"/>
      <c r="M127" s="35"/>
    </row>
    <row r="128" spans="1:13" ht="55.15" customHeight="1" x14ac:dyDescent="0.25">
      <c r="A128" s="38"/>
      <c r="B128" s="34"/>
      <c r="C128" s="45"/>
      <c r="D128" s="5" t="s">
        <v>11</v>
      </c>
      <c r="E128" s="16"/>
      <c r="F128" s="16"/>
      <c r="G128" s="16"/>
      <c r="H128" s="16"/>
      <c r="I128" s="16"/>
      <c r="J128" s="22">
        <f t="shared" ref="J128:K128" si="42">J125+J126+J127</f>
        <v>7000</v>
      </c>
      <c r="K128" s="22">
        <f t="shared" si="42"/>
        <v>7000</v>
      </c>
      <c r="L128" s="22">
        <f t="shared" ref="L128" si="43">L125+L126+L127</f>
        <v>7000</v>
      </c>
      <c r="M128" s="35"/>
    </row>
    <row r="129" spans="1:13" ht="55.15" customHeight="1" x14ac:dyDescent="0.25">
      <c r="A129" s="36">
        <v>29</v>
      </c>
      <c r="B129" s="33" t="s">
        <v>35</v>
      </c>
      <c r="C129" s="45" t="s">
        <v>13</v>
      </c>
      <c r="D129" s="9" t="s">
        <v>3</v>
      </c>
      <c r="E129" s="18" t="s">
        <v>66</v>
      </c>
      <c r="F129" s="18" t="s">
        <v>63</v>
      </c>
      <c r="G129" s="18" t="s">
        <v>64</v>
      </c>
      <c r="H129" s="18" t="s">
        <v>65</v>
      </c>
      <c r="I129" s="18" t="s">
        <v>150</v>
      </c>
      <c r="J129" s="20">
        <f>1516380+9232992.35+893000+11536965.17-67148.01</f>
        <v>23112189.509999998</v>
      </c>
      <c r="K129" s="20"/>
      <c r="L129" s="20"/>
      <c r="M129" s="35"/>
    </row>
    <row r="130" spans="1:13" ht="55.15" customHeight="1" x14ac:dyDescent="0.25">
      <c r="A130" s="37"/>
      <c r="B130" s="34"/>
      <c r="C130" s="45"/>
      <c r="D130" s="9" t="s">
        <v>4</v>
      </c>
      <c r="E130" s="18" t="s">
        <v>66</v>
      </c>
      <c r="F130" s="18" t="s">
        <v>63</v>
      </c>
      <c r="G130" s="18" t="s">
        <v>64</v>
      </c>
      <c r="H130" s="18" t="s">
        <v>65</v>
      </c>
      <c r="I130" s="18" t="s">
        <v>150</v>
      </c>
      <c r="J130" s="20">
        <f>96790.22+589339.94+57000+736402.03</f>
        <v>1479532.19</v>
      </c>
      <c r="K130" s="20"/>
      <c r="L130" s="20"/>
      <c r="M130" s="46"/>
    </row>
    <row r="131" spans="1:13" ht="55.15" customHeight="1" x14ac:dyDescent="0.25">
      <c r="A131" s="37"/>
      <c r="B131" s="34"/>
      <c r="C131" s="45"/>
      <c r="D131" s="10" t="s">
        <v>5</v>
      </c>
      <c r="E131" s="21"/>
      <c r="F131" s="21"/>
      <c r="G131" s="21"/>
      <c r="H131" s="21"/>
      <c r="I131" s="21"/>
      <c r="J131" s="20"/>
      <c r="K131" s="20"/>
      <c r="L131" s="20"/>
      <c r="M131" s="46"/>
    </row>
    <row r="132" spans="1:13" ht="55.15" customHeight="1" x14ac:dyDescent="0.25">
      <c r="A132" s="38"/>
      <c r="B132" s="34"/>
      <c r="C132" s="45"/>
      <c r="D132" s="5" t="s">
        <v>11</v>
      </c>
      <c r="E132" s="16"/>
      <c r="F132" s="16"/>
      <c r="G132" s="16"/>
      <c r="H132" s="16"/>
      <c r="I132" s="16"/>
      <c r="J132" s="22">
        <f t="shared" ref="J132:K132" si="44">J129+J130+J131</f>
        <v>24591721.699999999</v>
      </c>
      <c r="K132" s="22">
        <f t="shared" si="44"/>
        <v>0</v>
      </c>
      <c r="L132" s="22">
        <f t="shared" ref="L132" si="45">L129+L130+L131</f>
        <v>0</v>
      </c>
      <c r="M132" s="46"/>
    </row>
    <row r="133" spans="1:13" ht="55.15" customHeight="1" x14ac:dyDescent="0.25">
      <c r="A133" s="36">
        <v>30</v>
      </c>
      <c r="B133" s="33" t="s">
        <v>24</v>
      </c>
      <c r="C133" s="45" t="s">
        <v>12</v>
      </c>
      <c r="D133" s="10" t="s">
        <v>3</v>
      </c>
      <c r="E133" s="21" t="s">
        <v>66</v>
      </c>
      <c r="F133" s="21" t="s">
        <v>63</v>
      </c>
      <c r="G133" s="21" t="s">
        <v>64</v>
      </c>
      <c r="H133" s="21" t="s">
        <v>65</v>
      </c>
      <c r="I133" s="21" t="s">
        <v>141</v>
      </c>
      <c r="J133" s="20">
        <f>11282700+1462310.45-363</f>
        <v>12744647.449999999</v>
      </c>
      <c r="K133" s="20">
        <v>11282700</v>
      </c>
      <c r="L133" s="20">
        <v>11282700</v>
      </c>
      <c r="M133" s="35"/>
    </row>
    <row r="134" spans="1:13" ht="55.15" customHeight="1" x14ac:dyDescent="0.25">
      <c r="A134" s="37"/>
      <c r="B134" s="34"/>
      <c r="C134" s="45"/>
      <c r="D134" s="10" t="s">
        <v>4</v>
      </c>
      <c r="E134" s="21"/>
      <c r="F134" s="21"/>
      <c r="G134" s="21"/>
      <c r="H134" s="21"/>
      <c r="I134" s="21"/>
      <c r="J134" s="20"/>
      <c r="K134" s="20"/>
      <c r="L134" s="20"/>
      <c r="M134" s="46"/>
    </row>
    <row r="135" spans="1:13" ht="55.15" customHeight="1" x14ac:dyDescent="0.25">
      <c r="A135" s="37"/>
      <c r="B135" s="34"/>
      <c r="C135" s="45"/>
      <c r="D135" s="10" t="s">
        <v>5</v>
      </c>
      <c r="E135" s="21"/>
      <c r="F135" s="21"/>
      <c r="G135" s="21"/>
      <c r="H135" s="21"/>
      <c r="I135" s="21"/>
      <c r="J135" s="20"/>
      <c r="K135" s="20"/>
      <c r="L135" s="20"/>
      <c r="M135" s="46"/>
    </row>
    <row r="136" spans="1:13" ht="55.15" customHeight="1" x14ac:dyDescent="0.25">
      <c r="A136" s="38"/>
      <c r="B136" s="34"/>
      <c r="C136" s="45"/>
      <c r="D136" s="5" t="s">
        <v>6</v>
      </c>
      <c r="E136" s="16"/>
      <c r="F136" s="16"/>
      <c r="G136" s="16"/>
      <c r="H136" s="16"/>
      <c r="I136" s="16"/>
      <c r="J136" s="22">
        <f t="shared" ref="J136:K136" si="46">J134+J133+J135</f>
        <v>12744647.449999999</v>
      </c>
      <c r="K136" s="22">
        <f t="shared" si="46"/>
        <v>11282700</v>
      </c>
      <c r="L136" s="22">
        <f t="shared" ref="L136" si="47">L134+L133+L135</f>
        <v>11282700</v>
      </c>
      <c r="M136" s="46"/>
    </row>
    <row r="137" spans="1:13" ht="55.15" customHeight="1" x14ac:dyDescent="0.25">
      <c r="A137" s="36">
        <v>31</v>
      </c>
      <c r="B137" s="39" t="s">
        <v>34</v>
      </c>
      <c r="C137" s="42" t="s">
        <v>10</v>
      </c>
      <c r="D137" s="9" t="s">
        <v>37</v>
      </c>
      <c r="E137" s="18" t="s">
        <v>66</v>
      </c>
      <c r="F137" s="18" t="s">
        <v>63</v>
      </c>
      <c r="G137" s="18" t="s">
        <v>64</v>
      </c>
      <c r="H137" s="18" t="s">
        <v>65</v>
      </c>
      <c r="I137" s="18" t="s">
        <v>76</v>
      </c>
      <c r="J137" s="20">
        <v>166176</v>
      </c>
      <c r="K137" s="20">
        <v>10054</v>
      </c>
      <c r="L137" s="20">
        <v>8934</v>
      </c>
      <c r="M137" s="42"/>
    </row>
    <row r="138" spans="1:13" ht="55.15" customHeight="1" x14ac:dyDescent="0.25">
      <c r="A138" s="37"/>
      <c r="B138" s="40"/>
      <c r="C138" s="43"/>
      <c r="D138" s="10" t="s">
        <v>3</v>
      </c>
      <c r="E138" s="21"/>
      <c r="F138" s="21"/>
      <c r="G138" s="21"/>
      <c r="H138" s="21"/>
      <c r="I138" s="21"/>
      <c r="J138" s="20"/>
      <c r="K138" s="20"/>
      <c r="L138" s="20"/>
      <c r="M138" s="43"/>
    </row>
    <row r="139" spans="1:13" ht="55.15" customHeight="1" x14ac:dyDescent="0.25">
      <c r="A139" s="37"/>
      <c r="B139" s="40"/>
      <c r="C139" s="43"/>
      <c r="D139" s="10" t="s">
        <v>4</v>
      </c>
      <c r="E139" s="21"/>
      <c r="F139" s="21"/>
      <c r="G139" s="21"/>
      <c r="H139" s="21"/>
      <c r="I139" s="21"/>
      <c r="J139" s="20"/>
      <c r="K139" s="20"/>
      <c r="L139" s="20"/>
      <c r="M139" s="43"/>
    </row>
    <row r="140" spans="1:13" ht="55.15" customHeight="1" x14ac:dyDescent="0.25">
      <c r="A140" s="37"/>
      <c r="B140" s="40"/>
      <c r="C140" s="43"/>
      <c r="D140" s="10" t="s">
        <v>5</v>
      </c>
      <c r="E140" s="21"/>
      <c r="F140" s="21"/>
      <c r="G140" s="21"/>
      <c r="H140" s="21"/>
      <c r="I140" s="21"/>
      <c r="J140" s="20"/>
      <c r="K140" s="20"/>
      <c r="L140" s="20"/>
      <c r="M140" s="43"/>
    </row>
    <row r="141" spans="1:13" ht="55.15" customHeight="1" x14ac:dyDescent="0.25">
      <c r="A141" s="38"/>
      <c r="B141" s="41"/>
      <c r="C141" s="44"/>
      <c r="D141" s="5" t="s">
        <v>6</v>
      </c>
      <c r="E141" s="16"/>
      <c r="F141" s="16"/>
      <c r="G141" s="16"/>
      <c r="H141" s="16"/>
      <c r="I141" s="16"/>
      <c r="J141" s="22">
        <f t="shared" ref="J141:K141" si="48">J138+J139+J140+J137</f>
        <v>166176</v>
      </c>
      <c r="K141" s="22">
        <f t="shared" si="48"/>
        <v>10054</v>
      </c>
      <c r="L141" s="22">
        <f>L138+L139+L140+L137</f>
        <v>8934</v>
      </c>
      <c r="M141" s="44"/>
    </row>
    <row r="142" spans="1:13" ht="55.15" customHeight="1" x14ac:dyDescent="0.25">
      <c r="A142" s="36">
        <v>32</v>
      </c>
      <c r="B142" s="51" t="s">
        <v>55</v>
      </c>
      <c r="C142" s="42" t="s">
        <v>20</v>
      </c>
      <c r="D142" s="9" t="s">
        <v>37</v>
      </c>
      <c r="E142" s="18" t="s">
        <v>66</v>
      </c>
      <c r="F142" s="18" t="s">
        <v>63</v>
      </c>
      <c r="G142" s="18" t="s">
        <v>64</v>
      </c>
      <c r="H142" s="18" t="s">
        <v>65</v>
      </c>
      <c r="I142" s="18" t="s">
        <v>106</v>
      </c>
      <c r="J142" s="20">
        <f>536504.35-35756.69-14782.18</f>
        <v>485965.48</v>
      </c>
      <c r="K142" s="20">
        <v>536504.35</v>
      </c>
      <c r="L142" s="20">
        <v>536504.35</v>
      </c>
      <c r="M142" s="42">
        <v>12</v>
      </c>
    </row>
    <row r="143" spans="1:13" ht="55.15" customHeight="1" x14ac:dyDescent="0.25">
      <c r="A143" s="37"/>
      <c r="B143" s="52"/>
      <c r="C143" s="43"/>
      <c r="D143" s="10" t="s">
        <v>3</v>
      </c>
      <c r="E143" s="18" t="s">
        <v>66</v>
      </c>
      <c r="F143" s="18" t="s">
        <v>63</v>
      </c>
      <c r="G143" s="18" t="s">
        <v>64</v>
      </c>
      <c r="H143" s="18" t="s">
        <v>65</v>
      </c>
      <c r="I143" s="18" t="s">
        <v>106</v>
      </c>
      <c r="J143" s="20">
        <f>1536690.65-102456.31+14782.18</f>
        <v>1449016.5199999998</v>
      </c>
      <c r="K143" s="20">
        <v>1536690.65</v>
      </c>
      <c r="L143" s="20">
        <v>1536690.65</v>
      </c>
      <c r="M143" s="43"/>
    </row>
    <row r="144" spans="1:13" ht="55.15" customHeight="1" x14ac:dyDescent="0.25">
      <c r="A144" s="37"/>
      <c r="B144" s="52"/>
      <c r="C144" s="43"/>
      <c r="D144" s="10" t="s">
        <v>4</v>
      </c>
      <c r="E144" s="18" t="s">
        <v>66</v>
      </c>
      <c r="F144" s="18" t="s">
        <v>63</v>
      </c>
      <c r="G144" s="18" t="s">
        <v>64</v>
      </c>
      <c r="H144" s="18" t="s">
        <v>65</v>
      </c>
      <c r="I144" s="18" t="s">
        <v>106</v>
      </c>
      <c r="J144" s="20">
        <f>829278-55285.2</f>
        <v>773992.8</v>
      </c>
      <c r="K144" s="20">
        <v>829278</v>
      </c>
      <c r="L144" s="20">
        <v>829278</v>
      </c>
      <c r="M144" s="43"/>
    </row>
    <row r="145" spans="1:13" ht="55.15" customHeight="1" x14ac:dyDescent="0.25">
      <c r="A145" s="37"/>
      <c r="B145" s="52"/>
      <c r="C145" s="43"/>
      <c r="D145" s="10" t="s">
        <v>5</v>
      </c>
      <c r="E145" s="18" t="s">
        <v>66</v>
      </c>
      <c r="F145" s="18" t="s">
        <v>63</v>
      </c>
      <c r="G145" s="18" t="s">
        <v>64</v>
      </c>
      <c r="H145" s="18" t="s">
        <v>65</v>
      </c>
      <c r="I145" s="18" t="s">
        <v>106</v>
      </c>
      <c r="J145" s="20"/>
      <c r="K145" s="20"/>
      <c r="L145" s="20"/>
      <c r="M145" s="43"/>
    </row>
    <row r="146" spans="1:13" ht="55.15" customHeight="1" x14ac:dyDescent="0.25">
      <c r="A146" s="38"/>
      <c r="B146" s="53"/>
      <c r="C146" s="44"/>
      <c r="D146" s="5" t="s">
        <v>6</v>
      </c>
      <c r="E146" s="16"/>
      <c r="F146" s="16"/>
      <c r="G146" s="16"/>
      <c r="H146" s="16"/>
      <c r="I146" s="16"/>
      <c r="J146" s="22">
        <f>J143+J144+J145+J142</f>
        <v>2708974.8</v>
      </c>
      <c r="K146" s="22">
        <f t="shared" ref="K146:L146" si="49">K143+K144+K145+K142</f>
        <v>2902473</v>
      </c>
      <c r="L146" s="22">
        <f t="shared" si="49"/>
        <v>2902473</v>
      </c>
      <c r="M146" s="44"/>
    </row>
    <row r="147" spans="1:13" ht="55.15" customHeight="1" x14ac:dyDescent="0.25">
      <c r="A147" s="36">
        <v>33</v>
      </c>
      <c r="B147" s="33" t="s">
        <v>14</v>
      </c>
      <c r="C147" s="45" t="s">
        <v>12</v>
      </c>
      <c r="D147" s="10" t="s">
        <v>3</v>
      </c>
      <c r="E147" s="21"/>
      <c r="F147" s="21"/>
      <c r="G147" s="21"/>
      <c r="H147" s="21"/>
      <c r="I147" s="21"/>
      <c r="J147" s="20"/>
      <c r="K147" s="20"/>
      <c r="L147" s="20"/>
      <c r="M147" s="35"/>
    </row>
    <row r="148" spans="1:13" ht="55.15" customHeight="1" x14ac:dyDescent="0.25">
      <c r="A148" s="37"/>
      <c r="B148" s="34"/>
      <c r="C148" s="45"/>
      <c r="D148" s="10" t="s">
        <v>4</v>
      </c>
      <c r="E148" s="21" t="s">
        <v>66</v>
      </c>
      <c r="F148" s="21" t="s">
        <v>63</v>
      </c>
      <c r="G148" s="21" t="s">
        <v>64</v>
      </c>
      <c r="H148" s="21" t="s">
        <v>107</v>
      </c>
      <c r="I148" s="21" t="s">
        <v>113</v>
      </c>
      <c r="J148" s="20">
        <v>20000</v>
      </c>
      <c r="K148" s="20">
        <v>20000</v>
      </c>
      <c r="L148" s="20">
        <v>20000</v>
      </c>
      <c r="M148" s="35"/>
    </row>
    <row r="149" spans="1:13" ht="55.15" customHeight="1" x14ac:dyDescent="0.25">
      <c r="A149" s="37"/>
      <c r="B149" s="34"/>
      <c r="C149" s="45"/>
      <c r="D149" s="10" t="s">
        <v>5</v>
      </c>
      <c r="E149" s="21"/>
      <c r="F149" s="21"/>
      <c r="G149" s="21"/>
      <c r="H149" s="21"/>
      <c r="I149" s="21"/>
      <c r="J149" s="20"/>
      <c r="K149" s="20"/>
      <c r="L149" s="20"/>
      <c r="M149" s="35"/>
    </row>
    <row r="150" spans="1:13" ht="55.15" customHeight="1" x14ac:dyDescent="0.25">
      <c r="A150" s="38"/>
      <c r="B150" s="34"/>
      <c r="C150" s="45"/>
      <c r="D150" s="5" t="s">
        <v>6</v>
      </c>
      <c r="E150" s="16"/>
      <c r="F150" s="16"/>
      <c r="G150" s="16"/>
      <c r="H150" s="16"/>
      <c r="I150" s="16"/>
      <c r="J150" s="22">
        <f t="shared" ref="J150:K150" si="50">J147+J148+J149</f>
        <v>20000</v>
      </c>
      <c r="K150" s="22">
        <f t="shared" si="50"/>
        <v>20000</v>
      </c>
      <c r="L150" s="22">
        <f t="shared" ref="L150" si="51">L147+L148+L149</f>
        <v>20000</v>
      </c>
      <c r="M150" s="35"/>
    </row>
    <row r="151" spans="1:13" ht="55.15" customHeight="1" x14ac:dyDescent="0.25">
      <c r="A151" s="36">
        <v>34</v>
      </c>
      <c r="B151" s="33" t="s">
        <v>53</v>
      </c>
      <c r="C151" s="45" t="s">
        <v>36</v>
      </c>
      <c r="D151" s="10" t="s">
        <v>3</v>
      </c>
      <c r="E151" s="21"/>
      <c r="F151" s="21"/>
      <c r="G151" s="21"/>
      <c r="H151" s="21"/>
      <c r="I151" s="21"/>
      <c r="J151" s="20"/>
      <c r="K151" s="20"/>
      <c r="L151" s="20"/>
      <c r="M151" s="42" t="s">
        <v>117</v>
      </c>
    </row>
    <row r="152" spans="1:13" ht="55.15" customHeight="1" x14ac:dyDescent="0.25">
      <c r="A152" s="37"/>
      <c r="B152" s="34"/>
      <c r="C152" s="45"/>
      <c r="D152" s="10" t="s">
        <v>4</v>
      </c>
      <c r="E152" s="21" t="s">
        <v>66</v>
      </c>
      <c r="F152" s="21" t="s">
        <v>63</v>
      </c>
      <c r="G152" s="21" t="s">
        <v>64</v>
      </c>
      <c r="H152" s="21" t="s">
        <v>107</v>
      </c>
      <c r="I152" s="21" t="s">
        <v>109</v>
      </c>
      <c r="J152" s="20">
        <v>8000</v>
      </c>
      <c r="K152" s="20">
        <v>8000</v>
      </c>
      <c r="L152" s="20">
        <v>8000</v>
      </c>
      <c r="M152" s="43"/>
    </row>
    <row r="153" spans="1:13" ht="55.15" customHeight="1" x14ac:dyDescent="0.25">
      <c r="A153" s="37"/>
      <c r="B153" s="34"/>
      <c r="C153" s="45"/>
      <c r="D153" s="10" t="s">
        <v>5</v>
      </c>
      <c r="E153" s="21"/>
      <c r="F153" s="21"/>
      <c r="G153" s="21"/>
      <c r="H153" s="21"/>
      <c r="I153" s="21"/>
      <c r="J153" s="20"/>
      <c r="K153" s="20"/>
      <c r="L153" s="20"/>
      <c r="M153" s="43"/>
    </row>
    <row r="154" spans="1:13" ht="55.15" customHeight="1" x14ac:dyDescent="0.25">
      <c r="A154" s="38"/>
      <c r="B154" s="34"/>
      <c r="C154" s="45"/>
      <c r="D154" s="5" t="s">
        <v>6</v>
      </c>
      <c r="E154" s="16"/>
      <c r="F154" s="16"/>
      <c r="G154" s="16"/>
      <c r="H154" s="16"/>
      <c r="I154" s="16"/>
      <c r="J154" s="22">
        <f t="shared" ref="J154:K154" si="52">J151+J152+J153</f>
        <v>8000</v>
      </c>
      <c r="K154" s="22">
        <f t="shared" si="52"/>
        <v>8000</v>
      </c>
      <c r="L154" s="22">
        <f t="shared" ref="L154" si="53">L151+L152+L153</f>
        <v>8000</v>
      </c>
      <c r="M154" s="44"/>
    </row>
    <row r="155" spans="1:13" ht="55.15" hidden="1" customHeight="1" x14ac:dyDescent="0.25">
      <c r="A155" s="36">
        <v>34</v>
      </c>
      <c r="B155" s="33" t="s">
        <v>48</v>
      </c>
      <c r="C155" s="45" t="s">
        <v>10</v>
      </c>
      <c r="D155" s="10" t="s">
        <v>3</v>
      </c>
      <c r="E155" s="21"/>
      <c r="F155" s="21"/>
      <c r="G155" s="21"/>
      <c r="H155" s="21"/>
      <c r="I155" s="21"/>
      <c r="J155" s="20"/>
      <c r="K155" s="20"/>
      <c r="L155" s="20"/>
      <c r="M155" s="35"/>
    </row>
    <row r="156" spans="1:13" ht="55.15" hidden="1" customHeight="1" x14ac:dyDescent="0.25">
      <c r="A156" s="37"/>
      <c r="B156" s="34"/>
      <c r="C156" s="45"/>
      <c r="D156" s="10" t="s">
        <v>4</v>
      </c>
      <c r="E156" s="21" t="s">
        <v>66</v>
      </c>
      <c r="F156" s="21" t="s">
        <v>63</v>
      </c>
      <c r="G156" s="21" t="s">
        <v>64</v>
      </c>
      <c r="H156" s="21" t="s">
        <v>107</v>
      </c>
      <c r="I156" s="21" t="s">
        <v>115</v>
      </c>
      <c r="J156" s="20"/>
      <c r="K156" s="20"/>
      <c r="L156" s="20"/>
      <c r="M156" s="35"/>
    </row>
    <row r="157" spans="1:13" ht="55.15" hidden="1" customHeight="1" x14ac:dyDescent="0.25">
      <c r="A157" s="37"/>
      <c r="B157" s="34"/>
      <c r="C157" s="45"/>
      <c r="D157" s="10" t="s">
        <v>5</v>
      </c>
      <c r="E157" s="21"/>
      <c r="F157" s="21"/>
      <c r="G157" s="21"/>
      <c r="H157" s="21"/>
      <c r="I157" s="21"/>
      <c r="J157" s="20"/>
      <c r="K157" s="20"/>
      <c r="L157" s="20"/>
      <c r="M157" s="35"/>
    </row>
    <row r="158" spans="1:13" ht="55.15" hidden="1" customHeight="1" x14ac:dyDescent="0.25">
      <c r="A158" s="38"/>
      <c r="B158" s="34"/>
      <c r="C158" s="45"/>
      <c r="D158" s="5" t="s">
        <v>6</v>
      </c>
      <c r="E158" s="16"/>
      <c r="F158" s="16"/>
      <c r="G158" s="16"/>
      <c r="H158" s="16"/>
      <c r="I158" s="16"/>
      <c r="J158" s="22">
        <f t="shared" ref="J158:K158" si="54">J156+J155+J157</f>
        <v>0</v>
      </c>
      <c r="K158" s="22">
        <f t="shared" si="54"/>
        <v>0</v>
      </c>
      <c r="L158" s="22">
        <f t="shared" ref="L158" si="55">L156+L155+L157</f>
        <v>0</v>
      </c>
      <c r="M158" s="35"/>
    </row>
    <row r="159" spans="1:13" ht="55.15" customHeight="1" x14ac:dyDescent="0.25">
      <c r="A159" s="36">
        <v>35</v>
      </c>
      <c r="B159" s="33" t="s">
        <v>44</v>
      </c>
      <c r="C159" s="45" t="s">
        <v>10</v>
      </c>
      <c r="D159" s="10" t="s">
        <v>3</v>
      </c>
      <c r="E159" s="21"/>
      <c r="F159" s="21"/>
      <c r="G159" s="21"/>
      <c r="H159" s="21"/>
      <c r="I159" s="21"/>
      <c r="J159" s="20"/>
      <c r="K159" s="20"/>
      <c r="L159" s="20"/>
      <c r="M159" s="35"/>
    </row>
    <row r="160" spans="1:13" ht="55.15" customHeight="1" x14ac:dyDescent="0.25">
      <c r="A160" s="37"/>
      <c r="B160" s="34"/>
      <c r="C160" s="45"/>
      <c r="D160" s="10" t="s">
        <v>4</v>
      </c>
      <c r="E160" s="21" t="s">
        <v>66</v>
      </c>
      <c r="F160" s="21" t="s">
        <v>63</v>
      </c>
      <c r="G160" s="21" t="s">
        <v>64</v>
      </c>
      <c r="H160" s="21" t="s">
        <v>107</v>
      </c>
      <c r="I160" s="21" t="s">
        <v>110</v>
      </c>
      <c r="J160" s="20">
        <v>27000</v>
      </c>
      <c r="K160" s="20">
        <v>27000</v>
      </c>
      <c r="L160" s="20">
        <v>27000</v>
      </c>
      <c r="M160" s="35"/>
    </row>
    <row r="161" spans="1:13" ht="55.15" customHeight="1" x14ac:dyDescent="0.25">
      <c r="A161" s="37"/>
      <c r="B161" s="34"/>
      <c r="C161" s="45"/>
      <c r="D161" s="10" t="s">
        <v>5</v>
      </c>
      <c r="E161" s="21"/>
      <c r="F161" s="21"/>
      <c r="G161" s="21"/>
      <c r="H161" s="21"/>
      <c r="I161" s="21"/>
      <c r="J161" s="20"/>
      <c r="K161" s="20"/>
      <c r="L161" s="20"/>
      <c r="M161" s="35"/>
    </row>
    <row r="162" spans="1:13" ht="55.15" customHeight="1" x14ac:dyDescent="0.25">
      <c r="A162" s="38"/>
      <c r="B162" s="34"/>
      <c r="C162" s="45"/>
      <c r="D162" s="5" t="s">
        <v>6</v>
      </c>
      <c r="E162" s="16"/>
      <c r="F162" s="16"/>
      <c r="G162" s="16"/>
      <c r="H162" s="16"/>
      <c r="I162" s="16"/>
      <c r="J162" s="22">
        <f t="shared" ref="J162:K162" si="56">J160+J159+J161</f>
        <v>27000</v>
      </c>
      <c r="K162" s="22">
        <f t="shared" si="56"/>
        <v>27000</v>
      </c>
      <c r="L162" s="22">
        <f t="shared" ref="L162" si="57">L160+L159+L161</f>
        <v>27000</v>
      </c>
      <c r="M162" s="35"/>
    </row>
    <row r="163" spans="1:13" ht="55.15" hidden="1" customHeight="1" x14ac:dyDescent="0.25">
      <c r="A163" s="36">
        <v>36</v>
      </c>
      <c r="B163" s="33" t="s">
        <v>41</v>
      </c>
      <c r="C163" s="45" t="s">
        <v>10</v>
      </c>
      <c r="D163" s="10" t="s">
        <v>3</v>
      </c>
      <c r="E163" s="21"/>
      <c r="F163" s="21"/>
      <c r="G163" s="21"/>
      <c r="H163" s="21"/>
      <c r="I163" s="21"/>
      <c r="J163" s="20"/>
      <c r="K163" s="20"/>
      <c r="L163" s="20"/>
      <c r="M163" s="35"/>
    </row>
    <row r="164" spans="1:13" ht="55.15" hidden="1" customHeight="1" x14ac:dyDescent="0.25">
      <c r="A164" s="37"/>
      <c r="B164" s="50"/>
      <c r="C164" s="45"/>
      <c r="D164" s="10" t="s">
        <v>4</v>
      </c>
      <c r="E164" s="21" t="s">
        <v>66</v>
      </c>
      <c r="F164" s="21" t="s">
        <v>63</v>
      </c>
      <c r="G164" s="21" t="s">
        <v>64</v>
      </c>
      <c r="H164" s="21" t="s">
        <v>65</v>
      </c>
      <c r="I164" s="21" t="s">
        <v>84</v>
      </c>
      <c r="J164" s="20"/>
      <c r="K164" s="20"/>
      <c r="L164" s="20"/>
      <c r="M164" s="46"/>
    </row>
    <row r="165" spans="1:13" ht="55.15" hidden="1" customHeight="1" x14ac:dyDescent="0.25">
      <c r="A165" s="37"/>
      <c r="B165" s="50"/>
      <c r="C165" s="45"/>
      <c r="D165" s="10" t="s">
        <v>5</v>
      </c>
      <c r="E165" s="21"/>
      <c r="F165" s="21"/>
      <c r="G165" s="21"/>
      <c r="H165" s="21"/>
      <c r="I165" s="21"/>
      <c r="J165" s="20"/>
      <c r="K165" s="20"/>
      <c r="L165" s="20"/>
      <c r="M165" s="46"/>
    </row>
    <row r="166" spans="1:13" ht="55.15" hidden="1" customHeight="1" x14ac:dyDescent="0.25">
      <c r="A166" s="38"/>
      <c r="B166" s="50"/>
      <c r="C166" s="45"/>
      <c r="D166" s="5" t="s">
        <v>6</v>
      </c>
      <c r="E166" s="16"/>
      <c r="F166" s="16"/>
      <c r="G166" s="16"/>
      <c r="H166" s="16"/>
      <c r="I166" s="16"/>
      <c r="J166" s="22">
        <f t="shared" ref="J166:K166" si="58">J164+J163+J165</f>
        <v>0</v>
      </c>
      <c r="K166" s="22">
        <f t="shared" si="58"/>
        <v>0</v>
      </c>
      <c r="L166" s="22">
        <f t="shared" ref="L166" si="59">L164+L163+L165</f>
        <v>0</v>
      </c>
      <c r="M166" s="46"/>
    </row>
    <row r="167" spans="1:13" ht="55.15" hidden="1" customHeight="1" x14ac:dyDescent="0.25">
      <c r="A167" s="36">
        <v>37</v>
      </c>
      <c r="B167" s="33" t="s">
        <v>42</v>
      </c>
      <c r="C167" s="45" t="s">
        <v>10</v>
      </c>
      <c r="D167" s="10" t="s">
        <v>3</v>
      </c>
      <c r="E167" s="21"/>
      <c r="F167" s="21"/>
      <c r="G167" s="21"/>
      <c r="H167" s="21"/>
      <c r="I167" s="21"/>
      <c r="J167" s="20"/>
      <c r="K167" s="20"/>
      <c r="L167" s="20"/>
      <c r="M167" s="44"/>
    </row>
    <row r="168" spans="1:13" ht="55.15" hidden="1" customHeight="1" x14ac:dyDescent="0.25">
      <c r="A168" s="37"/>
      <c r="B168" s="50"/>
      <c r="C168" s="45"/>
      <c r="D168" s="10" t="s">
        <v>4</v>
      </c>
      <c r="E168" s="21" t="s">
        <v>66</v>
      </c>
      <c r="F168" s="21" t="s">
        <v>63</v>
      </c>
      <c r="G168" s="21" t="s">
        <v>64</v>
      </c>
      <c r="H168" s="21" t="s">
        <v>107</v>
      </c>
      <c r="I168" s="21" t="s">
        <v>108</v>
      </c>
      <c r="J168" s="20"/>
      <c r="K168" s="20"/>
      <c r="L168" s="20"/>
      <c r="M168" s="46"/>
    </row>
    <row r="169" spans="1:13" ht="55.15" hidden="1" customHeight="1" x14ac:dyDescent="0.25">
      <c r="A169" s="37"/>
      <c r="B169" s="50"/>
      <c r="C169" s="45"/>
      <c r="D169" s="10" t="s">
        <v>5</v>
      </c>
      <c r="E169" s="21"/>
      <c r="F169" s="21"/>
      <c r="G169" s="21"/>
      <c r="H169" s="21"/>
      <c r="I169" s="21"/>
      <c r="J169" s="20"/>
      <c r="K169" s="20"/>
      <c r="L169" s="20"/>
      <c r="M169" s="46"/>
    </row>
    <row r="170" spans="1:13" ht="55.15" hidden="1" customHeight="1" x14ac:dyDescent="0.25">
      <c r="A170" s="38"/>
      <c r="B170" s="50"/>
      <c r="C170" s="45"/>
      <c r="D170" s="5" t="s">
        <v>6</v>
      </c>
      <c r="E170" s="16"/>
      <c r="F170" s="16"/>
      <c r="G170" s="16"/>
      <c r="H170" s="16"/>
      <c r="I170" s="16"/>
      <c r="J170" s="22">
        <f t="shared" ref="J170:K170" si="60">J168+J167+J169</f>
        <v>0</v>
      </c>
      <c r="K170" s="22">
        <f t="shared" si="60"/>
        <v>0</v>
      </c>
      <c r="L170" s="22">
        <f t="shared" ref="L170" si="61">L168+L167+L169</f>
        <v>0</v>
      </c>
      <c r="M170" s="46"/>
    </row>
    <row r="171" spans="1:13" ht="55.15" customHeight="1" x14ac:dyDescent="0.25">
      <c r="A171" s="36">
        <v>36</v>
      </c>
      <c r="B171" s="33" t="s">
        <v>100</v>
      </c>
      <c r="C171" s="45" t="s">
        <v>10</v>
      </c>
      <c r="D171" s="10" t="s">
        <v>3</v>
      </c>
      <c r="E171" s="21"/>
      <c r="F171" s="21"/>
      <c r="G171" s="21"/>
      <c r="H171" s="21"/>
      <c r="I171" s="21"/>
      <c r="J171" s="20"/>
      <c r="K171" s="20"/>
      <c r="L171" s="20"/>
      <c r="M171" s="35"/>
    </row>
    <row r="172" spans="1:13" ht="55.15" customHeight="1" x14ac:dyDescent="0.25">
      <c r="A172" s="37"/>
      <c r="B172" s="50"/>
      <c r="C172" s="45"/>
      <c r="D172" s="10" t="s">
        <v>4</v>
      </c>
      <c r="E172" s="21" t="s">
        <v>66</v>
      </c>
      <c r="F172" s="21" t="s">
        <v>63</v>
      </c>
      <c r="G172" s="21" t="s">
        <v>64</v>
      </c>
      <c r="H172" s="21" t="s">
        <v>65</v>
      </c>
      <c r="I172" s="21" t="s">
        <v>101</v>
      </c>
      <c r="J172" s="20">
        <v>120000</v>
      </c>
      <c r="K172" s="20">
        <v>120000</v>
      </c>
      <c r="L172" s="20">
        <v>120000</v>
      </c>
      <c r="M172" s="46"/>
    </row>
    <row r="173" spans="1:13" ht="55.15" customHeight="1" x14ac:dyDescent="0.25">
      <c r="A173" s="37"/>
      <c r="B173" s="50"/>
      <c r="C173" s="45"/>
      <c r="D173" s="10" t="s">
        <v>5</v>
      </c>
      <c r="E173" s="21"/>
      <c r="F173" s="21"/>
      <c r="G173" s="21"/>
      <c r="H173" s="21"/>
      <c r="I173" s="21"/>
      <c r="J173" s="20"/>
      <c r="K173" s="20"/>
      <c r="L173" s="20"/>
      <c r="M173" s="46"/>
    </row>
    <row r="174" spans="1:13" ht="55.15" customHeight="1" x14ac:dyDescent="0.25">
      <c r="A174" s="38"/>
      <c r="B174" s="50"/>
      <c r="C174" s="45"/>
      <c r="D174" s="5" t="s">
        <v>6</v>
      </c>
      <c r="E174" s="16"/>
      <c r="F174" s="16"/>
      <c r="G174" s="16"/>
      <c r="H174" s="16"/>
      <c r="I174" s="16"/>
      <c r="J174" s="22">
        <f t="shared" ref="J174:K174" si="62">J172+J171+J173</f>
        <v>120000</v>
      </c>
      <c r="K174" s="22">
        <f t="shared" si="62"/>
        <v>120000</v>
      </c>
      <c r="L174" s="22">
        <f t="shared" ref="L174" si="63">L172+L171+L173</f>
        <v>120000</v>
      </c>
      <c r="M174" s="46"/>
    </row>
    <row r="175" spans="1:13" ht="55.15" customHeight="1" x14ac:dyDescent="0.25">
      <c r="A175" s="36">
        <v>37</v>
      </c>
      <c r="B175" s="39" t="s">
        <v>43</v>
      </c>
      <c r="C175" s="42" t="s">
        <v>10</v>
      </c>
      <c r="D175" s="9" t="s">
        <v>37</v>
      </c>
      <c r="E175" s="18" t="s">
        <v>66</v>
      </c>
      <c r="F175" s="18" t="s">
        <v>63</v>
      </c>
      <c r="G175" s="18" t="s">
        <v>64</v>
      </c>
      <c r="H175" s="18" t="s">
        <v>65</v>
      </c>
      <c r="I175" s="18" t="s">
        <v>75</v>
      </c>
      <c r="J175" s="20">
        <f>1283806+74507</f>
        <v>1358313</v>
      </c>
      <c r="K175" s="20">
        <v>1325366</v>
      </c>
      <c r="L175" s="20">
        <v>1370395</v>
      </c>
      <c r="M175" s="47"/>
    </row>
    <row r="176" spans="1:13" ht="55.15" customHeight="1" x14ac:dyDescent="0.25">
      <c r="A176" s="37"/>
      <c r="B176" s="40"/>
      <c r="C176" s="43"/>
      <c r="D176" s="10" t="s">
        <v>3</v>
      </c>
      <c r="E176" s="21"/>
      <c r="F176" s="21"/>
      <c r="G176" s="21"/>
      <c r="H176" s="21"/>
      <c r="I176" s="21"/>
      <c r="J176" s="20"/>
      <c r="K176" s="20"/>
      <c r="L176" s="20"/>
      <c r="M176" s="48"/>
    </row>
    <row r="177" spans="1:13" ht="55.15" customHeight="1" x14ac:dyDescent="0.25">
      <c r="A177" s="37"/>
      <c r="B177" s="40"/>
      <c r="C177" s="43"/>
      <c r="D177" s="10" t="s">
        <v>4</v>
      </c>
      <c r="E177" s="21"/>
      <c r="F177" s="21"/>
      <c r="G177" s="21"/>
      <c r="H177" s="21"/>
      <c r="I177" s="21"/>
      <c r="J177" s="20"/>
      <c r="K177" s="20"/>
      <c r="L177" s="20"/>
      <c r="M177" s="48"/>
    </row>
    <row r="178" spans="1:13" ht="55.15" customHeight="1" x14ac:dyDescent="0.25">
      <c r="A178" s="37"/>
      <c r="B178" s="40"/>
      <c r="C178" s="43"/>
      <c r="D178" s="10" t="s">
        <v>5</v>
      </c>
      <c r="E178" s="21"/>
      <c r="F178" s="21"/>
      <c r="G178" s="21"/>
      <c r="H178" s="21"/>
      <c r="I178" s="21"/>
      <c r="J178" s="20"/>
      <c r="K178" s="20"/>
      <c r="L178" s="20"/>
      <c r="M178" s="48"/>
    </row>
    <row r="179" spans="1:13" ht="55.15" customHeight="1" x14ac:dyDescent="0.25">
      <c r="A179" s="38"/>
      <c r="B179" s="41"/>
      <c r="C179" s="44"/>
      <c r="D179" s="5" t="s">
        <v>6</v>
      </c>
      <c r="E179" s="16"/>
      <c r="F179" s="16"/>
      <c r="G179" s="16"/>
      <c r="H179" s="16"/>
      <c r="I179" s="16"/>
      <c r="J179" s="22">
        <f t="shared" ref="J179:K179" si="64">J177+J176+J178+J175</f>
        <v>1358313</v>
      </c>
      <c r="K179" s="22">
        <f t="shared" si="64"/>
        <v>1325366</v>
      </c>
      <c r="L179" s="22">
        <f t="shared" ref="L179" si="65">L177+L176+L178+L175</f>
        <v>1370395</v>
      </c>
      <c r="M179" s="49"/>
    </row>
    <row r="180" spans="1:13" ht="96" customHeight="1" x14ac:dyDescent="0.25">
      <c r="A180" s="36">
        <v>38</v>
      </c>
      <c r="B180" s="33" t="s">
        <v>102</v>
      </c>
      <c r="C180" s="45" t="s">
        <v>10</v>
      </c>
      <c r="D180" s="10" t="s">
        <v>3</v>
      </c>
      <c r="E180" s="21"/>
      <c r="F180" s="21"/>
      <c r="G180" s="21"/>
      <c r="H180" s="21"/>
      <c r="I180" s="21"/>
      <c r="J180" s="20"/>
      <c r="K180" s="20"/>
      <c r="L180" s="20"/>
      <c r="M180" s="35"/>
    </row>
    <row r="181" spans="1:13" ht="74.45" customHeight="1" x14ac:dyDescent="0.25">
      <c r="A181" s="37"/>
      <c r="B181" s="50"/>
      <c r="C181" s="45"/>
      <c r="D181" s="10" t="s">
        <v>4</v>
      </c>
      <c r="E181" s="21" t="s">
        <v>66</v>
      </c>
      <c r="F181" s="21" t="s">
        <v>63</v>
      </c>
      <c r="G181" s="21" t="s">
        <v>64</v>
      </c>
      <c r="H181" s="21" t="s">
        <v>65</v>
      </c>
      <c r="I181" s="21" t="s">
        <v>103</v>
      </c>
      <c r="J181" s="20">
        <f>15653000+2633930.81-589339.94-57000-736402.03+4028.89</f>
        <v>16908217.729999997</v>
      </c>
      <c r="K181" s="20">
        <v>15530000</v>
      </c>
      <c r="L181" s="20">
        <v>15447000</v>
      </c>
      <c r="M181" s="46"/>
    </row>
    <row r="182" spans="1:13" ht="83.45" customHeight="1" x14ac:dyDescent="0.25">
      <c r="A182" s="37"/>
      <c r="B182" s="50"/>
      <c r="C182" s="45"/>
      <c r="D182" s="10" t="s">
        <v>5</v>
      </c>
      <c r="E182" s="21"/>
      <c r="F182" s="21"/>
      <c r="G182" s="21"/>
      <c r="H182" s="21"/>
      <c r="I182" s="21"/>
      <c r="J182" s="20"/>
      <c r="K182" s="20"/>
      <c r="L182" s="20"/>
      <c r="M182" s="46"/>
    </row>
    <row r="183" spans="1:13" ht="147" customHeight="1" x14ac:dyDescent="0.25">
      <c r="A183" s="38"/>
      <c r="B183" s="50"/>
      <c r="C183" s="45"/>
      <c r="D183" s="5" t="s">
        <v>6</v>
      </c>
      <c r="E183" s="16"/>
      <c r="F183" s="16"/>
      <c r="G183" s="16"/>
      <c r="H183" s="16"/>
      <c r="I183" s="16"/>
      <c r="J183" s="22">
        <f t="shared" ref="J183:K183" si="66">J181+J180+J182</f>
        <v>16908217.729999997</v>
      </c>
      <c r="K183" s="22">
        <f t="shared" si="66"/>
        <v>15530000</v>
      </c>
      <c r="L183" s="22">
        <f t="shared" ref="L183" si="67">L181+L180+L182</f>
        <v>15447000</v>
      </c>
      <c r="M183" s="46"/>
    </row>
    <row r="184" spans="1:13" ht="31.5" customHeight="1" x14ac:dyDescent="0.25">
      <c r="A184" s="36">
        <v>39</v>
      </c>
      <c r="B184" s="39" t="s">
        <v>132</v>
      </c>
      <c r="C184" s="42" t="s">
        <v>10</v>
      </c>
      <c r="D184" s="11" t="s">
        <v>37</v>
      </c>
      <c r="E184" s="18"/>
      <c r="F184" s="18"/>
      <c r="G184" s="18"/>
      <c r="H184" s="18"/>
      <c r="I184" s="18"/>
      <c r="J184" s="22"/>
      <c r="K184" s="22"/>
      <c r="L184" s="22"/>
      <c r="M184" s="24"/>
    </row>
    <row r="185" spans="1:13" ht="31.5" customHeight="1" x14ac:dyDescent="0.25">
      <c r="A185" s="37"/>
      <c r="B185" s="40"/>
      <c r="C185" s="43"/>
      <c r="D185" s="12" t="s">
        <v>3</v>
      </c>
      <c r="E185" s="21"/>
      <c r="F185" s="21"/>
      <c r="G185" s="21"/>
      <c r="H185" s="21"/>
      <c r="I185" s="21"/>
      <c r="J185" s="20"/>
      <c r="K185" s="20"/>
      <c r="L185" s="20"/>
      <c r="M185" s="24"/>
    </row>
    <row r="186" spans="1:13" ht="31.5" customHeight="1" x14ac:dyDescent="0.25">
      <c r="A186" s="37"/>
      <c r="B186" s="40"/>
      <c r="C186" s="43"/>
      <c r="D186" s="12" t="s">
        <v>4</v>
      </c>
      <c r="E186" s="21" t="s">
        <v>66</v>
      </c>
      <c r="F186" s="21" t="s">
        <v>64</v>
      </c>
      <c r="G186" s="21" t="s">
        <v>64</v>
      </c>
      <c r="H186" s="21" t="s">
        <v>65</v>
      </c>
      <c r="I186" s="21" t="s">
        <v>166</v>
      </c>
      <c r="J186" s="20">
        <v>8800000</v>
      </c>
      <c r="K186" s="20"/>
      <c r="L186" s="20"/>
      <c r="M186" s="24"/>
    </row>
    <row r="187" spans="1:13" ht="31.5" customHeight="1" x14ac:dyDescent="0.25">
      <c r="A187" s="37"/>
      <c r="B187" s="40"/>
      <c r="C187" s="43"/>
      <c r="D187" s="12" t="s">
        <v>5</v>
      </c>
      <c r="E187" s="21"/>
      <c r="F187" s="21"/>
      <c r="G187" s="21"/>
      <c r="H187" s="21"/>
      <c r="I187" s="21"/>
      <c r="J187" s="20"/>
      <c r="K187" s="20"/>
      <c r="L187" s="20"/>
      <c r="M187" s="24"/>
    </row>
    <row r="188" spans="1:13" ht="30" customHeight="1" x14ac:dyDescent="0.25">
      <c r="A188" s="38"/>
      <c r="B188" s="41"/>
      <c r="C188" s="44"/>
      <c r="D188" s="5" t="s">
        <v>6</v>
      </c>
      <c r="E188" s="16"/>
      <c r="F188" s="16"/>
      <c r="G188" s="16"/>
      <c r="H188" s="16"/>
      <c r="I188" s="16"/>
      <c r="J188" s="22">
        <f t="shared" ref="J188:L188" si="68">J186+J185+J187</f>
        <v>8800000</v>
      </c>
      <c r="K188" s="22">
        <f t="shared" si="68"/>
        <v>0</v>
      </c>
      <c r="L188" s="22">
        <f t="shared" si="68"/>
        <v>0</v>
      </c>
      <c r="M188" s="24"/>
    </row>
    <row r="189" spans="1:13" ht="55.15" customHeight="1" x14ac:dyDescent="0.25">
      <c r="A189" s="36">
        <v>40</v>
      </c>
      <c r="B189" s="39" t="s">
        <v>46</v>
      </c>
      <c r="C189" s="42" t="s">
        <v>10</v>
      </c>
      <c r="D189" s="9" t="s">
        <v>37</v>
      </c>
      <c r="E189" s="18"/>
      <c r="F189" s="18"/>
      <c r="G189" s="18"/>
      <c r="H189" s="18"/>
      <c r="I189" s="18"/>
      <c r="J189" s="22"/>
      <c r="K189" s="22"/>
      <c r="L189" s="22"/>
      <c r="M189" s="42"/>
    </row>
    <row r="190" spans="1:13" ht="55.15" customHeight="1" x14ac:dyDescent="0.25">
      <c r="A190" s="37"/>
      <c r="B190" s="40"/>
      <c r="C190" s="43"/>
      <c r="D190" s="10" t="s">
        <v>3</v>
      </c>
      <c r="E190" s="21"/>
      <c r="F190" s="21"/>
      <c r="G190" s="21"/>
      <c r="H190" s="21"/>
      <c r="I190" s="21"/>
      <c r="J190" s="20"/>
      <c r="K190" s="20"/>
      <c r="L190" s="20"/>
      <c r="M190" s="43"/>
    </row>
    <row r="191" spans="1:13" ht="55.15" customHeight="1" x14ac:dyDescent="0.25">
      <c r="A191" s="37"/>
      <c r="B191" s="40"/>
      <c r="C191" s="43"/>
      <c r="D191" s="10" t="s">
        <v>4</v>
      </c>
      <c r="E191" s="21" t="s">
        <v>66</v>
      </c>
      <c r="F191" s="21" t="s">
        <v>64</v>
      </c>
      <c r="G191" s="21" t="s">
        <v>64</v>
      </c>
      <c r="H191" s="21" t="s">
        <v>65</v>
      </c>
      <c r="I191" s="21" t="s">
        <v>96</v>
      </c>
      <c r="J191" s="20">
        <f>58588+159000</f>
        <v>217588</v>
      </c>
      <c r="K191" s="20">
        <v>58588</v>
      </c>
      <c r="L191" s="20">
        <v>58588</v>
      </c>
      <c r="M191" s="43"/>
    </row>
    <row r="192" spans="1:13" ht="55.15" customHeight="1" x14ac:dyDescent="0.25">
      <c r="A192" s="37"/>
      <c r="B192" s="40"/>
      <c r="C192" s="43"/>
      <c r="D192" s="10" t="s">
        <v>5</v>
      </c>
      <c r="E192" s="21"/>
      <c r="F192" s="21"/>
      <c r="G192" s="21"/>
      <c r="H192" s="21"/>
      <c r="I192" s="21"/>
      <c r="J192" s="20"/>
      <c r="K192" s="20"/>
      <c r="L192" s="20"/>
      <c r="M192" s="43"/>
    </row>
    <row r="193" spans="1:13" ht="55.15" customHeight="1" x14ac:dyDescent="0.25">
      <c r="A193" s="38"/>
      <c r="B193" s="41"/>
      <c r="C193" s="44"/>
      <c r="D193" s="5" t="s">
        <v>6</v>
      </c>
      <c r="E193" s="16"/>
      <c r="F193" s="16"/>
      <c r="G193" s="16"/>
      <c r="H193" s="16"/>
      <c r="I193" s="16"/>
      <c r="J193" s="22">
        <f t="shared" ref="J193:K193" si="69">J191+J190+J192</f>
        <v>217588</v>
      </c>
      <c r="K193" s="22">
        <f t="shared" si="69"/>
        <v>58588</v>
      </c>
      <c r="L193" s="22">
        <f t="shared" ref="L193" si="70">L191+L190+L192</f>
        <v>58588</v>
      </c>
      <c r="M193" s="44"/>
    </row>
    <row r="194" spans="1:13" ht="55.15" hidden="1" customHeight="1" x14ac:dyDescent="0.25">
      <c r="A194" s="36">
        <v>37</v>
      </c>
      <c r="B194" s="39" t="s">
        <v>148</v>
      </c>
      <c r="C194" s="42" t="s">
        <v>10</v>
      </c>
      <c r="D194" s="9" t="s">
        <v>37</v>
      </c>
      <c r="E194" s="18"/>
      <c r="F194" s="18"/>
      <c r="G194" s="18"/>
      <c r="H194" s="18"/>
      <c r="I194" s="18"/>
      <c r="J194" s="22"/>
      <c r="K194" s="22"/>
      <c r="L194" s="22"/>
      <c r="M194" s="42"/>
    </row>
    <row r="195" spans="1:13" ht="55.15" hidden="1" customHeight="1" x14ac:dyDescent="0.25">
      <c r="A195" s="37"/>
      <c r="B195" s="40"/>
      <c r="C195" s="43"/>
      <c r="D195" s="10" t="s">
        <v>3</v>
      </c>
      <c r="E195" s="21"/>
      <c r="F195" s="21"/>
      <c r="G195" s="21"/>
      <c r="H195" s="21"/>
      <c r="I195" s="21"/>
      <c r="J195" s="20"/>
      <c r="K195" s="20"/>
      <c r="L195" s="20"/>
      <c r="M195" s="43"/>
    </row>
    <row r="196" spans="1:13" ht="55.15" hidden="1" customHeight="1" x14ac:dyDescent="0.25">
      <c r="A196" s="37"/>
      <c r="B196" s="40"/>
      <c r="C196" s="43"/>
      <c r="D196" s="10" t="s">
        <v>4</v>
      </c>
      <c r="E196" s="21" t="s">
        <v>66</v>
      </c>
      <c r="F196" s="21" t="s">
        <v>63</v>
      </c>
      <c r="G196" s="21" t="s">
        <v>64</v>
      </c>
      <c r="H196" s="21" t="s">
        <v>65</v>
      </c>
      <c r="I196" s="21" t="s">
        <v>127</v>
      </c>
      <c r="J196" s="20"/>
      <c r="K196" s="20"/>
      <c r="L196" s="20"/>
      <c r="M196" s="43"/>
    </row>
    <row r="197" spans="1:13" ht="55.15" hidden="1" customHeight="1" x14ac:dyDescent="0.25">
      <c r="A197" s="37"/>
      <c r="B197" s="40"/>
      <c r="C197" s="43"/>
      <c r="D197" s="10" t="s">
        <v>5</v>
      </c>
      <c r="E197" s="21"/>
      <c r="F197" s="21"/>
      <c r="G197" s="21"/>
      <c r="H197" s="21"/>
      <c r="I197" s="21"/>
      <c r="J197" s="20"/>
      <c r="K197" s="20"/>
      <c r="L197" s="20"/>
      <c r="M197" s="43"/>
    </row>
    <row r="198" spans="1:13" ht="55.15" hidden="1" customHeight="1" x14ac:dyDescent="0.25">
      <c r="A198" s="38"/>
      <c r="B198" s="41"/>
      <c r="C198" s="44"/>
      <c r="D198" s="5" t="s">
        <v>6</v>
      </c>
      <c r="E198" s="16"/>
      <c r="F198" s="16"/>
      <c r="G198" s="16"/>
      <c r="H198" s="16"/>
      <c r="I198" s="16"/>
      <c r="J198" s="22">
        <f t="shared" ref="J198:K198" si="71">J196+J195+J197</f>
        <v>0</v>
      </c>
      <c r="K198" s="22">
        <f t="shared" si="71"/>
        <v>0</v>
      </c>
      <c r="L198" s="22">
        <f t="shared" ref="L198" si="72">L196+L195+L197</f>
        <v>0</v>
      </c>
      <c r="M198" s="44"/>
    </row>
    <row r="199" spans="1:13" ht="55.15" customHeight="1" x14ac:dyDescent="0.25">
      <c r="A199" s="36">
        <v>41</v>
      </c>
      <c r="B199" s="39" t="s">
        <v>126</v>
      </c>
      <c r="C199" s="42" t="s">
        <v>10</v>
      </c>
      <c r="D199" s="9" t="s">
        <v>37</v>
      </c>
      <c r="E199" s="18"/>
      <c r="F199" s="18"/>
      <c r="G199" s="18"/>
      <c r="H199" s="18"/>
      <c r="I199" s="18"/>
      <c r="J199" s="22"/>
      <c r="K199" s="22"/>
      <c r="L199" s="22"/>
      <c r="M199" s="42"/>
    </row>
    <row r="200" spans="1:13" ht="55.15" customHeight="1" x14ac:dyDescent="0.25">
      <c r="A200" s="37"/>
      <c r="B200" s="40"/>
      <c r="C200" s="43"/>
      <c r="D200" s="10" t="s">
        <v>3</v>
      </c>
      <c r="E200" s="21"/>
      <c r="F200" s="21"/>
      <c r="G200" s="21"/>
      <c r="H200" s="21"/>
      <c r="I200" s="21"/>
      <c r="J200" s="20"/>
      <c r="K200" s="20"/>
      <c r="L200" s="20"/>
      <c r="M200" s="43"/>
    </row>
    <row r="201" spans="1:13" ht="55.15" customHeight="1" x14ac:dyDescent="0.25">
      <c r="A201" s="37"/>
      <c r="B201" s="40"/>
      <c r="C201" s="43"/>
      <c r="D201" s="10" t="s">
        <v>4</v>
      </c>
      <c r="E201" s="21" t="s">
        <v>66</v>
      </c>
      <c r="F201" s="21" t="s">
        <v>63</v>
      </c>
      <c r="G201" s="21" t="s">
        <v>64</v>
      </c>
      <c r="H201" s="21" t="s">
        <v>65</v>
      </c>
      <c r="I201" s="21" t="s">
        <v>95</v>
      </c>
      <c r="J201" s="20">
        <f>64082+128210</f>
        <v>192292</v>
      </c>
      <c r="K201" s="20"/>
      <c r="L201" s="20"/>
      <c r="M201" s="43"/>
    </row>
    <row r="202" spans="1:13" ht="55.15" customHeight="1" x14ac:dyDescent="0.25">
      <c r="A202" s="37"/>
      <c r="B202" s="40"/>
      <c r="C202" s="43"/>
      <c r="D202" s="10" t="s">
        <v>5</v>
      </c>
      <c r="E202" s="21"/>
      <c r="F202" s="21"/>
      <c r="G202" s="21"/>
      <c r="H202" s="21"/>
      <c r="I202" s="21"/>
      <c r="J202" s="20"/>
      <c r="K202" s="20"/>
      <c r="L202" s="20"/>
      <c r="M202" s="43"/>
    </row>
    <row r="203" spans="1:13" ht="55.15" customHeight="1" x14ac:dyDescent="0.25">
      <c r="A203" s="38"/>
      <c r="B203" s="41"/>
      <c r="C203" s="44"/>
      <c r="D203" s="5" t="s">
        <v>6</v>
      </c>
      <c r="E203" s="16"/>
      <c r="F203" s="16"/>
      <c r="G203" s="16"/>
      <c r="H203" s="16"/>
      <c r="I203" s="16"/>
      <c r="J203" s="22">
        <f t="shared" ref="J203:K203" si="73">J201+J200+J202</f>
        <v>192292</v>
      </c>
      <c r="K203" s="22">
        <f t="shared" si="73"/>
        <v>0</v>
      </c>
      <c r="L203" s="22">
        <f t="shared" ref="L203" si="74">L201+L200+L202</f>
        <v>0</v>
      </c>
      <c r="M203" s="44"/>
    </row>
    <row r="204" spans="1:13" ht="55.15" hidden="1" customHeight="1" x14ac:dyDescent="0.25">
      <c r="A204" s="36">
        <v>44</v>
      </c>
      <c r="B204" s="39" t="s">
        <v>116</v>
      </c>
      <c r="C204" s="42" t="s">
        <v>10</v>
      </c>
      <c r="D204" s="9" t="s">
        <v>37</v>
      </c>
      <c r="E204" s="21" t="s">
        <v>66</v>
      </c>
      <c r="F204" s="21" t="s">
        <v>63</v>
      </c>
      <c r="G204" s="21" t="s">
        <v>64</v>
      </c>
      <c r="H204" s="21" t="s">
        <v>65</v>
      </c>
      <c r="I204" s="21" t="s">
        <v>121</v>
      </c>
      <c r="J204" s="22"/>
      <c r="K204" s="22"/>
      <c r="L204" s="20"/>
      <c r="M204" s="42"/>
    </row>
    <row r="205" spans="1:13" ht="55.15" hidden="1" customHeight="1" x14ac:dyDescent="0.25">
      <c r="A205" s="37"/>
      <c r="B205" s="40"/>
      <c r="C205" s="43"/>
      <c r="D205" s="10" t="s">
        <v>3</v>
      </c>
      <c r="E205" s="21" t="s">
        <v>66</v>
      </c>
      <c r="F205" s="21" t="s">
        <v>63</v>
      </c>
      <c r="G205" s="21" t="s">
        <v>64</v>
      </c>
      <c r="H205" s="21" t="s">
        <v>65</v>
      </c>
      <c r="I205" s="21" t="s">
        <v>121</v>
      </c>
      <c r="J205" s="20"/>
      <c r="K205" s="20"/>
      <c r="L205" s="20"/>
      <c r="M205" s="43"/>
    </row>
    <row r="206" spans="1:13" ht="55.15" hidden="1" customHeight="1" x14ac:dyDescent="0.25">
      <c r="A206" s="37"/>
      <c r="B206" s="40"/>
      <c r="C206" s="43"/>
      <c r="D206" s="10" t="s">
        <v>4</v>
      </c>
      <c r="E206" s="21" t="s">
        <v>66</v>
      </c>
      <c r="F206" s="21" t="s">
        <v>63</v>
      </c>
      <c r="G206" s="21" t="s">
        <v>64</v>
      </c>
      <c r="H206" s="21" t="s">
        <v>65</v>
      </c>
      <c r="I206" s="21" t="s">
        <v>121</v>
      </c>
      <c r="J206" s="20"/>
      <c r="K206" s="20"/>
      <c r="L206" s="20"/>
      <c r="M206" s="43"/>
    </row>
    <row r="207" spans="1:13" ht="55.15" hidden="1" customHeight="1" x14ac:dyDescent="0.25">
      <c r="A207" s="37"/>
      <c r="B207" s="40"/>
      <c r="C207" s="43"/>
      <c r="D207" s="10" t="s">
        <v>5</v>
      </c>
      <c r="E207" s="21"/>
      <c r="F207" s="21"/>
      <c r="G207" s="21"/>
      <c r="H207" s="21"/>
      <c r="I207" s="21"/>
      <c r="J207" s="20"/>
      <c r="K207" s="20"/>
      <c r="L207" s="20"/>
      <c r="M207" s="43"/>
    </row>
    <row r="208" spans="1:13" ht="55.15" hidden="1" customHeight="1" x14ac:dyDescent="0.25">
      <c r="A208" s="38"/>
      <c r="B208" s="41"/>
      <c r="C208" s="44"/>
      <c r="D208" s="5" t="s">
        <v>6</v>
      </c>
      <c r="E208" s="16"/>
      <c r="F208" s="16"/>
      <c r="G208" s="16"/>
      <c r="H208" s="16"/>
      <c r="I208" s="16"/>
      <c r="J208" s="22">
        <f t="shared" ref="J208:K208" si="75">J206+J205+J207</f>
        <v>0</v>
      </c>
      <c r="K208" s="22">
        <f t="shared" si="75"/>
        <v>0</v>
      </c>
      <c r="L208" s="22">
        <f>L206+L205+L207+L204</f>
        <v>0</v>
      </c>
      <c r="M208" s="44"/>
    </row>
    <row r="209" spans="1:13" ht="55.15" customHeight="1" x14ac:dyDescent="0.25">
      <c r="A209" s="36">
        <v>42</v>
      </c>
      <c r="B209" s="39" t="s">
        <v>139</v>
      </c>
      <c r="C209" s="42" t="s">
        <v>10</v>
      </c>
      <c r="D209" s="9" t="s">
        <v>37</v>
      </c>
      <c r="E209" s="21" t="s">
        <v>66</v>
      </c>
      <c r="F209" s="21" t="s">
        <v>63</v>
      </c>
      <c r="G209" s="21" t="s">
        <v>64</v>
      </c>
      <c r="H209" s="21" t="s">
        <v>65</v>
      </c>
      <c r="I209" s="21" t="s">
        <v>121</v>
      </c>
      <c r="J209" s="22"/>
      <c r="K209" s="22"/>
      <c r="L209" s="20"/>
      <c r="M209" s="42"/>
    </row>
    <row r="210" spans="1:13" ht="55.15" customHeight="1" x14ac:dyDescent="0.25">
      <c r="A210" s="37"/>
      <c r="B210" s="40"/>
      <c r="C210" s="43"/>
      <c r="D210" s="10" t="s">
        <v>3</v>
      </c>
      <c r="E210" s="21" t="s">
        <v>66</v>
      </c>
      <c r="F210" s="21" t="s">
        <v>63</v>
      </c>
      <c r="G210" s="21" t="s">
        <v>64</v>
      </c>
      <c r="H210" s="21" t="s">
        <v>65</v>
      </c>
      <c r="I210" s="21" t="s">
        <v>121</v>
      </c>
      <c r="J210" s="20">
        <v>3398990</v>
      </c>
      <c r="K210" s="20">
        <v>1276595</v>
      </c>
      <c r="L210" s="20">
        <v>1000000</v>
      </c>
      <c r="M210" s="43"/>
    </row>
    <row r="211" spans="1:13" ht="55.15" customHeight="1" x14ac:dyDescent="0.25">
      <c r="A211" s="37"/>
      <c r="B211" s="40"/>
      <c r="C211" s="43"/>
      <c r="D211" s="10" t="s">
        <v>4</v>
      </c>
      <c r="E211" s="21" t="s">
        <v>66</v>
      </c>
      <c r="F211" s="21" t="s">
        <v>63</v>
      </c>
      <c r="G211" s="21" t="s">
        <v>64</v>
      </c>
      <c r="H211" s="21" t="s">
        <v>65</v>
      </c>
      <c r="I211" s="21" t="s">
        <v>121</v>
      </c>
      <c r="J211" s="20">
        <f>216958+62797</f>
        <v>279755</v>
      </c>
      <c r="K211" s="20">
        <v>81485</v>
      </c>
      <c r="L211" s="20">
        <v>63830</v>
      </c>
      <c r="M211" s="43"/>
    </row>
    <row r="212" spans="1:13" ht="55.15" customHeight="1" x14ac:dyDescent="0.25">
      <c r="A212" s="37"/>
      <c r="B212" s="40"/>
      <c r="C212" s="43"/>
      <c r="D212" s="10" t="s">
        <v>5</v>
      </c>
      <c r="E212" s="21"/>
      <c r="F212" s="21"/>
      <c r="G212" s="21"/>
      <c r="H212" s="21"/>
      <c r="I212" s="21"/>
      <c r="J212" s="20"/>
      <c r="K212" s="20"/>
      <c r="L212" s="20"/>
      <c r="M212" s="43"/>
    </row>
    <row r="213" spans="1:13" ht="55.15" customHeight="1" x14ac:dyDescent="0.25">
      <c r="A213" s="38"/>
      <c r="B213" s="41"/>
      <c r="C213" s="44"/>
      <c r="D213" s="5" t="s">
        <v>6</v>
      </c>
      <c r="E213" s="16"/>
      <c r="F213" s="16"/>
      <c r="G213" s="16"/>
      <c r="H213" s="16"/>
      <c r="I213" s="16"/>
      <c r="J213" s="22">
        <f t="shared" ref="J213:K213" si="76">J211+J210+J212</f>
        <v>3678745</v>
      </c>
      <c r="K213" s="22">
        <f t="shared" si="76"/>
        <v>1358080</v>
      </c>
      <c r="L213" s="22">
        <f>L211+L210+L212+L209</f>
        <v>1063830</v>
      </c>
      <c r="M213" s="44"/>
    </row>
    <row r="214" spans="1:13" ht="55.15" hidden="1" customHeight="1" x14ac:dyDescent="0.25">
      <c r="A214" s="36">
        <v>46</v>
      </c>
      <c r="B214" s="39"/>
      <c r="C214" s="42" t="s">
        <v>10</v>
      </c>
      <c r="D214" s="9" t="s">
        <v>37</v>
      </c>
      <c r="E214" s="21" t="s">
        <v>66</v>
      </c>
      <c r="F214" s="21" t="s">
        <v>63</v>
      </c>
      <c r="G214" s="21" t="s">
        <v>64</v>
      </c>
      <c r="H214" s="21" t="s">
        <v>65</v>
      </c>
      <c r="I214" s="21" t="s">
        <v>121</v>
      </c>
      <c r="J214" s="22"/>
      <c r="K214" s="22"/>
      <c r="L214" s="20"/>
      <c r="M214" s="42"/>
    </row>
    <row r="215" spans="1:13" ht="55.15" hidden="1" customHeight="1" x14ac:dyDescent="0.25">
      <c r="A215" s="37"/>
      <c r="B215" s="40"/>
      <c r="C215" s="43"/>
      <c r="D215" s="10" t="s">
        <v>3</v>
      </c>
      <c r="E215" s="21" t="s">
        <v>66</v>
      </c>
      <c r="F215" s="21" t="s">
        <v>63</v>
      </c>
      <c r="G215" s="21" t="s">
        <v>64</v>
      </c>
      <c r="H215" s="21" t="s">
        <v>65</v>
      </c>
      <c r="I215" s="21" t="s">
        <v>121</v>
      </c>
      <c r="J215" s="20"/>
      <c r="K215" s="20"/>
      <c r="L215" s="20"/>
      <c r="M215" s="43"/>
    </row>
    <row r="216" spans="1:13" ht="55.15" hidden="1" customHeight="1" x14ac:dyDescent="0.25">
      <c r="A216" s="37"/>
      <c r="B216" s="40"/>
      <c r="C216" s="43"/>
      <c r="D216" s="10" t="s">
        <v>4</v>
      </c>
      <c r="E216" s="21" t="s">
        <v>66</v>
      </c>
      <c r="F216" s="21" t="s">
        <v>63</v>
      </c>
      <c r="G216" s="21" t="s">
        <v>64</v>
      </c>
      <c r="H216" s="21" t="s">
        <v>65</v>
      </c>
      <c r="I216" s="21" t="s">
        <v>121</v>
      </c>
      <c r="J216" s="20"/>
      <c r="K216" s="20"/>
      <c r="L216" s="20"/>
      <c r="M216" s="43"/>
    </row>
    <row r="217" spans="1:13" ht="55.15" hidden="1" customHeight="1" x14ac:dyDescent="0.25">
      <c r="A217" s="37"/>
      <c r="B217" s="40"/>
      <c r="C217" s="43"/>
      <c r="D217" s="10" t="s">
        <v>5</v>
      </c>
      <c r="E217" s="21"/>
      <c r="F217" s="21"/>
      <c r="G217" s="21"/>
      <c r="H217" s="21"/>
      <c r="I217" s="21"/>
      <c r="J217" s="20"/>
      <c r="K217" s="20"/>
      <c r="L217" s="20"/>
      <c r="M217" s="43"/>
    </row>
    <row r="218" spans="1:13" ht="55.15" hidden="1" customHeight="1" x14ac:dyDescent="0.25">
      <c r="A218" s="38"/>
      <c r="B218" s="41"/>
      <c r="C218" s="44"/>
      <c r="D218" s="5" t="s">
        <v>6</v>
      </c>
      <c r="E218" s="16"/>
      <c r="F218" s="16"/>
      <c r="G218" s="16"/>
      <c r="H218" s="16"/>
      <c r="I218" s="16"/>
      <c r="J218" s="22">
        <f t="shared" ref="J218:K218" si="77">J216+J215+J217</f>
        <v>0</v>
      </c>
      <c r="K218" s="22">
        <f t="shared" si="77"/>
        <v>0</v>
      </c>
      <c r="L218" s="22">
        <f>L216+L215+L217+L214</f>
        <v>0</v>
      </c>
      <c r="M218" s="44"/>
    </row>
    <row r="219" spans="1:13" ht="55.15" customHeight="1" x14ac:dyDescent="0.25">
      <c r="A219" s="36">
        <v>43</v>
      </c>
      <c r="B219" s="39" t="s">
        <v>152</v>
      </c>
      <c r="C219" s="42" t="s">
        <v>10</v>
      </c>
      <c r="D219" s="9" t="s">
        <v>37</v>
      </c>
      <c r="E219" s="21"/>
      <c r="F219" s="21"/>
      <c r="G219" s="21"/>
      <c r="H219" s="21"/>
      <c r="I219" s="21"/>
      <c r="J219" s="22"/>
      <c r="K219" s="22"/>
      <c r="L219" s="20"/>
      <c r="M219" s="42"/>
    </row>
    <row r="220" spans="1:13" ht="55.15" customHeight="1" x14ac:dyDescent="0.25">
      <c r="A220" s="37"/>
      <c r="B220" s="40"/>
      <c r="C220" s="43"/>
      <c r="D220" s="10" t="s">
        <v>3</v>
      </c>
      <c r="E220" s="21" t="s">
        <v>66</v>
      </c>
      <c r="F220" s="21" t="s">
        <v>63</v>
      </c>
      <c r="G220" s="21" t="s">
        <v>64</v>
      </c>
      <c r="H220" s="21" t="s">
        <v>65</v>
      </c>
      <c r="I220" s="21" t="s">
        <v>153</v>
      </c>
      <c r="J220" s="20"/>
      <c r="K220" s="20">
        <v>7015788</v>
      </c>
      <c r="L220" s="20"/>
      <c r="M220" s="43"/>
    </row>
    <row r="221" spans="1:13" ht="55.15" customHeight="1" x14ac:dyDescent="0.25">
      <c r="A221" s="37"/>
      <c r="B221" s="40"/>
      <c r="C221" s="43"/>
      <c r="D221" s="10" t="s">
        <v>4</v>
      </c>
      <c r="E221" s="21" t="s">
        <v>66</v>
      </c>
      <c r="F221" s="21" t="s">
        <v>63</v>
      </c>
      <c r="G221" s="21" t="s">
        <v>64</v>
      </c>
      <c r="H221" s="21" t="s">
        <v>65</v>
      </c>
      <c r="I221" s="21" t="s">
        <v>153</v>
      </c>
      <c r="J221" s="20"/>
      <c r="K221" s="20">
        <v>369252</v>
      </c>
      <c r="L221" s="20"/>
      <c r="M221" s="43"/>
    </row>
    <row r="222" spans="1:13" ht="55.15" customHeight="1" x14ac:dyDescent="0.25">
      <c r="A222" s="37"/>
      <c r="B222" s="40"/>
      <c r="C222" s="43"/>
      <c r="D222" s="10" t="s">
        <v>5</v>
      </c>
      <c r="E222" s="21"/>
      <c r="F222" s="21"/>
      <c r="G222" s="21"/>
      <c r="H222" s="21"/>
      <c r="I222" s="21"/>
      <c r="J222" s="20"/>
      <c r="K222" s="20"/>
      <c r="L222" s="20"/>
      <c r="M222" s="43"/>
    </row>
    <row r="223" spans="1:13" ht="55.15" customHeight="1" x14ac:dyDescent="0.25">
      <c r="A223" s="38"/>
      <c r="B223" s="41"/>
      <c r="C223" s="44"/>
      <c r="D223" s="5" t="s">
        <v>6</v>
      </c>
      <c r="E223" s="16"/>
      <c r="F223" s="16"/>
      <c r="G223" s="16"/>
      <c r="H223" s="16"/>
      <c r="I223" s="16"/>
      <c r="J223" s="22">
        <f t="shared" ref="J223:K223" si="78">J221+J220+J222</f>
        <v>0</v>
      </c>
      <c r="K223" s="22">
        <f t="shared" si="78"/>
        <v>7385040</v>
      </c>
      <c r="L223" s="22">
        <f>L221+L220+L222+L219</f>
        <v>0</v>
      </c>
      <c r="M223" s="44"/>
    </row>
    <row r="224" spans="1:13" ht="55.15" hidden="1" customHeight="1" x14ac:dyDescent="0.25">
      <c r="A224" s="71">
        <v>48</v>
      </c>
      <c r="B224" s="39" t="s">
        <v>119</v>
      </c>
      <c r="C224" s="42" t="s">
        <v>10</v>
      </c>
      <c r="D224" s="9" t="s">
        <v>37</v>
      </c>
      <c r="E224" s="18"/>
      <c r="F224" s="18"/>
      <c r="G224" s="18"/>
      <c r="H224" s="18"/>
      <c r="I224" s="18"/>
      <c r="J224" s="22"/>
      <c r="K224" s="22"/>
      <c r="L224" s="22"/>
      <c r="M224" s="42"/>
    </row>
    <row r="225" spans="1:13" ht="55.15" hidden="1" customHeight="1" x14ac:dyDescent="0.25">
      <c r="A225" s="71"/>
      <c r="B225" s="40"/>
      <c r="C225" s="43"/>
      <c r="D225" s="10" t="s">
        <v>3</v>
      </c>
      <c r="E225" s="21"/>
      <c r="F225" s="21"/>
      <c r="G225" s="21"/>
      <c r="H225" s="21"/>
      <c r="I225" s="21"/>
      <c r="J225" s="20"/>
      <c r="K225" s="20"/>
      <c r="L225" s="20"/>
      <c r="M225" s="43"/>
    </row>
    <row r="226" spans="1:13" ht="55.15" hidden="1" customHeight="1" x14ac:dyDescent="0.25">
      <c r="A226" s="71"/>
      <c r="B226" s="40"/>
      <c r="C226" s="43"/>
      <c r="D226" s="10" t="s">
        <v>4</v>
      </c>
      <c r="E226" s="21" t="s">
        <v>66</v>
      </c>
      <c r="F226" s="21" t="s">
        <v>63</v>
      </c>
      <c r="G226" s="21" t="s">
        <v>64</v>
      </c>
      <c r="H226" s="21" t="s">
        <v>65</v>
      </c>
      <c r="I226" s="21" t="s">
        <v>120</v>
      </c>
      <c r="J226" s="20"/>
      <c r="K226" s="20"/>
      <c r="L226" s="20"/>
      <c r="M226" s="43"/>
    </row>
    <row r="227" spans="1:13" ht="55.15" hidden="1" customHeight="1" x14ac:dyDescent="0.25">
      <c r="A227" s="71"/>
      <c r="B227" s="40"/>
      <c r="C227" s="43"/>
      <c r="D227" s="10" t="s">
        <v>5</v>
      </c>
      <c r="E227" s="21"/>
      <c r="F227" s="21"/>
      <c r="G227" s="21"/>
      <c r="H227" s="21"/>
      <c r="I227" s="21"/>
      <c r="J227" s="20"/>
      <c r="K227" s="20"/>
      <c r="L227" s="20"/>
      <c r="M227" s="43"/>
    </row>
    <row r="228" spans="1:13" ht="55.15" hidden="1" customHeight="1" x14ac:dyDescent="0.25">
      <c r="A228" s="71"/>
      <c r="B228" s="41"/>
      <c r="C228" s="44"/>
      <c r="D228" s="5" t="s">
        <v>6</v>
      </c>
      <c r="E228" s="16"/>
      <c r="F228" s="16"/>
      <c r="G228" s="16"/>
      <c r="H228" s="16"/>
      <c r="I228" s="16"/>
      <c r="J228" s="22">
        <f t="shared" ref="J228:K228" si="79">J226+J225+J227</f>
        <v>0</v>
      </c>
      <c r="K228" s="22">
        <f t="shared" si="79"/>
        <v>0</v>
      </c>
      <c r="L228" s="22">
        <f t="shared" ref="L228" si="80">L226+L225+L227</f>
        <v>0</v>
      </c>
      <c r="M228" s="44"/>
    </row>
    <row r="229" spans="1:13" ht="55.15" hidden="1" customHeight="1" x14ac:dyDescent="0.25">
      <c r="A229" s="36">
        <v>449</v>
      </c>
      <c r="B229" s="39" t="s">
        <v>131</v>
      </c>
      <c r="C229" s="42" t="s">
        <v>10</v>
      </c>
      <c r="D229" s="9" t="s">
        <v>37</v>
      </c>
      <c r="E229" s="18"/>
      <c r="F229" s="18"/>
      <c r="G229" s="18"/>
      <c r="H229" s="18"/>
      <c r="I229" s="18"/>
      <c r="J229" s="22"/>
      <c r="K229" s="22"/>
      <c r="L229" s="22"/>
      <c r="M229" s="42"/>
    </row>
    <row r="230" spans="1:13" ht="55.15" hidden="1" customHeight="1" x14ac:dyDescent="0.25">
      <c r="A230" s="37"/>
      <c r="B230" s="40"/>
      <c r="C230" s="43"/>
      <c r="D230" s="10" t="s">
        <v>3</v>
      </c>
      <c r="E230" s="21"/>
      <c r="F230" s="21"/>
      <c r="G230" s="21"/>
      <c r="H230" s="21"/>
      <c r="I230" s="21"/>
      <c r="J230" s="20"/>
      <c r="K230" s="20"/>
      <c r="L230" s="20"/>
      <c r="M230" s="43"/>
    </row>
    <row r="231" spans="1:13" ht="55.15" hidden="1" customHeight="1" x14ac:dyDescent="0.25">
      <c r="A231" s="37"/>
      <c r="B231" s="40"/>
      <c r="C231" s="43"/>
      <c r="D231" s="10" t="s">
        <v>4</v>
      </c>
      <c r="E231" s="21" t="s">
        <v>66</v>
      </c>
      <c r="F231" s="21" t="s">
        <v>63</v>
      </c>
      <c r="G231" s="21" t="s">
        <v>64</v>
      </c>
      <c r="H231" s="21" t="s">
        <v>65</v>
      </c>
      <c r="I231" s="21" t="s">
        <v>122</v>
      </c>
      <c r="J231" s="20"/>
      <c r="K231" s="20"/>
      <c r="L231" s="20"/>
      <c r="M231" s="43"/>
    </row>
    <row r="232" spans="1:13" ht="55.15" hidden="1" customHeight="1" x14ac:dyDescent="0.25">
      <c r="A232" s="37"/>
      <c r="B232" s="40"/>
      <c r="C232" s="43"/>
      <c r="D232" s="10" t="s">
        <v>5</v>
      </c>
      <c r="E232" s="21"/>
      <c r="F232" s="21"/>
      <c r="G232" s="21"/>
      <c r="H232" s="21"/>
      <c r="I232" s="21"/>
      <c r="J232" s="20"/>
      <c r="K232" s="20"/>
      <c r="L232" s="20"/>
      <c r="M232" s="43"/>
    </row>
    <row r="233" spans="1:13" ht="55.15" hidden="1" customHeight="1" x14ac:dyDescent="0.25">
      <c r="A233" s="38"/>
      <c r="B233" s="41"/>
      <c r="C233" s="44"/>
      <c r="D233" s="5" t="s">
        <v>6</v>
      </c>
      <c r="E233" s="16"/>
      <c r="F233" s="16"/>
      <c r="G233" s="16"/>
      <c r="H233" s="16"/>
      <c r="I233" s="16"/>
      <c r="J233" s="22">
        <f t="shared" ref="J233:K233" si="81">J231+J230+J232</f>
        <v>0</v>
      </c>
      <c r="K233" s="22">
        <f t="shared" si="81"/>
        <v>0</v>
      </c>
      <c r="L233" s="22">
        <f t="shared" ref="L233" si="82">L231+L230+L232</f>
        <v>0</v>
      </c>
      <c r="M233" s="44"/>
    </row>
    <row r="234" spans="1:13" ht="55.15" hidden="1" customHeight="1" x14ac:dyDescent="0.25">
      <c r="A234" s="36">
        <v>50</v>
      </c>
      <c r="B234" s="39" t="s">
        <v>123</v>
      </c>
      <c r="C234" s="42" t="s">
        <v>10</v>
      </c>
      <c r="D234" s="9" t="s">
        <v>37</v>
      </c>
      <c r="E234" s="18"/>
      <c r="F234" s="18"/>
      <c r="G234" s="18"/>
      <c r="H234" s="18"/>
      <c r="I234" s="18"/>
      <c r="J234" s="22"/>
      <c r="K234" s="22"/>
      <c r="L234" s="22"/>
      <c r="M234" s="42"/>
    </row>
    <row r="235" spans="1:13" ht="55.15" hidden="1" customHeight="1" x14ac:dyDescent="0.25">
      <c r="A235" s="37"/>
      <c r="B235" s="40"/>
      <c r="C235" s="43"/>
      <c r="D235" s="10" t="s">
        <v>3</v>
      </c>
      <c r="E235" s="21"/>
      <c r="F235" s="21"/>
      <c r="G235" s="21"/>
      <c r="H235" s="21"/>
      <c r="I235" s="21"/>
      <c r="J235" s="20"/>
      <c r="K235" s="20"/>
      <c r="L235" s="20"/>
      <c r="M235" s="43"/>
    </row>
    <row r="236" spans="1:13" ht="55.15" hidden="1" customHeight="1" x14ac:dyDescent="0.25">
      <c r="A236" s="37"/>
      <c r="B236" s="40"/>
      <c r="C236" s="43"/>
      <c r="D236" s="10" t="s">
        <v>4</v>
      </c>
      <c r="E236" s="21" t="s">
        <v>66</v>
      </c>
      <c r="F236" s="21" t="s">
        <v>63</v>
      </c>
      <c r="G236" s="21" t="s">
        <v>64</v>
      </c>
      <c r="H236" s="21" t="s">
        <v>65</v>
      </c>
      <c r="I236" s="21" t="s">
        <v>124</v>
      </c>
      <c r="J236" s="20"/>
      <c r="K236" s="20"/>
      <c r="L236" s="20"/>
      <c r="M236" s="43"/>
    </row>
    <row r="237" spans="1:13" ht="55.15" hidden="1" customHeight="1" x14ac:dyDescent="0.25">
      <c r="A237" s="37"/>
      <c r="B237" s="40"/>
      <c r="C237" s="43"/>
      <c r="D237" s="10" t="s">
        <v>5</v>
      </c>
      <c r="E237" s="21"/>
      <c r="F237" s="21"/>
      <c r="G237" s="21"/>
      <c r="H237" s="21"/>
      <c r="I237" s="21"/>
      <c r="J237" s="20"/>
      <c r="K237" s="20"/>
      <c r="L237" s="20"/>
      <c r="M237" s="43"/>
    </row>
    <row r="238" spans="1:13" ht="55.15" hidden="1" customHeight="1" x14ac:dyDescent="0.25">
      <c r="A238" s="38"/>
      <c r="B238" s="41"/>
      <c r="C238" s="44"/>
      <c r="D238" s="5" t="s">
        <v>6</v>
      </c>
      <c r="E238" s="16"/>
      <c r="F238" s="16"/>
      <c r="G238" s="16"/>
      <c r="H238" s="16"/>
      <c r="I238" s="16"/>
      <c r="J238" s="22">
        <f t="shared" ref="J238:K238" si="83">J236+J235+J237</f>
        <v>0</v>
      </c>
      <c r="K238" s="22">
        <f t="shared" si="83"/>
        <v>0</v>
      </c>
      <c r="L238" s="22">
        <f t="shared" ref="L238" si="84">L236+L235+L237</f>
        <v>0</v>
      </c>
      <c r="M238" s="44"/>
    </row>
    <row r="239" spans="1:13" ht="55.15" hidden="1" customHeight="1" x14ac:dyDescent="0.25">
      <c r="A239" s="36">
        <v>51</v>
      </c>
      <c r="B239" s="39"/>
      <c r="C239" s="42" t="s">
        <v>10</v>
      </c>
      <c r="D239" s="9" t="s">
        <v>37</v>
      </c>
      <c r="E239" s="18"/>
      <c r="F239" s="18"/>
      <c r="G239" s="18"/>
      <c r="H239" s="18"/>
      <c r="I239" s="18"/>
      <c r="J239" s="22"/>
      <c r="K239" s="22"/>
      <c r="L239" s="20"/>
      <c r="M239" s="42"/>
    </row>
    <row r="240" spans="1:13" ht="55.15" hidden="1" customHeight="1" x14ac:dyDescent="0.25">
      <c r="A240" s="37"/>
      <c r="B240" s="40"/>
      <c r="C240" s="43"/>
      <c r="D240" s="10" t="s">
        <v>3</v>
      </c>
      <c r="E240" s="21"/>
      <c r="F240" s="21"/>
      <c r="G240" s="21"/>
      <c r="H240" s="21"/>
      <c r="I240" s="21"/>
      <c r="J240" s="20"/>
      <c r="K240" s="20"/>
      <c r="L240" s="20"/>
      <c r="M240" s="43"/>
    </row>
    <row r="241" spans="1:13" ht="55.15" hidden="1" customHeight="1" x14ac:dyDescent="0.25">
      <c r="A241" s="37"/>
      <c r="B241" s="40"/>
      <c r="C241" s="43"/>
      <c r="D241" s="10" t="s">
        <v>4</v>
      </c>
      <c r="E241" s="21" t="s">
        <v>66</v>
      </c>
      <c r="F241" s="21" t="s">
        <v>63</v>
      </c>
      <c r="G241" s="21" t="s">
        <v>64</v>
      </c>
      <c r="H241" s="21" t="s">
        <v>65</v>
      </c>
      <c r="I241" s="21" t="s">
        <v>125</v>
      </c>
      <c r="J241" s="20"/>
      <c r="K241" s="20"/>
      <c r="L241" s="20"/>
      <c r="M241" s="43"/>
    </row>
    <row r="242" spans="1:13" ht="55.15" hidden="1" customHeight="1" x14ac:dyDescent="0.25">
      <c r="A242" s="37"/>
      <c r="B242" s="40"/>
      <c r="C242" s="43"/>
      <c r="D242" s="10" t="s">
        <v>5</v>
      </c>
      <c r="E242" s="21"/>
      <c r="F242" s="21"/>
      <c r="G242" s="21"/>
      <c r="H242" s="21"/>
      <c r="I242" s="21"/>
      <c r="J242" s="20"/>
      <c r="K242" s="20"/>
      <c r="L242" s="20"/>
      <c r="M242" s="43"/>
    </row>
    <row r="243" spans="1:13" ht="55.15" hidden="1" customHeight="1" x14ac:dyDescent="0.25">
      <c r="A243" s="37"/>
      <c r="B243" s="41"/>
      <c r="C243" s="44"/>
      <c r="D243" s="5" t="s">
        <v>6</v>
      </c>
      <c r="E243" s="16"/>
      <c r="F243" s="16"/>
      <c r="G243" s="16"/>
      <c r="H243" s="16"/>
      <c r="I243" s="16"/>
      <c r="J243" s="22">
        <f t="shared" ref="J243:K243" si="85">J241+J240+J242</f>
        <v>0</v>
      </c>
      <c r="K243" s="22">
        <f t="shared" si="85"/>
        <v>0</v>
      </c>
      <c r="L243" s="22">
        <f>L241+L240+L242+L239</f>
        <v>0</v>
      </c>
      <c r="M243" s="44"/>
    </row>
    <row r="244" spans="1:13" ht="55.15" hidden="1" customHeight="1" x14ac:dyDescent="0.25">
      <c r="A244" s="36">
        <v>40</v>
      </c>
      <c r="B244" s="39" t="s">
        <v>147</v>
      </c>
      <c r="C244" s="42" t="s">
        <v>10</v>
      </c>
      <c r="D244" s="9" t="s">
        <v>37</v>
      </c>
      <c r="E244" s="18"/>
      <c r="F244" s="18"/>
      <c r="G244" s="18"/>
      <c r="H244" s="18"/>
      <c r="I244" s="18"/>
      <c r="J244" s="22"/>
      <c r="K244" s="22"/>
      <c r="L244" s="20"/>
      <c r="M244" s="42"/>
    </row>
    <row r="245" spans="1:13" ht="55.15" hidden="1" customHeight="1" x14ac:dyDescent="0.25">
      <c r="A245" s="37"/>
      <c r="B245" s="40"/>
      <c r="C245" s="43"/>
      <c r="D245" s="10" t="s">
        <v>3</v>
      </c>
      <c r="E245" s="21"/>
      <c r="F245" s="21"/>
      <c r="G245" s="21"/>
      <c r="H245" s="21"/>
      <c r="I245" s="21"/>
      <c r="J245" s="20"/>
      <c r="K245" s="20"/>
      <c r="L245" s="20"/>
      <c r="M245" s="43"/>
    </row>
    <row r="246" spans="1:13" ht="55.15" hidden="1" customHeight="1" x14ac:dyDescent="0.25">
      <c r="A246" s="37"/>
      <c r="B246" s="40"/>
      <c r="C246" s="43"/>
      <c r="D246" s="10" t="s">
        <v>4</v>
      </c>
      <c r="E246" s="21" t="s">
        <v>66</v>
      </c>
      <c r="F246" s="21" t="s">
        <v>63</v>
      </c>
      <c r="G246" s="21" t="s">
        <v>64</v>
      </c>
      <c r="H246" s="21" t="s">
        <v>65</v>
      </c>
      <c r="I246" s="21" t="s">
        <v>125</v>
      </c>
      <c r="J246" s="20"/>
      <c r="K246" s="20"/>
      <c r="L246" s="20"/>
      <c r="M246" s="43"/>
    </row>
    <row r="247" spans="1:13" ht="55.15" hidden="1" customHeight="1" x14ac:dyDescent="0.25">
      <c r="A247" s="37"/>
      <c r="B247" s="40"/>
      <c r="C247" s="43"/>
      <c r="D247" s="10" t="s">
        <v>5</v>
      </c>
      <c r="E247" s="21"/>
      <c r="F247" s="21"/>
      <c r="G247" s="21"/>
      <c r="H247" s="21"/>
      <c r="I247" s="21"/>
      <c r="J247" s="20"/>
      <c r="K247" s="20"/>
      <c r="L247" s="20"/>
      <c r="M247" s="43"/>
    </row>
    <row r="248" spans="1:13" ht="55.15" hidden="1" customHeight="1" x14ac:dyDescent="0.25">
      <c r="A248" s="37"/>
      <c r="B248" s="41"/>
      <c r="C248" s="44"/>
      <c r="D248" s="5" t="s">
        <v>6</v>
      </c>
      <c r="E248" s="16"/>
      <c r="F248" s="16"/>
      <c r="G248" s="16"/>
      <c r="H248" s="16"/>
      <c r="I248" s="16"/>
      <c r="J248" s="22">
        <f t="shared" ref="J248:K248" si="86">J246+J245+J247</f>
        <v>0</v>
      </c>
      <c r="K248" s="22">
        <f t="shared" si="86"/>
        <v>0</v>
      </c>
      <c r="L248" s="22">
        <f>L246+L245+L247+L244</f>
        <v>0</v>
      </c>
      <c r="M248" s="44"/>
    </row>
    <row r="249" spans="1:13" ht="55.15" hidden="1" customHeight="1" x14ac:dyDescent="0.25">
      <c r="A249" s="36">
        <v>52</v>
      </c>
      <c r="B249" s="39" t="s">
        <v>147</v>
      </c>
      <c r="C249" s="42" t="s">
        <v>10</v>
      </c>
      <c r="D249" s="9" t="s">
        <v>37</v>
      </c>
      <c r="E249" s="18"/>
      <c r="F249" s="18"/>
      <c r="G249" s="18"/>
      <c r="H249" s="18"/>
      <c r="I249" s="18"/>
      <c r="J249" s="22"/>
      <c r="K249" s="22"/>
      <c r="L249" s="20"/>
      <c r="M249" s="42"/>
    </row>
    <row r="250" spans="1:13" ht="55.15" hidden="1" customHeight="1" x14ac:dyDescent="0.25">
      <c r="A250" s="37"/>
      <c r="B250" s="40"/>
      <c r="C250" s="43"/>
      <c r="D250" s="10" t="s">
        <v>3</v>
      </c>
      <c r="E250" s="21"/>
      <c r="F250" s="21"/>
      <c r="G250" s="21"/>
      <c r="H250" s="21"/>
      <c r="I250" s="21"/>
      <c r="J250" s="20"/>
      <c r="K250" s="20"/>
      <c r="L250" s="20"/>
      <c r="M250" s="43"/>
    </row>
    <row r="251" spans="1:13" ht="55.15" hidden="1" customHeight="1" x14ac:dyDescent="0.25">
      <c r="A251" s="37"/>
      <c r="B251" s="40"/>
      <c r="C251" s="43"/>
      <c r="D251" s="10" t="s">
        <v>4</v>
      </c>
      <c r="E251" s="21" t="s">
        <v>66</v>
      </c>
      <c r="F251" s="21" t="s">
        <v>63</v>
      </c>
      <c r="G251" s="21" t="s">
        <v>64</v>
      </c>
      <c r="H251" s="21" t="s">
        <v>65</v>
      </c>
      <c r="I251" s="21" t="s">
        <v>125</v>
      </c>
      <c r="J251" s="20"/>
      <c r="K251" s="20"/>
      <c r="L251" s="20"/>
      <c r="M251" s="43"/>
    </row>
    <row r="252" spans="1:13" ht="55.15" hidden="1" customHeight="1" x14ac:dyDescent="0.25">
      <c r="A252" s="37"/>
      <c r="B252" s="40"/>
      <c r="C252" s="43"/>
      <c r="D252" s="10" t="s">
        <v>5</v>
      </c>
      <c r="E252" s="21"/>
      <c r="F252" s="21"/>
      <c r="G252" s="21"/>
      <c r="H252" s="21"/>
      <c r="I252" s="21"/>
      <c r="J252" s="20"/>
      <c r="K252" s="20"/>
      <c r="L252" s="20"/>
      <c r="M252" s="43"/>
    </row>
    <row r="253" spans="1:13" ht="55.15" hidden="1" customHeight="1" x14ac:dyDescent="0.25">
      <c r="A253" s="37"/>
      <c r="B253" s="41"/>
      <c r="C253" s="44"/>
      <c r="D253" s="5" t="s">
        <v>6</v>
      </c>
      <c r="E253" s="16"/>
      <c r="F253" s="16"/>
      <c r="G253" s="16"/>
      <c r="H253" s="16"/>
      <c r="I253" s="16"/>
      <c r="J253" s="22">
        <f t="shared" ref="J253:K253" si="87">J251+J250+J252</f>
        <v>0</v>
      </c>
      <c r="K253" s="22">
        <f t="shared" si="87"/>
        <v>0</v>
      </c>
      <c r="L253" s="22">
        <f>L251+L250+L252+L249</f>
        <v>0</v>
      </c>
      <c r="M253" s="44"/>
    </row>
    <row r="254" spans="1:13" ht="32.25" customHeight="1" x14ac:dyDescent="0.25">
      <c r="A254" s="36">
        <v>44</v>
      </c>
      <c r="B254" s="39" t="s">
        <v>151</v>
      </c>
      <c r="C254" s="42" t="s">
        <v>10</v>
      </c>
      <c r="D254" s="9" t="s">
        <v>37</v>
      </c>
      <c r="E254" s="18"/>
      <c r="F254" s="18"/>
      <c r="G254" s="18"/>
      <c r="H254" s="18"/>
      <c r="I254" s="18"/>
      <c r="J254" s="22"/>
      <c r="K254" s="22"/>
      <c r="L254" s="22"/>
      <c r="M254" s="42"/>
    </row>
    <row r="255" spans="1:13" ht="55.15" customHeight="1" x14ac:dyDescent="0.25">
      <c r="A255" s="37"/>
      <c r="B255" s="40"/>
      <c r="C255" s="43"/>
      <c r="D255" s="10" t="s">
        <v>3</v>
      </c>
      <c r="E255" s="21" t="s">
        <v>66</v>
      </c>
      <c r="F255" s="21" t="s">
        <v>63</v>
      </c>
      <c r="G255" s="21" t="s">
        <v>64</v>
      </c>
      <c r="H255" s="21" t="s">
        <v>65</v>
      </c>
      <c r="I255" s="21" t="s">
        <v>128</v>
      </c>
      <c r="J255" s="20">
        <f>165429</f>
        <v>165429</v>
      </c>
      <c r="K255" s="20">
        <v>165429</v>
      </c>
      <c r="L255" s="20">
        <f>165429</f>
        <v>165429</v>
      </c>
      <c r="M255" s="43"/>
    </row>
    <row r="256" spans="1:13" ht="55.15" customHeight="1" x14ac:dyDescent="0.25">
      <c r="A256" s="37"/>
      <c r="B256" s="40"/>
      <c r="C256" s="43"/>
      <c r="D256" s="10" t="s">
        <v>4</v>
      </c>
      <c r="E256" s="21" t="s">
        <v>66</v>
      </c>
      <c r="F256" s="21" t="s">
        <v>63</v>
      </c>
      <c r="G256" s="21" t="s">
        <v>64</v>
      </c>
      <c r="H256" s="21" t="s">
        <v>65</v>
      </c>
      <c r="I256" s="21" t="s">
        <v>128</v>
      </c>
      <c r="J256" s="20">
        <v>11541</v>
      </c>
      <c r="K256" s="20">
        <v>11541</v>
      </c>
      <c r="L256" s="20">
        <v>11541</v>
      </c>
      <c r="M256" s="43"/>
    </row>
    <row r="257" spans="1:13" ht="55.15" customHeight="1" x14ac:dyDescent="0.25">
      <c r="A257" s="37"/>
      <c r="B257" s="40"/>
      <c r="C257" s="43"/>
      <c r="D257" s="10" t="s">
        <v>5</v>
      </c>
      <c r="E257" s="21"/>
      <c r="F257" s="21"/>
      <c r="G257" s="21"/>
      <c r="H257" s="21"/>
      <c r="I257" s="21"/>
      <c r="J257" s="20"/>
      <c r="K257" s="20"/>
      <c r="L257" s="20"/>
      <c r="M257" s="43"/>
    </row>
    <row r="258" spans="1:13" ht="55.15" customHeight="1" x14ac:dyDescent="0.25">
      <c r="A258" s="37"/>
      <c r="B258" s="41"/>
      <c r="C258" s="44"/>
      <c r="D258" s="5" t="s">
        <v>6</v>
      </c>
      <c r="E258" s="16"/>
      <c r="F258" s="16"/>
      <c r="G258" s="16"/>
      <c r="H258" s="16"/>
      <c r="I258" s="16"/>
      <c r="J258" s="22">
        <f>J256+J255+J257</f>
        <v>176970</v>
      </c>
      <c r="K258" s="22">
        <f>K256+K255+K257</f>
        <v>176970</v>
      </c>
      <c r="L258" s="22">
        <f>L256+L255+L257</f>
        <v>176970</v>
      </c>
      <c r="M258" s="44"/>
    </row>
    <row r="259" spans="1:13" ht="55.15" customHeight="1" x14ac:dyDescent="0.25">
      <c r="A259" s="36">
        <v>45</v>
      </c>
      <c r="B259" s="39" t="s">
        <v>172</v>
      </c>
      <c r="C259" s="42" t="s">
        <v>10</v>
      </c>
      <c r="D259" s="30" t="s">
        <v>37</v>
      </c>
      <c r="E259" s="18"/>
      <c r="F259" s="18"/>
      <c r="G259" s="18"/>
      <c r="H259" s="18"/>
      <c r="I259" s="18"/>
      <c r="J259" s="22"/>
      <c r="K259" s="22"/>
      <c r="L259" s="22"/>
      <c r="M259" s="42"/>
    </row>
    <row r="260" spans="1:13" ht="55.15" customHeight="1" x14ac:dyDescent="0.25">
      <c r="A260" s="37"/>
      <c r="B260" s="40"/>
      <c r="C260" s="43"/>
      <c r="D260" s="31" t="s">
        <v>3</v>
      </c>
      <c r="E260" s="21" t="s">
        <v>66</v>
      </c>
      <c r="F260" s="21" t="s">
        <v>63</v>
      </c>
      <c r="G260" s="21" t="s">
        <v>64</v>
      </c>
      <c r="H260" s="21" t="s">
        <v>65</v>
      </c>
      <c r="I260" s="21" t="s">
        <v>128</v>
      </c>
      <c r="J260" s="20">
        <v>6463064</v>
      </c>
      <c r="K260" s="20"/>
      <c r="L260" s="20"/>
      <c r="M260" s="43"/>
    </row>
    <row r="261" spans="1:13" ht="55.15" customHeight="1" x14ac:dyDescent="0.25">
      <c r="A261" s="37"/>
      <c r="B261" s="40"/>
      <c r="C261" s="43"/>
      <c r="D261" s="31" t="s">
        <v>4</v>
      </c>
      <c r="E261" s="21" t="s">
        <v>66</v>
      </c>
      <c r="F261" s="21" t="s">
        <v>63</v>
      </c>
      <c r="G261" s="21" t="s">
        <v>64</v>
      </c>
      <c r="H261" s="21" t="s">
        <v>65</v>
      </c>
      <c r="I261" s="21" t="s">
        <v>128</v>
      </c>
      <c r="J261" s="20">
        <v>412536</v>
      </c>
      <c r="K261" s="20"/>
      <c r="L261" s="20"/>
      <c r="M261" s="43"/>
    </row>
    <row r="262" spans="1:13" ht="55.15" customHeight="1" x14ac:dyDescent="0.25">
      <c r="A262" s="37"/>
      <c r="B262" s="40"/>
      <c r="C262" s="43"/>
      <c r="D262" s="31" t="s">
        <v>5</v>
      </c>
      <c r="E262" s="21"/>
      <c r="F262" s="21"/>
      <c r="G262" s="21"/>
      <c r="H262" s="21"/>
      <c r="I262" s="21"/>
      <c r="J262" s="20"/>
      <c r="K262" s="20"/>
      <c r="L262" s="20"/>
      <c r="M262" s="43"/>
    </row>
    <row r="263" spans="1:13" ht="41.25" customHeight="1" x14ac:dyDescent="0.25">
      <c r="A263" s="37"/>
      <c r="B263" s="41"/>
      <c r="C263" s="44"/>
      <c r="D263" s="5" t="s">
        <v>6</v>
      </c>
      <c r="E263" s="16"/>
      <c r="F263" s="16"/>
      <c r="G263" s="16"/>
      <c r="H263" s="16"/>
      <c r="I263" s="16"/>
      <c r="J263" s="22">
        <f>J261+J260+J262</f>
        <v>6875600</v>
      </c>
      <c r="K263" s="22">
        <f>K261+K260+K262</f>
        <v>0</v>
      </c>
      <c r="L263" s="22">
        <f>L261+L260+L262</f>
        <v>0</v>
      </c>
      <c r="M263" s="44"/>
    </row>
    <row r="264" spans="1:13" ht="30.75" customHeight="1" x14ac:dyDescent="0.25">
      <c r="A264" s="36">
        <v>46</v>
      </c>
      <c r="B264" s="39" t="s">
        <v>160</v>
      </c>
      <c r="C264" s="42" t="s">
        <v>10</v>
      </c>
      <c r="D264" s="9" t="s">
        <v>37</v>
      </c>
      <c r="E264" s="18"/>
      <c r="F264" s="18"/>
      <c r="G264" s="18"/>
      <c r="H264" s="18"/>
      <c r="I264" s="18"/>
      <c r="J264" s="22"/>
      <c r="K264" s="22"/>
      <c r="L264" s="22"/>
      <c r="M264" s="42"/>
    </row>
    <row r="265" spans="1:13" ht="55.15" customHeight="1" x14ac:dyDescent="0.25">
      <c r="A265" s="37"/>
      <c r="B265" s="40"/>
      <c r="C265" s="43"/>
      <c r="D265" s="10" t="s">
        <v>3</v>
      </c>
      <c r="E265" s="21"/>
      <c r="F265" s="21"/>
      <c r="G265" s="21"/>
      <c r="H265" s="21"/>
      <c r="I265" s="21"/>
      <c r="J265" s="20"/>
      <c r="K265" s="20"/>
      <c r="L265" s="20"/>
      <c r="M265" s="43"/>
    </row>
    <row r="266" spans="1:13" ht="55.15" customHeight="1" x14ac:dyDescent="0.25">
      <c r="A266" s="37"/>
      <c r="B266" s="40"/>
      <c r="C266" s="43"/>
      <c r="D266" s="10" t="s">
        <v>4</v>
      </c>
      <c r="E266" s="25">
        <v>916</v>
      </c>
      <c r="F266" s="25">
        <v>2</v>
      </c>
      <c r="G266" s="25">
        <v>0</v>
      </c>
      <c r="H266" s="26" t="s">
        <v>65</v>
      </c>
      <c r="I266" s="25">
        <v>80930</v>
      </c>
      <c r="J266" s="20">
        <v>120000</v>
      </c>
      <c r="K266" s="20"/>
      <c r="L266" s="20"/>
      <c r="M266" s="43"/>
    </row>
    <row r="267" spans="1:13" ht="55.15" customHeight="1" x14ac:dyDescent="0.25">
      <c r="A267" s="37"/>
      <c r="B267" s="40"/>
      <c r="C267" s="43"/>
      <c r="D267" s="10" t="s">
        <v>5</v>
      </c>
      <c r="E267" s="21"/>
      <c r="F267" s="21"/>
      <c r="G267" s="21"/>
      <c r="H267" s="21"/>
      <c r="I267" s="21"/>
      <c r="J267" s="20"/>
      <c r="K267" s="20"/>
      <c r="L267" s="20"/>
      <c r="M267" s="43"/>
    </row>
    <row r="268" spans="1:13" ht="55.15" customHeight="1" x14ac:dyDescent="0.25">
      <c r="A268" s="37"/>
      <c r="B268" s="41"/>
      <c r="C268" s="44"/>
      <c r="D268" s="5" t="s">
        <v>6</v>
      </c>
      <c r="E268" s="16"/>
      <c r="F268" s="16"/>
      <c r="G268" s="16"/>
      <c r="H268" s="16"/>
      <c r="I268" s="16"/>
      <c r="J268" s="22">
        <f t="shared" ref="J268:K268" si="88">J266+J265+J267</f>
        <v>120000</v>
      </c>
      <c r="K268" s="22">
        <f t="shared" si="88"/>
        <v>0</v>
      </c>
      <c r="L268" s="22">
        <f t="shared" ref="L268" si="89">L266+L265+L267</f>
        <v>0</v>
      </c>
      <c r="M268" s="44"/>
    </row>
    <row r="269" spans="1:13" ht="36.75" customHeight="1" x14ac:dyDescent="0.25">
      <c r="A269" s="36">
        <v>47</v>
      </c>
      <c r="B269" s="39" t="s">
        <v>161</v>
      </c>
      <c r="C269" s="42" t="s">
        <v>10</v>
      </c>
      <c r="D269" s="9" t="s">
        <v>37</v>
      </c>
      <c r="E269" s="21" t="s">
        <v>66</v>
      </c>
      <c r="F269" s="21" t="s">
        <v>63</v>
      </c>
      <c r="G269" s="21" t="s">
        <v>64</v>
      </c>
      <c r="H269" s="21" t="s">
        <v>162</v>
      </c>
      <c r="I269" s="21" t="s">
        <v>163</v>
      </c>
      <c r="J269" s="22"/>
      <c r="K269" s="20">
        <f>4950000+4950000</f>
        <v>9900000</v>
      </c>
      <c r="L269" s="22"/>
      <c r="M269" s="42"/>
    </row>
    <row r="270" spans="1:13" ht="55.15" customHeight="1" x14ac:dyDescent="0.25">
      <c r="A270" s="37"/>
      <c r="B270" s="40"/>
      <c r="C270" s="43"/>
      <c r="D270" s="10" t="s">
        <v>3</v>
      </c>
      <c r="E270" s="21" t="s">
        <v>66</v>
      </c>
      <c r="F270" s="21" t="s">
        <v>63</v>
      </c>
      <c r="G270" s="21" t="s">
        <v>64</v>
      </c>
      <c r="H270" s="21" t="s">
        <v>162</v>
      </c>
      <c r="I270" s="21" t="s">
        <v>163</v>
      </c>
      <c r="J270" s="20"/>
      <c r="K270" s="20">
        <f>50000+50000</f>
        <v>100000</v>
      </c>
      <c r="L270" s="20"/>
      <c r="M270" s="43"/>
    </row>
    <row r="271" spans="1:13" ht="55.15" customHeight="1" x14ac:dyDescent="0.25">
      <c r="A271" s="37"/>
      <c r="B271" s="40"/>
      <c r="C271" s="43"/>
      <c r="D271" s="10" t="s">
        <v>4</v>
      </c>
      <c r="E271" s="21" t="s">
        <v>66</v>
      </c>
      <c r="F271" s="21" t="s">
        <v>63</v>
      </c>
      <c r="G271" s="21" t="s">
        <v>64</v>
      </c>
      <c r="H271" s="21" t="s">
        <v>162</v>
      </c>
      <c r="I271" s="21" t="s">
        <v>163</v>
      </c>
      <c r="J271" s="20"/>
      <c r="K271" s="20">
        <f>50506+50506</f>
        <v>101012</v>
      </c>
      <c r="L271" s="20"/>
      <c r="M271" s="43"/>
    </row>
    <row r="272" spans="1:13" ht="55.15" customHeight="1" x14ac:dyDescent="0.25">
      <c r="A272" s="37"/>
      <c r="B272" s="40"/>
      <c r="C272" s="43"/>
      <c r="D272" s="10" t="s">
        <v>5</v>
      </c>
      <c r="E272" s="21"/>
      <c r="F272" s="21"/>
      <c r="G272" s="21"/>
      <c r="H272" s="21"/>
      <c r="I272" s="21"/>
      <c r="J272" s="20"/>
      <c r="K272" s="20"/>
      <c r="L272" s="20"/>
      <c r="M272" s="43"/>
    </row>
    <row r="273" spans="1:13" ht="55.15" customHeight="1" x14ac:dyDescent="0.25">
      <c r="A273" s="37"/>
      <c r="B273" s="41"/>
      <c r="C273" s="44"/>
      <c r="D273" s="5" t="s">
        <v>6</v>
      </c>
      <c r="E273" s="16"/>
      <c r="F273" s="16"/>
      <c r="G273" s="16"/>
      <c r="H273" s="16"/>
      <c r="I273" s="16"/>
      <c r="J273" s="22">
        <f t="shared" ref="J273" si="90">J271+J270+J272</f>
        <v>0</v>
      </c>
      <c r="K273" s="22">
        <f>K271+K270+K272+K269</f>
        <v>10101012</v>
      </c>
      <c r="L273" s="22">
        <f>L271+L270+L272+L269</f>
        <v>0</v>
      </c>
      <c r="M273" s="44"/>
    </row>
    <row r="274" spans="1:13" ht="32.25" customHeight="1" x14ac:dyDescent="0.25">
      <c r="A274" s="36">
        <v>48</v>
      </c>
      <c r="B274" s="39" t="s">
        <v>164</v>
      </c>
      <c r="C274" s="42" t="s">
        <v>10</v>
      </c>
      <c r="D274" s="9" t="s">
        <v>37</v>
      </c>
      <c r="E274" s="18" t="s">
        <v>66</v>
      </c>
      <c r="F274" s="18" t="s">
        <v>63</v>
      </c>
      <c r="G274" s="18" t="s">
        <v>64</v>
      </c>
      <c r="H274" s="18" t="s">
        <v>162</v>
      </c>
      <c r="I274" s="18" t="s">
        <v>165</v>
      </c>
      <c r="J274" s="22"/>
      <c r="K274" s="20">
        <v>2329011.63</v>
      </c>
      <c r="L274" s="22"/>
      <c r="M274" s="42"/>
    </row>
    <row r="275" spans="1:13" ht="55.15" customHeight="1" x14ac:dyDescent="0.25">
      <c r="A275" s="37"/>
      <c r="B275" s="40"/>
      <c r="C275" s="43"/>
      <c r="D275" s="10" t="s">
        <v>3</v>
      </c>
      <c r="E275" s="18" t="s">
        <v>66</v>
      </c>
      <c r="F275" s="18" t="s">
        <v>63</v>
      </c>
      <c r="G275" s="18" t="s">
        <v>64</v>
      </c>
      <c r="H275" s="18" t="s">
        <v>162</v>
      </c>
      <c r="I275" s="18" t="s">
        <v>165</v>
      </c>
      <c r="J275" s="22"/>
      <c r="K275" s="20">
        <v>23525.37</v>
      </c>
      <c r="L275" s="20"/>
      <c r="M275" s="43"/>
    </row>
    <row r="276" spans="1:13" ht="55.15" customHeight="1" x14ac:dyDescent="0.25">
      <c r="A276" s="37"/>
      <c r="B276" s="40"/>
      <c r="C276" s="43"/>
      <c r="D276" s="10" t="s">
        <v>4</v>
      </c>
      <c r="E276" s="18" t="s">
        <v>66</v>
      </c>
      <c r="F276" s="18" t="s">
        <v>63</v>
      </c>
      <c r="G276" s="18" t="s">
        <v>64</v>
      </c>
      <c r="H276" s="18" t="s">
        <v>162</v>
      </c>
      <c r="I276" s="18" t="s">
        <v>165</v>
      </c>
      <c r="J276" s="22"/>
      <c r="K276" s="20">
        <v>23526</v>
      </c>
      <c r="L276" s="20"/>
      <c r="M276" s="43"/>
    </row>
    <row r="277" spans="1:13" ht="55.15" customHeight="1" x14ac:dyDescent="0.25">
      <c r="A277" s="37"/>
      <c r="B277" s="40"/>
      <c r="C277" s="43"/>
      <c r="D277" s="10" t="s">
        <v>5</v>
      </c>
      <c r="E277" s="21"/>
      <c r="F277" s="21"/>
      <c r="G277" s="21"/>
      <c r="H277" s="21"/>
      <c r="I277" s="21"/>
      <c r="J277" s="22"/>
      <c r="K277" s="20"/>
      <c r="L277" s="20"/>
      <c r="M277" s="43"/>
    </row>
    <row r="278" spans="1:13" ht="55.15" customHeight="1" x14ac:dyDescent="0.25">
      <c r="A278" s="37"/>
      <c r="B278" s="41"/>
      <c r="C278" s="44"/>
      <c r="D278" s="5" t="s">
        <v>6</v>
      </c>
      <c r="E278" s="16"/>
      <c r="F278" s="16"/>
      <c r="G278" s="16"/>
      <c r="H278" s="16"/>
      <c r="I278" s="16"/>
      <c r="J278" s="22">
        <f>J276+J275+J277+J274</f>
        <v>0</v>
      </c>
      <c r="K278" s="22">
        <f t="shared" ref="K278:L278" si="91">K276+K275+K277+K274</f>
        <v>2376063</v>
      </c>
      <c r="L278" s="22">
        <f t="shared" si="91"/>
        <v>0</v>
      </c>
      <c r="M278" s="44"/>
    </row>
    <row r="279" spans="1:13" ht="55.15" customHeight="1" x14ac:dyDescent="0.25">
      <c r="A279" s="36">
        <v>49</v>
      </c>
      <c r="B279" s="39" t="s">
        <v>167</v>
      </c>
      <c r="C279" s="42" t="s">
        <v>10</v>
      </c>
      <c r="D279" s="9" t="s">
        <v>37</v>
      </c>
      <c r="E279" s="18"/>
      <c r="F279" s="18"/>
      <c r="G279" s="18"/>
      <c r="H279" s="18"/>
      <c r="I279" s="18"/>
      <c r="J279" s="22"/>
      <c r="K279" s="22"/>
      <c r="L279" s="22"/>
      <c r="M279" s="42"/>
    </row>
    <row r="280" spans="1:13" ht="55.15" customHeight="1" x14ac:dyDescent="0.25">
      <c r="A280" s="37"/>
      <c r="B280" s="40"/>
      <c r="C280" s="43"/>
      <c r="D280" s="10" t="s">
        <v>3</v>
      </c>
      <c r="E280" s="21"/>
      <c r="F280" s="21"/>
      <c r="G280" s="21"/>
      <c r="H280" s="21"/>
      <c r="I280" s="21"/>
      <c r="J280" s="22"/>
      <c r="K280" s="20"/>
      <c r="L280" s="20"/>
      <c r="M280" s="43"/>
    </row>
    <row r="281" spans="1:13" ht="55.15" customHeight="1" x14ac:dyDescent="0.25">
      <c r="A281" s="37"/>
      <c r="B281" s="40"/>
      <c r="C281" s="43"/>
      <c r="D281" s="10" t="s">
        <v>4</v>
      </c>
      <c r="E281" s="21" t="s">
        <v>66</v>
      </c>
      <c r="F281" s="21" t="s">
        <v>63</v>
      </c>
      <c r="G281" s="21" t="s">
        <v>64</v>
      </c>
      <c r="H281" s="21" t="s">
        <v>65</v>
      </c>
      <c r="I281" s="21" t="s">
        <v>168</v>
      </c>
      <c r="J281" s="22">
        <v>338047.2</v>
      </c>
      <c r="K281" s="20"/>
      <c r="L281" s="20"/>
      <c r="M281" s="43"/>
    </row>
    <row r="282" spans="1:13" ht="55.15" customHeight="1" x14ac:dyDescent="0.25">
      <c r="A282" s="37"/>
      <c r="B282" s="40"/>
      <c r="C282" s="43"/>
      <c r="D282" s="10" t="s">
        <v>5</v>
      </c>
      <c r="E282" s="21"/>
      <c r="F282" s="21"/>
      <c r="G282" s="21"/>
      <c r="H282" s="21"/>
      <c r="I282" s="21"/>
      <c r="J282" s="22"/>
      <c r="K282" s="20"/>
      <c r="L282" s="20"/>
      <c r="M282" s="43"/>
    </row>
    <row r="283" spans="1:13" ht="55.15" customHeight="1" x14ac:dyDescent="0.25">
      <c r="A283" s="37"/>
      <c r="B283" s="41"/>
      <c r="C283" s="44"/>
      <c r="D283" s="5" t="s">
        <v>6</v>
      </c>
      <c r="E283" s="16"/>
      <c r="F283" s="16"/>
      <c r="G283" s="16"/>
      <c r="H283" s="16"/>
      <c r="I283" s="16"/>
      <c r="J283" s="22">
        <f t="shared" ref="J283" si="92">J281+J280+J282</f>
        <v>338047.2</v>
      </c>
      <c r="K283" s="22">
        <f t="shared" ref="K283:L283" si="93">K281+K280+K282</f>
        <v>0</v>
      </c>
      <c r="L283" s="22">
        <f t="shared" si="93"/>
        <v>0</v>
      </c>
      <c r="M283" s="44"/>
    </row>
    <row r="284" spans="1:13" ht="34.5" customHeight="1" x14ac:dyDescent="0.25">
      <c r="A284" s="36">
        <v>50</v>
      </c>
      <c r="B284" s="39" t="s">
        <v>161</v>
      </c>
      <c r="C284" s="42" t="s">
        <v>10</v>
      </c>
      <c r="D284" s="11" t="s">
        <v>37</v>
      </c>
      <c r="E284" s="21" t="s">
        <v>66</v>
      </c>
      <c r="F284" s="21" t="s">
        <v>63</v>
      </c>
      <c r="G284" s="21" t="s">
        <v>64</v>
      </c>
      <c r="H284" s="21" t="s">
        <v>169</v>
      </c>
      <c r="I284" s="21" t="s">
        <v>163</v>
      </c>
      <c r="J284" s="20">
        <v>100000</v>
      </c>
      <c r="K284" s="20"/>
      <c r="L284" s="20"/>
      <c r="M284" s="42"/>
    </row>
    <row r="285" spans="1:13" ht="55.15" customHeight="1" x14ac:dyDescent="0.25">
      <c r="A285" s="37"/>
      <c r="B285" s="40"/>
      <c r="C285" s="43"/>
      <c r="D285" s="12" t="s">
        <v>3</v>
      </c>
      <c r="E285" s="21" t="s">
        <v>66</v>
      </c>
      <c r="F285" s="21" t="s">
        <v>63</v>
      </c>
      <c r="G285" s="21" t="s">
        <v>64</v>
      </c>
      <c r="H285" s="21" t="s">
        <v>169</v>
      </c>
      <c r="I285" s="21" t="s">
        <v>163</v>
      </c>
      <c r="J285" s="20">
        <v>6383</v>
      </c>
      <c r="K285" s="20"/>
      <c r="L285" s="20"/>
      <c r="M285" s="43"/>
    </row>
    <row r="286" spans="1:13" ht="55.15" customHeight="1" x14ac:dyDescent="0.25">
      <c r="A286" s="37"/>
      <c r="B286" s="40"/>
      <c r="C286" s="43"/>
      <c r="D286" s="12" t="s">
        <v>4</v>
      </c>
      <c r="E286" s="21" t="s">
        <v>66</v>
      </c>
      <c r="F286" s="21" t="s">
        <v>63</v>
      </c>
      <c r="G286" s="21" t="s">
        <v>64</v>
      </c>
      <c r="H286" s="21" t="s">
        <v>169</v>
      </c>
      <c r="I286" s="21" t="s">
        <v>163</v>
      </c>
      <c r="J286" s="20">
        <v>1075</v>
      </c>
      <c r="K286" s="20"/>
      <c r="L286" s="20"/>
      <c r="M286" s="43"/>
    </row>
    <row r="287" spans="1:13" ht="55.15" customHeight="1" x14ac:dyDescent="0.25">
      <c r="A287" s="37"/>
      <c r="B287" s="40"/>
      <c r="C287" s="43"/>
      <c r="D287" s="12" t="s">
        <v>5</v>
      </c>
      <c r="E287" s="21"/>
      <c r="F287" s="21"/>
      <c r="G287" s="21"/>
      <c r="H287" s="21"/>
      <c r="I287" s="21"/>
      <c r="J287" s="20"/>
      <c r="K287" s="20"/>
      <c r="L287" s="20"/>
      <c r="M287" s="43"/>
    </row>
    <row r="288" spans="1:13" ht="55.15" customHeight="1" x14ac:dyDescent="0.25">
      <c r="A288" s="37"/>
      <c r="B288" s="41"/>
      <c r="C288" s="44"/>
      <c r="D288" s="5" t="s">
        <v>6</v>
      </c>
      <c r="E288" s="16"/>
      <c r="F288" s="16"/>
      <c r="G288" s="16"/>
      <c r="H288" s="16"/>
      <c r="I288" s="16"/>
      <c r="J288" s="22">
        <f>J286+J285+J287+J284</f>
        <v>107458</v>
      </c>
      <c r="K288" s="22">
        <f>K286+K285+K287+K284</f>
        <v>0</v>
      </c>
      <c r="L288" s="22">
        <f>L286+L285+L287+L284</f>
        <v>0</v>
      </c>
      <c r="M288" s="44"/>
    </row>
    <row r="289" spans="1:13" ht="55.15" customHeight="1" x14ac:dyDescent="0.25">
      <c r="A289" s="37">
        <v>51</v>
      </c>
      <c r="B289" s="39" t="s">
        <v>171</v>
      </c>
      <c r="C289" s="42" t="s">
        <v>10</v>
      </c>
      <c r="D289" s="9" t="s">
        <v>37</v>
      </c>
      <c r="E289" s="18"/>
      <c r="F289" s="18"/>
      <c r="G289" s="18"/>
      <c r="H289" s="18"/>
      <c r="I289" s="18"/>
      <c r="J289" s="22"/>
      <c r="K289" s="22"/>
      <c r="L289" s="22"/>
      <c r="M289" s="42"/>
    </row>
    <row r="290" spans="1:13" ht="55.15" customHeight="1" x14ac:dyDescent="0.25">
      <c r="A290" s="37"/>
      <c r="B290" s="40"/>
      <c r="C290" s="43"/>
      <c r="D290" s="10" t="s">
        <v>3</v>
      </c>
      <c r="E290" s="21"/>
      <c r="F290" s="21"/>
      <c r="G290" s="21"/>
      <c r="H290" s="21"/>
      <c r="I290" s="21"/>
      <c r="J290" s="20">
        <f>5000000+355000</f>
        <v>5355000</v>
      </c>
      <c r="K290" s="20"/>
      <c r="L290" s="20"/>
      <c r="M290" s="43"/>
    </row>
    <row r="291" spans="1:13" ht="55.15" customHeight="1" x14ac:dyDescent="0.25">
      <c r="A291" s="37"/>
      <c r="B291" s="40"/>
      <c r="C291" s="43"/>
      <c r="D291" s="10" t="s">
        <v>4</v>
      </c>
      <c r="E291" s="21" t="s">
        <v>66</v>
      </c>
      <c r="F291" s="21" t="s">
        <v>63</v>
      </c>
      <c r="G291" s="21" t="s">
        <v>64</v>
      </c>
      <c r="H291" s="21" t="s">
        <v>65</v>
      </c>
      <c r="I291" s="21" t="s">
        <v>170</v>
      </c>
      <c r="J291" s="20">
        <v>87343</v>
      </c>
      <c r="K291" s="20"/>
      <c r="L291" s="20"/>
      <c r="M291" s="43"/>
    </row>
    <row r="292" spans="1:13" ht="55.15" customHeight="1" x14ac:dyDescent="0.25">
      <c r="A292" s="37"/>
      <c r="B292" s="40"/>
      <c r="C292" s="43"/>
      <c r="D292" s="10" t="s">
        <v>5</v>
      </c>
      <c r="E292" s="21"/>
      <c r="F292" s="21"/>
      <c r="G292" s="21"/>
      <c r="H292" s="21"/>
      <c r="I292" s="21"/>
      <c r="J292" s="22"/>
      <c r="K292" s="20"/>
      <c r="L292" s="20"/>
      <c r="M292" s="43"/>
    </row>
    <row r="293" spans="1:13" ht="55.15" customHeight="1" x14ac:dyDescent="0.25">
      <c r="A293" s="38"/>
      <c r="B293" s="41"/>
      <c r="C293" s="44"/>
      <c r="D293" s="5" t="s">
        <v>6</v>
      </c>
      <c r="E293" s="16"/>
      <c r="F293" s="16"/>
      <c r="G293" s="16"/>
      <c r="H293" s="16"/>
      <c r="I293" s="16"/>
      <c r="J293" s="22">
        <f t="shared" ref="J293:K293" si="94">J291+J290+J292</f>
        <v>5442343</v>
      </c>
      <c r="K293" s="22">
        <f t="shared" si="94"/>
        <v>0</v>
      </c>
      <c r="L293" s="22">
        <f t="shared" ref="L293" si="95">L291+L290+L292</f>
        <v>0</v>
      </c>
      <c r="M293" s="44"/>
    </row>
    <row r="294" spans="1:13" ht="55.15" customHeight="1" x14ac:dyDescent="0.25">
      <c r="A294" s="36">
        <v>52</v>
      </c>
      <c r="B294" s="51" t="s">
        <v>173</v>
      </c>
      <c r="C294" s="42" t="s">
        <v>10</v>
      </c>
      <c r="D294" s="9" t="s">
        <v>37</v>
      </c>
      <c r="E294" s="16"/>
      <c r="F294" s="16"/>
      <c r="G294" s="16"/>
      <c r="H294" s="16"/>
      <c r="I294" s="16"/>
      <c r="J294" s="22"/>
      <c r="K294" s="22"/>
      <c r="L294" s="22"/>
      <c r="M294" s="8"/>
    </row>
    <row r="295" spans="1:13" ht="55.15" customHeight="1" x14ac:dyDescent="0.25">
      <c r="A295" s="37"/>
      <c r="B295" s="52"/>
      <c r="C295" s="43"/>
      <c r="D295" s="10" t="s">
        <v>3</v>
      </c>
      <c r="E295" s="16"/>
      <c r="F295" s="16"/>
      <c r="G295" s="16"/>
      <c r="H295" s="16"/>
      <c r="I295" s="16"/>
      <c r="J295" s="22"/>
      <c r="K295" s="22"/>
      <c r="L295" s="22"/>
      <c r="M295" s="43"/>
    </row>
    <row r="296" spans="1:13" ht="55.15" customHeight="1" x14ac:dyDescent="0.25">
      <c r="A296" s="37"/>
      <c r="B296" s="52"/>
      <c r="C296" s="43"/>
      <c r="D296" s="10" t="s">
        <v>4</v>
      </c>
      <c r="E296" s="18" t="s">
        <v>66</v>
      </c>
      <c r="F296" s="18" t="s">
        <v>63</v>
      </c>
      <c r="G296" s="18" t="s">
        <v>64</v>
      </c>
      <c r="H296" s="18" t="s">
        <v>65</v>
      </c>
      <c r="I296" s="18" t="s">
        <v>174</v>
      </c>
      <c r="J296" s="20">
        <f>580528+99340</f>
        <v>679868</v>
      </c>
      <c r="K296" s="22"/>
      <c r="L296" s="20"/>
      <c r="M296" s="43"/>
    </row>
    <row r="297" spans="1:13" ht="55.15" customHeight="1" x14ac:dyDescent="0.25">
      <c r="A297" s="37"/>
      <c r="B297" s="52"/>
      <c r="C297" s="43"/>
      <c r="D297" s="10" t="s">
        <v>5</v>
      </c>
      <c r="E297" s="16"/>
      <c r="F297" s="16"/>
      <c r="G297" s="16"/>
      <c r="H297" s="16"/>
      <c r="I297" s="16"/>
      <c r="J297" s="22"/>
      <c r="K297" s="22"/>
      <c r="L297" s="22"/>
      <c r="M297" s="43"/>
    </row>
    <row r="298" spans="1:13" ht="55.15" customHeight="1" x14ac:dyDescent="0.25">
      <c r="A298" s="38"/>
      <c r="B298" s="53"/>
      <c r="C298" s="44"/>
      <c r="D298" s="5" t="s">
        <v>6</v>
      </c>
      <c r="E298" s="16"/>
      <c r="F298" s="16"/>
      <c r="G298" s="16"/>
      <c r="H298" s="16"/>
      <c r="I298" s="16"/>
      <c r="J298" s="22">
        <f t="shared" ref="J298:K298" si="96">J294+J295+J296+J297</f>
        <v>679868</v>
      </c>
      <c r="K298" s="22">
        <f t="shared" si="96"/>
        <v>0</v>
      </c>
      <c r="L298" s="22">
        <f>L294+L295+L296+L297</f>
        <v>0</v>
      </c>
      <c r="M298" s="44"/>
    </row>
    <row r="299" spans="1:13" ht="55.15" customHeight="1" x14ac:dyDescent="0.25">
      <c r="A299" s="36">
        <v>53</v>
      </c>
      <c r="B299" s="42" t="s">
        <v>132</v>
      </c>
      <c r="C299" s="42" t="s">
        <v>10</v>
      </c>
      <c r="D299" s="9" t="s">
        <v>37</v>
      </c>
      <c r="E299" s="16"/>
      <c r="F299" s="16"/>
      <c r="G299" s="16"/>
      <c r="H299" s="16"/>
      <c r="I299" s="16"/>
      <c r="J299" s="22"/>
      <c r="K299" s="22"/>
      <c r="L299" s="22"/>
      <c r="M299" s="42"/>
    </row>
    <row r="300" spans="1:13" ht="55.15" customHeight="1" x14ac:dyDescent="0.25">
      <c r="A300" s="37"/>
      <c r="B300" s="43"/>
      <c r="C300" s="43"/>
      <c r="D300" s="10" t="s">
        <v>3</v>
      </c>
      <c r="E300" s="16"/>
      <c r="F300" s="16"/>
      <c r="G300" s="16"/>
      <c r="H300" s="16"/>
      <c r="I300" s="16"/>
      <c r="J300" s="20">
        <f>12000000+10000000</f>
        <v>22000000</v>
      </c>
      <c r="K300" s="20"/>
      <c r="L300" s="20"/>
      <c r="M300" s="43"/>
    </row>
    <row r="301" spans="1:13" ht="55.15" customHeight="1" x14ac:dyDescent="0.25">
      <c r="A301" s="37"/>
      <c r="B301" s="43"/>
      <c r="C301" s="43"/>
      <c r="D301" s="10" t="s">
        <v>4</v>
      </c>
      <c r="E301" s="18" t="s">
        <v>66</v>
      </c>
      <c r="F301" s="18" t="s">
        <v>63</v>
      </c>
      <c r="G301" s="18" t="s">
        <v>64</v>
      </c>
      <c r="H301" s="18" t="s">
        <v>65</v>
      </c>
      <c r="I301" s="18" t="s">
        <v>175</v>
      </c>
      <c r="J301" s="20">
        <v>765958</v>
      </c>
      <c r="K301" s="20"/>
      <c r="L301" s="20"/>
      <c r="M301" s="43"/>
    </row>
    <row r="302" spans="1:13" ht="55.15" customHeight="1" x14ac:dyDescent="0.25">
      <c r="A302" s="37"/>
      <c r="B302" s="43"/>
      <c r="C302" s="43"/>
      <c r="D302" s="10" t="s">
        <v>5</v>
      </c>
      <c r="E302" s="16"/>
      <c r="F302" s="16"/>
      <c r="G302" s="16"/>
      <c r="H302" s="16"/>
      <c r="I302" s="16"/>
      <c r="J302" s="22"/>
      <c r="K302" s="22"/>
      <c r="L302" s="22"/>
      <c r="M302" s="43"/>
    </row>
    <row r="303" spans="1:13" ht="55.15" customHeight="1" x14ac:dyDescent="0.25">
      <c r="A303" s="38"/>
      <c r="B303" s="44"/>
      <c r="C303" s="44"/>
      <c r="D303" s="5" t="s">
        <v>6</v>
      </c>
      <c r="E303" s="16"/>
      <c r="F303" s="16"/>
      <c r="G303" s="16"/>
      <c r="H303" s="16"/>
      <c r="I303" s="16"/>
      <c r="J303" s="22">
        <f t="shared" ref="J303:K303" si="97">J299+J300+J301+J302</f>
        <v>22765958</v>
      </c>
      <c r="K303" s="22">
        <f t="shared" si="97"/>
        <v>0</v>
      </c>
      <c r="L303" s="22">
        <f>L299+L300+L301+L302</f>
        <v>0</v>
      </c>
      <c r="M303" s="44"/>
    </row>
    <row r="304" spans="1:13" ht="55.15" customHeight="1" x14ac:dyDescent="0.25">
      <c r="A304" s="36">
        <v>54</v>
      </c>
      <c r="B304" s="51" t="s">
        <v>179</v>
      </c>
      <c r="C304" s="42" t="s">
        <v>10</v>
      </c>
      <c r="D304" s="9" t="s">
        <v>37</v>
      </c>
      <c r="E304" s="16"/>
      <c r="F304" s="16"/>
      <c r="G304" s="16"/>
      <c r="H304" s="16"/>
      <c r="I304" s="16"/>
      <c r="J304" s="22"/>
      <c r="K304" s="22"/>
      <c r="L304" s="22"/>
      <c r="M304" s="42"/>
    </row>
    <row r="305" spans="1:13" ht="55.15" customHeight="1" x14ac:dyDescent="0.25">
      <c r="A305" s="37"/>
      <c r="B305" s="52"/>
      <c r="C305" s="43"/>
      <c r="D305" s="10" t="s">
        <v>3</v>
      </c>
      <c r="E305" s="18" t="s">
        <v>66</v>
      </c>
      <c r="F305" s="18" t="s">
        <v>63</v>
      </c>
      <c r="G305" s="18" t="s">
        <v>64</v>
      </c>
      <c r="H305" s="18" t="s">
        <v>65</v>
      </c>
      <c r="I305" s="18" t="s">
        <v>180</v>
      </c>
      <c r="J305" s="20">
        <v>2795650</v>
      </c>
      <c r="K305" s="22"/>
      <c r="L305" s="20"/>
      <c r="M305" s="43"/>
    </row>
    <row r="306" spans="1:13" ht="55.15" customHeight="1" x14ac:dyDescent="0.25">
      <c r="A306" s="37"/>
      <c r="B306" s="52"/>
      <c r="C306" s="43"/>
      <c r="D306" s="10" t="s">
        <v>4</v>
      </c>
      <c r="E306" s="18"/>
      <c r="F306" s="18"/>
      <c r="G306" s="18"/>
      <c r="H306" s="18"/>
      <c r="I306" s="18"/>
      <c r="J306" s="22"/>
      <c r="K306" s="20"/>
      <c r="L306" s="20"/>
      <c r="M306" s="43"/>
    </row>
    <row r="307" spans="1:13" ht="55.15" customHeight="1" x14ac:dyDescent="0.25">
      <c r="A307" s="37"/>
      <c r="B307" s="52"/>
      <c r="C307" s="43"/>
      <c r="D307" s="10" t="s">
        <v>5</v>
      </c>
      <c r="E307" s="16"/>
      <c r="F307" s="16"/>
      <c r="G307" s="16"/>
      <c r="H307" s="16"/>
      <c r="I307" s="16"/>
      <c r="J307" s="22"/>
      <c r="K307" s="22"/>
      <c r="L307" s="22"/>
      <c r="M307" s="43"/>
    </row>
    <row r="308" spans="1:13" ht="55.15" customHeight="1" x14ac:dyDescent="0.25">
      <c r="A308" s="38"/>
      <c r="B308" s="53"/>
      <c r="C308" s="44"/>
      <c r="D308" s="5" t="s">
        <v>6</v>
      </c>
      <c r="E308" s="16"/>
      <c r="F308" s="16"/>
      <c r="G308" s="16"/>
      <c r="H308" s="16"/>
      <c r="I308" s="16"/>
      <c r="J308" s="22">
        <f t="shared" ref="J308:K308" si="98">J304+J305+J306+J307</f>
        <v>2795650</v>
      </c>
      <c r="K308" s="22">
        <f t="shared" si="98"/>
        <v>0</v>
      </c>
      <c r="L308" s="22">
        <f>L304+L305+L306+L307</f>
        <v>0</v>
      </c>
      <c r="M308" s="44"/>
    </row>
    <row r="309" spans="1:13" ht="55.15" customHeight="1" x14ac:dyDescent="0.25">
      <c r="A309" s="36">
        <v>55</v>
      </c>
      <c r="B309" s="51" t="s">
        <v>181</v>
      </c>
      <c r="C309" s="42" t="s">
        <v>10</v>
      </c>
      <c r="D309" s="9" t="s">
        <v>37</v>
      </c>
      <c r="E309" s="16"/>
      <c r="F309" s="16"/>
      <c r="G309" s="16"/>
      <c r="H309" s="16"/>
      <c r="I309" s="16"/>
      <c r="J309" s="22"/>
      <c r="K309" s="22"/>
      <c r="L309" s="22"/>
      <c r="M309" s="42"/>
    </row>
    <row r="310" spans="1:13" ht="55.15" customHeight="1" x14ac:dyDescent="0.25">
      <c r="A310" s="37"/>
      <c r="B310" s="52"/>
      <c r="C310" s="43"/>
      <c r="D310" s="10" t="s">
        <v>3</v>
      </c>
      <c r="E310" s="18" t="s">
        <v>66</v>
      </c>
      <c r="F310" s="18" t="s">
        <v>63</v>
      </c>
      <c r="G310" s="18" t="s">
        <v>64</v>
      </c>
      <c r="H310" s="18" t="s">
        <v>65</v>
      </c>
      <c r="I310" s="18" t="s">
        <v>182</v>
      </c>
      <c r="J310" s="20">
        <v>240870</v>
      </c>
      <c r="K310" s="22"/>
      <c r="L310" s="20"/>
      <c r="M310" s="43"/>
    </row>
    <row r="311" spans="1:13" ht="55.15" customHeight="1" x14ac:dyDescent="0.25">
      <c r="A311" s="37"/>
      <c r="B311" s="52"/>
      <c r="C311" s="43"/>
      <c r="D311" s="10" t="s">
        <v>4</v>
      </c>
      <c r="E311" s="18"/>
      <c r="F311" s="18"/>
      <c r="G311" s="18"/>
      <c r="H311" s="18"/>
      <c r="I311" s="18"/>
      <c r="J311" s="22"/>
      <c r="K311" s="20"/>
      <c r="L311" s="20"/>
      <c r="M311" s="43"/>
    </row>
    <row r="312" spans="1:13" ht="55.15" customHeight="1" x14ac:dyDescent="0.25">
      <c r="A312" s="37"/>
      <c r="B312" s="52"/>
      <c r="C312" s="43"/>
      <c r="D312" s="10" t="s">
        <v>5</v>
      </c>
      <c r="E312" s="16"/>
      <c r="F312" s="16"/>
      <c r="G312" s="16"/>
      <c r="H312" s="16"/>
      <c r="I312" s="16"/>
      <c r="J312" s="22"/>
      <c r="K312" s="22"/>
      <c r="L312" s="22"/>
      <c r="M312" s="43"/>
    </row>
    <row r="313" spans="1:13" ht="55.15" customHeight="1" x14ac:dyDescent="0.25">
      <c r="A313" s="38"/>
      <c r="B313" s="53"/>
      <c r="C313" s="44"/>
      <c r="D313" s="5" t="s">
        <v>6</v>
      </c>
      <c r="E313" s="16"/>
      <c r="F313" s="16"/>
      <c r="G313" s="16"/>
      <c r="H313" s="16"/>
      <c r="I313" s="16"/>
      <c r="J313" s="22">
        <f t="shared" ref="J313:K313" si="99">J309+J310+J311+J312</f>
        <v>240870</v>
      </c>
      <c r="K313" s="22">
        <f t="shared" si="99"/>
        <v>0</v>
      </c>
      <c r="L313" s="22">
        <f>L309+L310+L311+L312</f>
        <v>0</v>
      </c>
      <c r="M313" s="44"/>
    </row>
    <row r="314" spans="1:13" ht="55.15" hidden="1" customHeight="1" x14ac:dyDescent="0.25">
      <c r="A314" s="36">
        <v>42</v>
      </c>
      <c r="B314" s="51" t="s">
        <v>135</v>
      </c>
      <c r="C314" s="42" t="s">
        <v>10</v>
      </c>
      <c r="D314" s="9" t="s">
        <v>37</v>
      </c>
      <c r="E314" s="16"/>
      <c r="F314" s="16"/>
      <c r="G314" s="16"/>
      <c r="H314" s="16"/>
      <c r="I314" s="16"/>
      <c r="J314" s="22"/>
      <c r="K314" s="22"/>
      <c r="L314" s="22"/>
      <c r="M314" s="42"/>
    </row>
    <row r="315" spans="1:13" ht="55.15" hidden="1" customHeight="1" x14ac:dyDescent="0.25">
      <c r="A315" s="37"/>
      <c r="B315" s="52"/>
      <c r="C315" s="43"/>
      <c r="D315" s="10" t="s">
        <v>3</v>
      </c>
      <c r="E315" s="16"/>
      <c r="F315" s="16"/>
      <c r="G315" s="16"/>
      <c r="H315" s="16"/>
      <c r="I315" s="16"/>
      <c r="J315" s="22"/>
      <c r="K315" s="22"/>
      <c r="L315" s="20"/>
      <c r="M315" s="43"/>
    </row>
    <row r="316" spans="1:13" ht="55.15" hidden="1" customHeight="1" x14ac:dyDescent="0.25">
      <c r="A316" s="37"/>
      <c r="B316" s="52"/>
      <c r="C316" s="43"/>
      <c r="D316" s="10" t="s">
        <v>4</v>
      </c>
      <c r="E316" s="18" t="s">
        <v>66</v>
      </c>
      <c r="F316" s="18" t="s">
        <v>63</v>
      </c>
      <c r="G316" s="18" t="s">
        <v>64</v>
      </c>
      <c r="H316" s="18" t="s">
        <v>65</v>
      </c>
      <c r="I316" s="18" t="s">
        <v>136</v>
      </c>
      <c r="J316" s="22"/>
      <c r="K316" s="20"/>
      <c r="L316" s="20"/>
      <c r="M316" s="43"/>
    </row>
    <row r="317" spans="1:13" ht="55.15" hidden="1" customHeight="1" x14ac:dyDescent="0.25">
      <c r="A317" s="37"/>
      <c r="B317" s="52"/>
      <c r="C317" s="43"/>
      <c r="D317" s="10" t="s">
        <v>5</v>
      </c>
      <c r="E317" s="16"/>
      <c r="F317" s="16"/>
      <c r="G317" s="16"/>
      <c r="H317" s="16"/>
      <c r="I317" s="16"/>
      <c r="J317" s="22"/>
      <c r="K317" s="22"/>
      <c r="L317" s="22"/>
      <c r="M317" s="43"/>
    </row>
    <row r="318" spans="1:13" ht="55.15" hidden="1" customHeight="1" x14ac:dyDescent="0.25">
      <c r="A318" s="38"/>
      <c r="B318" s="53"/>
      <c r="C318" s="44"/>
      <c r="D318" s="5" t="s">
        <v>6</v>
      </c>
      <c r="E318" s="16"/>
      <c r="F318" s="16"/>
      <c r="G318" s="16"/>
      <c r="H318" s="16"/>
      <c r="I318" s="16"/>
      <c r="J318" s="22"/>
      <c r="K318" s="22">
        <f t="shared" ref="K318" si="100">K314+K315+K316+K317</f>
        <v>0</v>
      </c>
      <c r="L318" s="22">
        <f>L314+L315+L316+L317</f>
        <v>0</v>
      </c>
      <c r="M318" s="44"/>
    </row>
    <row r="319" spans="1:13" ht="55.15" hidden="1" customHeight="1" x14ac:dyDescent="0.25">
      <c r="A319" s="36">
        <v>43</v>
      </c>
      <c r="B319" s="51" t="s">
        <v>142</v>
      </c>
      <c r="C319" s="42" t="s">
        <v>10</v>
      </c>
      <c r="D319" s="9" t="s">
        <v>37</v>
      </c>
      <c r="E319" s="16"/>
      <c r="F319" s="16"/>
      <c r="G319" s="16"/>
      <c r="H319" s="16"/>
      <c r="I319" s="16"/>
      <c r="J319" s="22"/>
      <c r="K319" s="22"/>
      <c r="L319" s="22"/>
      <c r="M319" s="42"/>
    </row>
    <row r="320" spans="1:13" ht="55.15" hidden="1" customHeight="1" x14ac:dyDescent="0.25">
      <c r="A320" s="37"/>
      <c r="B320" s="52"/>
      <c r="C320" s="43"/>
      <c r="D320" s="10" t="s">
        <v>3</v>
      </c>
      <c r="E320" s="16"/>
      <c r="F320" s="16"/>
      <c r="G320" s="16"/>
      <c r="H320" s="16"/>
      <c r="I320" s="16"/>
      <c r="J320" s="22"/>
      <c r="K320" s="22"/>
      <c r="L320" s="20"/>
      <c r="M320" s="43"/>
    </row>
    <row r="321" spans="1:13" ht="70.5" hidden="1" customHeight="1" x14ac:dyDescent="0.25">
      <c r="A321" s="37"/>
      <c r="B321" s="52"/>
      <c r="C321" s="43"/>
      <c r="D321" s="10" t="s">
        <v>4</v>
      </c>
      <c r="E321" s="18" t="s">
        <v>66</v>
      </c>
      <c r="F321" s="18" t="s">
        <v>63</v>
      </c>
      <c r="G321" s="18" t="s">
        <v>137</v>
      </c>
      <c r="H321" s="18" t="s">
        <v>138</v>
      </c>
      <c r="I321" s="18" t="s">
        <v>129</v>
      </c>
      <c r="J321" s="22"/>
      <c r="K321" s="20"/>
      <c r="L321" s="20"/>
      <c r="M321" s="43"/>
    </row>
    <row r="322" spans="1:13" ht="55.15" hidden="1" customHeight="1" x14ac:dyDescent="0.25">
      <c r="A322" s="37"/>
      <c r="B322" s="52"/>
      <c r="C322" s="43"/>
      <c r="D322" s="10" t="s">
        <v>5</v>
      </c>
      <c r="E322" s="16"/>
      <c r="F322" s="16"/>
      <c r="G322" s="16"/>
      <c r="H322" s="16"/>
      <c r="I322" s="16"/>
      <c r="J322" s="22"/>
      <c r="K322" s="22"/>
      <c r="L322" s="22"/>
      <c r="M322" s="43"/>
    </row>
    <row r="323" spans="1:13" ht="55.15" hidden="1" customHeight="1" x14ac:dyDescent="0.25">
      <c r="A323" s="38"/>
      <c r="B323" s="53"/>
      <c r="C323" s="44"/>
      <c r="D323" s="5" t="s">
        <v>6</v>
      </c>
      <c r="E323" s="16"/>
      <c r="F323" s="16"/>
      <c r="G323" s="16"/>
      <c r="H323" s="16"/>
      <c r="I323" s="16"/>
      <c r="J323" s="22"/>
      <c r="K323" s="22">
        <f>K319+K320+K321+K322</f>
        <v>0</v>
      </c>
      <c r="L323" s="22">
        <f>L319+L320+L321+L322</f>
        <v>0</v>
      </c>
      <c r="M323" s="44"/>
    </row>
    <row r="324" spans="1:13" ht="55.15" hidden="1" customHeight="1" x14ac:dyDescent="0.25">
      <c r="A324" s="71">
        <v>66</v>
      </c>
      <c r="B324" s="39"/>
      <c r="C324" s="42" t="s">
        <v>10</v>
      </c>
      <c r="D324" s="9" t="s">
        <v>37</v>
      </c>
      <c r="E324" s="18"/>
      <c r="F324" s="18"/>
      <c r="G324" s="18"/>
      <c r="H324" s="18"/>
      <c r="I324" s="18"/>
      <c r="J324" s="22"/>
      <c r="K324" s="22"/>
      <c r="L324" s="22"/>
      <c r="M324" s="42"/>
    </row>
    <row r="325" spans="1:13" ht="55.15" hidden="1" customHeight="1" x14ac:dyDescent="0.25">
      <c r="A325" s="71"/>
      <c r="B325" s="40"/>
      <c r="C325" s="43"/>
      <c r="D325" s="10" t="s">
        <v>3</v>
      </c>
      <c r="E325" s="21"/>
      <c r="F325" s="21"/>
      <c r="G325" s="21"/>
      <c r="H325" s="21"/>
      <c r="I325" s="21"/>
      <c r="J325" s="22"/>
      <c r="K325" s="20"/>
      <c r="L325" s="20"/>
      <c r="M325" s="43"/>
    </row>
    <row r="326" spans="1:13" ht="55.15" hidden="1" customHeight="1" x14ac:dyDescent="0.25">
      <c r="A326" s="71"/>
      <c r="B326" s="40"/>
      <c r="C326" s="43"/>
      <c r="D326" s="10" t="s">
        <v>4</v>
      </c>
      <c r="E326" s="21" t="s">
        <v>66</v>
      </c>
      <c r="F326" s="21" t="s">
        <v>63</v>
      </c>
      <c r="G326" s="21" t="s">
        <v>64</v>
      </c>
      <c r="H326" s="21" t="s">
        <v>65</v>
      </c>
      <c r="I326" s="21" t="s">
        <v>127</v>
      </c>
      <c r="J326" s="22"/>
      <c r="K326" s="20"/>
      <c r="L326" s="20"/>
      <c r="M326" s="43"/>
    </row>
    <row r="327" spans="1:13" ht="55.15" hidden="1" customHeight="1" x14ac:dyDescent="0.25">
      <c r="A327" s="71"/>
      <c r="B327" s="40"/>
      <c r="C327" s="43"/>
      <c r="D327" s="10" t="s">
        <v>5</v>
      </c>
      <c r="E327" s="21"/>
      <c r="F327" s="21"/>
      <c r="G327" s="21"/>
      <c r="H327" s="21"/>
      <c r="I327" s="21"/>
      <c r="J327" s="22"/>
      <c r="K327" s="20"/>
      <c r="L327" s="20"/>
      <c r="M327" s="43"/>
    </row>
    <row r="328" spans="1:13" ht="55.15" hidden="1" customHeight="1" x14ac:dyDescent="0.25">
      <c r="A328" s="71"/>
      <c r="B328" s="41"/>
      <c r="C328" s="44"/>
      <c r="D328" s="5" t="s">
        <v>6</v>
      </c>
      <c r="E328" s="16"/>
      <c r="F328" s="16"/>
      <c r="G328" s="16"/>
      <c r="H328" s="16"/>
      <c r="I328" s="16"/>
      <c r="J328" s="22"/>
      <c r="K328" s="22">
        <f t="shared" ref="K328:L328" si="101">K326+K325+K327</f>
        <v>0</v>
      </c>
      <c r="L328" s="22">
        <f t="shared" si="101"/>
        <v>0</v>
      </c>
      <c r="M328" s="44"/>
    </row>
    <row r="329" spans="1:13" ht="55.15" hidden="1" customHeight="1" x14ac:dyDescent="0.25">
      <c r="A329" s="37">
        <v>67</v>
      </c>
      <c r="B329" s="39"/>
      <c r="C329" s="42" t="s">
        <v>10</v>
      </c>
      <c r="D329" s="9" t="s">
        <v>37</v>
      </c>
      <c r="E329" s="18"/>
      <c r="F329" s="18"/>
      <c r="G329" s="18"/>
      <c r="H329" s="18"/>
      <c r="I329" s="18"/>
      <c r="J329" s="22"/>
      <c r="K329" s="22"/>
      <c r="L329" s="22"/>
      <c r="M329" s="42"/>
    </row>
    <row r="330" spans="1:13" ht="55.15" hidden="1" customHeight="1" x14ac:dyDescent="0.25">
      <c r="A330" s="37"/>
      <c r="B330" s="40"/>
      <c r="C330" s="43"/>
      <c r="D330" s="10" t="s">
        <v>3</v>
      </c>
      <c r="E330" s="21"/>
      <c r="F330" s="21"/>
      <c r="G330" s="21"/>
      <c r="H330" s="21"/>
      <c r="I330" s="21"/>
      <c r="J330" s="22"/>
      <c r="K330" s="20"/>
      <c r="L330" s="20"/>
      <c r="M330" s="43"/>
    </row>
    <row r="331" spans="1:13" ht="55.15" hidden="1" customHeight="1" x14ac:dyDescent="0.25">
      <c r="A331" s="37"/>
      <c r="B331" s="40"/>
      <c r="C331" s="43"/>
      <c r="D331" s="10" t="s">
        <v>4</v>
      </c>
      <c r="E331" s="21" t="s">
        <v>66</v>
      </c>
      <c r="F331" s="21" t="s">
        <v>63</v>
      </c>
      <c r="G331" s="21" t="s">
        <v>64</v>
      </c>
      <c r="H331" s="21" t="s">
        <v>65</v>
      </c>
      <c r="I331" s="21" t="s">
        <v>128</v>
      </c>
      <c r="J331" s="22"/>
      <c r="K331" s="20"/>
      <c r="L331" s="20"/>
      <c r="M331" s="43"/>
    </row>
    <row r="332" spans="1:13" ht="55.15" hidden="1" customHeight="1" x14ac:dyDescent="0.25">
      <c r="A332" s="37"/>
      <c r="B332" s="40"/>
      <c r="C332" s="43"/>
      <c r="D332" s="10" t="s">
        <v>5</v>
      </c>
      <c r="E332" s="21"/>
      <c r="F332" s="21"/>
      <c r="G332" s="21"/>
      <c r="H332" s="21"/>
      <c r="I332" s="21"/>
      <c r="J332" s="22"/>
      <c r="K332" s="20"/>
      <c r="L332" s="20"/>
      <c r="M332" s="43"/>
    </row>
    <row r="333" spans="1:13" ht="55.15" hidden="1" customHeight="1" x14ac:dyDescent="0.25">
      <c r="A333" s="38"/>
      <c r="B333" s="41"/>
      <c r="C333" s="44"/>
      <c r="D333" s="5" t="s">
        <v>6</v>
      </c>
      <c r="E333" s="16"/>
      <c r="F333" s="16"/>
      <c r="G333" s="16"/>
      <c r="H333" s="16"/>
      <c r="I333" s="16"/>
      <c r="J333" s="22"/>
      <c r="K333" s="22">
        <f t="shared" ref="K333:L333" si="102">K331+K330+K332</f>
        <v>0</v>
      </c>
      <c r="L333" s="22">
        <f t="shared" si="102"/>
        <v>0</v>
      </c>
      <c r="M333" s="44"/>
    </row>
    <row r="334" spans="1:13" ht="55.15" hidden="1" customHeight="1" x14ac:dyDescent="0.25">
      <c r="A334" s="37">
        <v>68</v>
      </c>
      <c r="B334" s="39"/>
      <c r="C334" s="42" t="s">
        <v>10</v>
      </c>
      <c r="D334" s="9" t="s">
        <v>37</v>
      </c>
      <c r="E334" s="18"/>
      <c r="F334" s="18"/>
      <c r="G334" s="18"/>
      <c r="H334" s="18"/>
      <c r="I334" s="18"/>
      <c r="J334" s="22"/>
      <c r="K334" s="22"/>
      <c r="L334" s="22"/>
      <c r="M334" s="42"/>
    </row>
    <row r="335" spans="1:13" ht="55.15" hidden="1" customHeight="1" x14ac:dyDescent="0.25">
      <c r="A335" s="37"/>
      <c r="B335" s="40"/>
      <c r="C335" s="43"/>
      <c r="D335" s="10" t="s">
        <v>3</v>
      </c>
      <c r="E335" s="21"/>
      <c r="F335" s="21"/>
      <c r="G335" s="21"/>
      <c r="H335" s="21"/>
      <c r="I335" s="21"/>
      <c r="J335" s="22"/>
      <c r="K335" s="20"/>
      <c r="L335" s="20"/>
      <c r="M335" s="43"/>
    </row>
    <row r="336" spans="1:13" ht="55.15" hidden="1" customHeight="1" x14ac:dyDescent="0.25">
      <c r="A336" s="37"/>
      <c r="B336" s="40"/>
      <c r="C336" s="43"/>
      <c r="D336" s="10" t="s">
        <v>4</v>
      </c>
      <c r="E336" s="21" t="s">
        <v>66</v>
      </c>
      <c r="F336" s="21" t="s">
        <v>63</v>
      </c>
      <c r="G336" s="21" t="s">
        <v>64</v>
      </c>
      <c r="H336" s="21" t="s">
        <v>65</v>
      </c>
      <c r="I336" s="21" t="s">
        <v>125</v>
      </c>
      <c r="J336" s="22"/>
      <c r="K336" s="20"/>
      <c r="L336" s="20"/>
      <c r="M336" s="43"/>
    </row>
    <row r="337" spans="1:13" ht="55.15" hidden="1" customHeight="1" x14ac:dyDescent="0.25">
      <c r="A337" s="37"/>
      <c r="B337" s="40"/>
      <c r="C337" s="43"/>
      <c r="D337" s="10" t="s">
        <v>5</v>
      </c>
      <c r="E337" s="21"/>
      <c r="F337" s="21"/>
      <c r="G337" s="21"/>
      <c r="H337" s="21"/>
      <c r="I337" s="21"/>
      <c r="J337" s="22"/>
      <c r="K337" s="20"/>
      <c r="L337" s="20"/>
      <c r="M337" s="43"/>
    </row>
    <row r="338" spans="1:13" ht="55.15" hidden="1" customHeight="1" x14ac:dyDescent="0.25">
      <c r="A338" s="38"/>
      <c r="B338" s="41"/>
      <c r="C338" s="44"/>
      <c r="D338" s="5" t="s">
        <v>6</v>
      </c>
      <c r="E338" s="16"/>
      <c r="F338" s="16"/>
      <c r="G338" s="16"/>
      <c r="H338" s="16"/>
      <c r="I338" s="16"/>
      <c r="J338" s="22"/>
      <c r="K338" s="22">
        <f t="shared" ref="K338:L338" si="103">K336+K335+K337</f>
        <v>0</v>
      </c>
      <c r="L338" s="22">
        <f t="shared" si="103"/>
        <v>0</v>
      </c>
      <c r="M338" s="44"/>
    </row>
    <row r="339" spans="1:13" ht="55.15" hidden="1" customHeight="1" x14ac:dyDescent="0.25">
      <c r="A339" s="37">
        <v>69</v>
      </c>
      <c r="B339" s="39"/>
      <c r="C339" s="42" t="s">
        <v>10</v>
      </c>
      <c r="D339" s="9" t="s">
        <v>37</v>
      </c>
      <c r="E339" s="18"/>
      <c r="F339" s="18"/>
      <c r="G339" s="18"/>
      <c r="H339" s="18"/>
      <c r="I339" s="18"/>
      <c r="J339" s="22"/>
      <c r="K339" s="22"/>
      <c r="L339" s="22"/>
      <c r="M339" s="42"/>
    </row>
    <row r="340" spans="1:13" ht="55.15" hidden="1" customHeight="1" x14ac:dyDescent="0.25">
      <c r="A340" s="37"/>
      <c r="B340" s="40"/>
      <c r="C340" s="43"/>
      <c r="D340" s="10" t="s">
        <v>3</v>
      </c>
      <c r="E340" s="21"/>
      <c r="F340" s="21"/>
      <c r="G340" s="21"/>
      <c r="H340" s="21"/>
      <c r="I340" s="21"/>
      <c r="J340" s="22"/>
      <c r="K340" s="20"/>
      <c r="L340" s="20"/>
      <c r="M340" s="43"/>
    </row>
    <row r="341" spans="1:13" ht="55.15" hidden="1" customHeight="1" x14ac:dyDescent="0.25">
      <c r="A341" s="37"/>
      <c r="B341" s="40"/>
      <c r="C341" s="43"/>
      <c r="D341" s="10" t="s">
        <v>4</v>
      </c>
      <c r="E341" s="21" t="s">
        <v>66</v>
      </c>
      <c r="F341" s="21" t="s">
        <v>63</v>
      </c>
      <c r="G341" s="21" t="s">
        <v>64</v>
      </c>
      <c r="H341" s="21" t="s">
        <v>65</v>
      </c>
      <c r="I341" s="21" t="s">
        <v>125</v>
      </c>
      <c r="J341" s="22"/>
      <c r="K341" s="20"/>
      <c r="L341" s="20"/>
      <c r="M341" s="43"/>
    </row>
    <row r="342" spans="1:13" ht="55.15" hidden="1" customHeight="1" x14ac:dyDescent="0.25">
      <c r="A342" s="37"/>
      <c r="B342" s="40"/>
      <c r="C342" s="43"/>
      <c r="D342" s="10" t="s">
        <v>5</v>
      </c>
      <c r="E342" s="21"/>
      <c r="F342" s="21"/>
      <c r="G342" s="21"/>
      <c r="H342" s="21"/>
      <c r="I342" s="21"/>
      <c r="J342" s="22"/>
      <c r="K342" s="20"/>
      <c r="L342" s="20"/>
      <c r="M342" s="43"/>
    </row>
    <row r="343" spans="1:13" ht="55.15" hidden="1" customHeight="1" x14ac:dyDescent="0.25">
      <c r="A343" s="38"/>
      <c r="B343" s="41"/>
      <c r="C343" s="44"/>
      <c r="D343" s="5" t="s">
        <v>6</v>
      </c>
      <c r="E343" s="16"/>
      <c r="F343" s="16"/>
      <c r="G343" s="16"/>
      <c r="H343" s="16"/>
      <c r="I343" s="16"/>
      <c r="J343" s="22"/>
      <c r="K343" s="22">
        <f t="shared" ref="K343:L343" si="104">K341+K340+K342</f>
        <v>0</v>
      </c>
      <c r="L343" s="22">
        <f t="shared" si="104"/>
        <v>0</v>
      </c>
      <c r="M343" s="44"/>
    </row>
    <row r="344" spans="1:13" ht="55.15" hidden="1" customHeight="1" x14ac:dyDescent="0.25">
      <c r="A344" s="37">
        <v>70</v>
      </c>
      <c r="B344" s="39"/>
      <c r="C344" s="42" t="s">
        <v>10</v>
      </c>
      <c r="D344" s="9" t="s">
        <v>37</v>
      </c>
      <c r="E344" s="18"/>
      <c r="F344" s="18"/>
      <c r="G344" s="18"/>
      <c r="H344" s="18"/>
      <c r="I344" s="18"/>
      <c r="J344" s="22"/>
      <c r="K344" s="22"/>
      <c r="L344" s="22"/>
      <c r="M344" s="42"/>
    </row>
    <row r="345" spans="1:13" ht="55.15" hidden="1" customHeight="1" x14ac:dyDescent="0.25">
      <c r="A345" s="37"/>
      <c r="B345" s="40"/>
      <c r="C345" s="43"/>
      <c r="D345" s="10" t="s">
        <v>3</v>
      </c>
      <c r="E345" s="21"/>
      <c r="F345" s="21"/>
      <c r="G345" s="21"/>
      <c r="H345" s="21"/>
      <c r="I345" s="21"/>
      <c r="J345" s="22"/>
      <c r="K345" s="20"/>
      <c r="L345" s="20"/>
      <c r="M345" s="43"/>
    </row>
    <row r="346" spans="1:13" ht="55.15" hidden="1" customHeight="1" x14ac:dyDescent="0.25">
      <c r="A346" s="37"/>
      <c r="B346" s="40"/>
      <c r="C346" s="43"/>
      <c r="D346" s="10" t="s">
        <v>4</v>
      </c>
      <c r="E346" s="21" t="s">
        <v>66</v>
      </c>
      <c r="F346" s="21" t="s">
        <v>63</v>
      </c>
      <c r="G346" s="21" t="s">
        <v>64</v>
      </c>
      <c r="H346" s="21" t="s">
        <v>65</v>
      </c>
      <c r="I346" s="21" t="s">
        <v>125</v>
      </c>
      <c r="J346" s="22"/>
      <c r="K346" s="20"/>
      <c r="L346" s="20"/>
      <c r="M346" s="43"/>
    </row>
    <row r="347" spans="1:13" ht="55.15" hidden="1" customHeight="1" x14ac:dyDescent="0.25">
      <c r="A347" s="37"/>
      <c r="B347" s="40"/>
      <c r="C347" s="43"/>
      <c r="D347" s="10" t="s">
        <v>5</v>
      </c>
      <c r="E347" s="21"/>
      <c r="F347" s="21"/>
      <c r="G347" s="21"/>
      <c r="H347" s="21"/>
      <c r="I347" s="21"/>
      <c r="J347" s="22"/>
      <c r="K347" s="20"/>
      <c r="L347" s="20"/>
      <c r="M347" s="43"/>
    </row>
    <row r="348" spans="1:13" ht="55.15" hidden="1" customHeight="1" x14ac:dyDescent="0.25">
      <c r="A348" s="38"/>
      <c r="B348" s="41"/>
      <c r="C348" s="44"/>
      <c r="D348" s="5" t="s">
        <v>6</v>
      </c>
      <c r="E348" s="16"/>
      <c r="F348" s="16"/>
      <c r="G348" s="16"/>
      <c r="H348" s="16"/>
      <c r="I348" s="16"/>
      <c r="J348" s="22"/>
      <c r="K348" s="22">
        <f t="shared" ref="K348:L348" si="105">K346+K345+K347</f>
        <v>0</v>
      </c>
      <c r="L348" s="22">
        <f t="shared" si="105"/>
        <v>0</v>
      </c>
      <c r="M348" s="44"/>
    </row>
    <row r="349" spans="1:13" ht="55.15" hidden="1" customHeight="1" x14ac:dyDescent="0.25">
      <c r="A349" s="37">
        <v>71</v>
      </c>
      <c r="B349" s="39"/>
      <c r="C349" s="42" t="s">
        <v>10</v>
      </c>
      <c r="D349" s="9" t="s">
        <v>37</v>
      </c>
      <c r="E349" s="18"/>
      <c r="F349" s="18"/>
      <c r="G349" s="18"/>
      <c r="H349" s="18"/>
      <c r="I349" s="18"/>
      <c r="J349" s="22"/>
      <c r="K349" s="22"/>
      <c r="L349" s="22"/>
      <c r="M349" s="42"/>
    </row>
    <row r="350" spans="1:13" ht="55.15" hidden="1" customHeight="1" x14ac:dyDescent="0.25">
      <c r="A350" s="37"/>
      <c r="B350" s="40"/>
      <c r="C350" s="43"/>
      <c r="D350" s="10" t="s">
        <v>3</v>
      </c>
      <c r="E350" s="21"/>
      <c r="F350" s="21"/>
      <c r="G350" s="21"/>
      <c r="H350" s="21"/>
      <c r="I350" s="21"/>
      <c r="J350" s="22"/>
      <c r="K350" s="20"/>
      <c r="L350" s="20"/>
      <c r="M350" s="43"/>
    </row>
    <row r="351" spans="1:13" ht="55.15" hidden="1" customHeight="1" x14ac:dyDescent="0.25">
      <c r="A351" s="37"/>
      <c r="B351" s="40"/>
      <c r="C351" s="43"/>
      <c r="D351" s="10" t="s">
        <v>4</v>
      </c>
      <c r="E351" s="21" t="s">
        <v>66</v>
      </c>
      <c r="F351" s="21" t="s">
        <v>63</v>
      </c>
      <c r="G351" s="21" t="s">
        <v>64</v>
      </c>
      <c r="H351" s="21" t="s">
        <v>65</v>
      </c>
      <c r="I351" s="21" t="s">
        <v>125</v>
      </c>
      <c r="J351" s="22"/>
      <c r="K351" s="20"/>
      <c r="L351" s="20"/>
      <c r="M351" s="43"/>
    </row>
    <row r="352" spans="1:13" ht="55.15" hidden="1" customHeight="1" x14ac:dyDescent="0.25">
      <c r="A352" s="37"/>
      <c r="B352" s="40"/>
      <c r="C352" s="43"/>
      <c r="D352" s="10" t="s">
        <v>5</v>
      </c>
      <c r="E352" s="21"/>
      <c r="F352" s="21"/>
      <c r="G352" s="21"/>
      <c r="H352" s="21"/>
      <c r="I352" s="21"/>
      <c r="J352" s="22"/>
      <c r="K352" s="20"/>
      <c r="L352" s="20"/>
      <c r="M352" s="43"/>
    </row>
    <row r="353" spans="1:13" ht="55.15" hidden="1" customHeight="1" x14ac:dyDescent="0.25">
      <c r="A353" s="38"/>
      <c r="B353" s="41"/>
      <c r="C353" s="44"/>
      <c r="D353" s="5" t="s">
        <v>6</v>
      </c>
      <c r="E353" s="16"/>
      <c r="F353" s="16"/>
      <c r="G353" s="16"/>
      <c r="H353" s="16"/>
      <c r="I353" s="16"/>
      <c r="J353" s="22"/>
      <c r="K353" s="22">
        <f t="shared" ref="K353:L353" si="106">K351+K350+K352</f>
        <v>0</v>
      </c>
      <c r="L353" s="22">
        <f t="shared" si="106"/>
        <v>0</v>
      </c>
      <c r="M353" s="44"/>
    </row>
    <row r="354" spans="1:13" ht="55.15" hidden="1" customHeight="1" x14ac:dyDescent="0.25">
      <c r="A354" s="36">
        <v>44</v>
      </c>
      <c r="B354" s="51" t="s">
        <v>143</v>
      </c>
      <c r="C354" s="42" t="s">
        <v>10</v>
      </c>
      <c r="D354" s="9" t="s">
        <v>37</v>
      </c>
      <c r="E354" s="18" t="s">
        <v>66</v>
      </c>
      <c r="F354" s="18" t="s">
        <v>63</v>
      </c>
      <c r="G354" s="18" t="s">
        <v>64</v>
      </c>
      <c r="H354" s="18" t="s">
        <v>65</v>
      </c>
      <c r="I354" s="18" t="s">
        <v>144</v>
      </c>
      <c r="J354" s="22"/>
      <c r="K354" s="20"/>
      <c r="L354" s="20"/>
      <c r="M354" s="8"/>
    </row>
    <row r="355" spans="1:13" ht="37.5" hidden="1" customHeight="1" x14ac:dyDescent="0.25">
      <c r="A355" s="37"/>
      <c r="B355" s="52"/>
      <c r="C355" s="43"/>
      <c r="D355" s="10" t="s">
        <v>3</v>
      </c>
      <c r="E355" s="16"/>
      <c r="F355" s="16"/>
      <c r="G355" s="16"/>
      <c r="H355" s="16"/>
      <c r="I355" s="16"/>
      <c r="J355" s="22"/>
      <c r="K355" s="22"/>
      <c r="L355" s="22"/>
      <c r="M355" s="8"/>
    </row>
    <row r="356" spans="1:13" ht="55.15" hidden="1" customHeight="1" x14ac:dyDescent="0.25">
      <c r="A356" s="37"/>
      <c r="B356" s="52"/>
      <c r="C356" s="43"/>
      <c r="D356" s="10" t="s">
        <v>4</v>
      </c>
      <c r="E356" s="16"/>
      <c r="F356" s="16"/>
      <c r="G356" s="16"/>
      <c r="H356" s="16"/>
      <c r="I356" s="16"/>
      <c r="J356" s="22"/>
      <c r="K356" s="22"/>
      <c r="L356" s="22"/>
      <c r="M356" s="8"/>
    </row>
    <row r="357" spans="1:13" ht="36.75" hidden="1" customHeight="1" x14ac:dyDescent="0.25">
      <c r="A357" s="37"/>
      <c r="B357" s="52"/>
      <c r="C357" s="43"/>
      <c r="D357" s="10" t="s">
        <v>5</v>
      </c>
      <c r="E357" s="16"/>
      <c r="F357" s="16"/>
      <c r="G357" s="16"/>
      <c r="H357" s="16"/>
      <c r="I357" s="16"/>
      <c r="J357" s="22"/>
      <c r="K357" s="22"/>
      <c r="L357" s="22"/>
      <c r="M357" s="8"/>
    </row>
    <row r="358" spans="1:13" ht="55.15" hidden="1" customHeight="1" x14ac:dyDescent="0.25">
      <c r="A358" s="38"/>
      <c r="B358" s="53"/>
      <c r="C358" s="44"/>
      <c r="D358" s="5" t="s">
        <v>6</v>
      </c>
      <c r="E358" s="16"/>
      <c r="F358" s="16"/>
      <c r="G358" s="16"/>
      <c r="H358" s="16"/>
      <c r="I358" s="16"/>
      <c r="J358" s="22"/>
      <c r="K358" s="22">
        <f t="shared" ref="K358:L358" si="107">K354+K355+K356+K357</f>
        <v>0</v>
      </c>
      <c r="L358" s="22">
        <f t="shared" si="107"/>
        <v>0</v>
      </c>
      <c r="M358" s="8"/>
    </row>
    <row r="359" spans="1:13" ht="55.15" hidden="1" customHeight="1" x14ac:dyDescent="0.25">
      <c r="A359" s="36">
        <v>73</v>
      </c>
      <c r="B359" s="51" t="s">
        <v>145</v>
      </c>
      <c r="C359" s="42" t="s">
        <v>10</v>
      </c>
      <c r="D359" s="9" t="s">
        <v>37</v>
      </c>
      <c r="E359" s="16"/>
      <c r="F359" s="16"/>
      <c r="G359" s="16"/>
      <c r="H359" s="16"/>
      <c r="I359" s="16"/>
      <c r="J359" s="22"/>
      <c r="K359" s="22"/>
      <c r="L359" s="22"/>
      <c r="M359" s="8"/>
    </row>
    <row r="360" spans="1:13" ht="55.15" hidden="1" customHeight="1" x14ac:dyDescent="0.25">
      <c r="A360" s="37"/>
      <c r="B360" s="52"/>
      <c r="C360" s="43"/>
      <c r="D360" s="10" t="s">
        <v>3</v>
      </c>
      <c r="E360" s="16"/>
      <c r="F360" s="16"/>
      <c r="G360" s="16"/>
      <c r="H360" s="16"/>
      <c r="I360" s="16"/>
      <c r="J360" s="22"/>
      <c r="K360" s="22"/>
      <c r="L360" s="22"/>
      <c r="M360" s="8"/>
    </row>
    <row r="361" spans="1:13" ht="55.15" hidden="1" customHeight="1" x14ac:dyDescent="0.25">
      <c r="A361" s="37"/>
      <c r="B361" s="52"/>
      <c r="C361" s="43"/>
      <c r="D361" s="10" t="s">
        <v>4</v>
      </c>
      <c r="E361" s="18" t="s">
        <v>66</v>
      </c>
      <c r="F361" s="18" t="s">
        <v>63</v>
      </c>
      <c r="G361" s="18" t="s">
        <v>64</v>
      </c>
      <c r="H361" s="18" t="s">
        <v>65</v>
      </c>
      <c r="I361" s="18" t="s">
        <v>130</v>
      </c>
      <c r="J361" s="22"/>
      <c r="K361" s="20"/>
      <c r="L361" s="20"/>
      <c r="M361" s="8"/>
    </row>
    <row r="362" spans="1:13" ht="55.15" hidden="1" customHeight="1" x14ac:dyDescent="0.25">
      <c r="A362" s="37"/>
      <c r="B362" s="52"/>
      <c r="C362" s="43"/>
      <c r="D362" s="10" t="s">
        <v>5</v>
      </c>
      <c r="E362" s="16"/>
      <c r="F362" s="16"/>
      <c r="G362" s="16"/>
      <c r="H362" s="16"/>
      <c r="I362" s="16"/>
      <c r="J362" s="22"/>
      <c r="K362" s="22"/>
      <c r="L362" s="22"/>
      <c r="M362" s="8"/>
    </row>
    <row r="363" spans="1:13" ht="55.15" hidden="1" customHeight="1" x14ac:dyDescent="0.25">
      <c r="A363" s="38"/>
      <c r="B363" s="53"/>
      <c r="C363" s="44"/>
      <c r="D363" s="5" t="s">
        <v>6</v>
      </c>
      <c r="E363" s="16"/>
      <c r="F363" s="16"/>
      <c r="G363" s="16"/>
      <c r="H363" s="16"/>
      <c r="I363" s="16"/>
      <c r="J363" s="22"/>
      <c r="K363" s="22">
        <f t="shared" ref="K363:L363" si="108">K359+K360+K361+K362</f>
        <v>0</v>
      </c>
      <c r="L363" s="22">
        <f t="shared" si="108"/>
        <v>0</v>
      </c>
      <c r="M363" s="8"/>
    </row>
    <row r="364" spans="1:13" ht="55.15" customHeight="1" x14ac:dyDescent="0.25">
      <c r="A364" s="36"/>
      <c r="B364" s="64" t="s">
        <v>17</v>
      </c>
      <c r="C364" s="67"/>
      <c r="D364" s="3" t="s">
        <v>118</v>
      </c>
      <c r="E364" s="16"/>
      <c r="F364" s="16"/>
      <c r="G364" s="16"/>
      <c r="H364" s="16"/>
      <c r="I364" s="16"/>
      <c r="J364" s="22">
        <f>J365+J366+J367+J368</f>
        <v>219803644.40000001</v>
      </c>
      <c r="K364" s="22">
        <f t="shared" ref="K364:L364" si="109">K365+K366+K367+K368</f>
        <v>133672064.59999999</v>
      </c>
      <c r="L364" s="22">
        <f t="shared" si="109"/>
        <v>116199507.59999999</v>
      </c>
      <c r="M364" s="47"/>
    </row>
    <row r="365" spans="1:13" ht="35.25" customHeight="1" x14ac:dyDescent="0.25">
      <c r="A365" s="37"/>
      <c r="B365" s="65"/>
      <c r="C365" s="68"/>
      <c r="D365" s="9" t="s">
        <v>37</v>
      </c>
      <c r="E365" s="18"/>
      <c r="F365" s="18"/>
      <c r="G365" s="18"/>
      <c r="H365" s="18"/>
      <c r="I365" s="18"/>
      <c r="J365" s="20">
        <f>J100+J137+J142+J175+J189+J199+J204+J264+J239+J244+J249+J319+J209+J214+J219+J354+J359+J314+J274+J284</f>
        <v>2110454.48</v>
      </c>
      <c r="K365" s="20">
        <f>K100+K137+K142+K175+K189+K199+K204+K264+K239+K244+K249+K319+K209+K214+K219+K354+K359+K314+K274+K269</f>
        <v>14100935.98</v>
      </c>
      <c r="L365" s="20">
        <f>L100+L137+L142+L175+L189+L199+L204+L264+L239+L244+L249+L319+L209+L214+L219+L354+L359+L314+L274</f>
        <v>1915833.35</v>
      </c>
      <c r="M365" s="48"/>
    </row>
    <row r="366" spans="1:13" ht="40.5" customHeight="1" x14ac:dyDescent="0.25">
      <c r="A366" s="37"/>
      <c r="B366" s="65"/>
      <c r="C366" s="68"/>
      <c r="D366" s="10" t="s">
        <v>3</v>
      </c>
      <c r="E366" s="21"/>
      <c r="F366" s="21"/>
      <c r="G366" s="21"/>
      <c r="H366" s="21"/>
      <c r="I366" s="21"/>
      <c r="J366" s="20">
        <f>J12+J16+J20+J24+J28+J32+J36+J40+J44+J48+J52+J64+J68+J72+J76+J80+J84+J88+J92+J96+J101+J105+J109+J113+J117+J121+J125+J129+J133+J138+J143+J147+J151+J155+J159+J163+J167+J171+J176+J180+J190+J200+J205+J265+J240+J245+J230+J275+J285+J300+J280+J320+J195+J210+J215+J220+J325+J330+J335+J340+J345+J350+J355+J360+J315+J255+J56+J60+J290+J260+J305+J310</f>
        <v>86796585.530000001</v>
      </c>
      <c r="K366" s="20">
        <f>K12+K16+K20+K24+K28+K32+K36+K40+K44+K48+K52+K64+K68+K72+K76+K80+K84+K88+K92+K96+K101+K105+K109+K113+K117+K121+K125+K129+K133+K138+K143+K147+K151+K155+K159+K163+K167+K171+K176+K180+K190+K200+K205+K265+K240+K245+K230+K275+K285+K300+K280+K320+K195+K210+K215+K220+K325+K330+K335+K340+K345+K350+K355+K360+K315+K255+K56+K60+K270</f>
        <v>33363182.620000001</v>
      </c>
      <c r="L366" s="20">
        <f>L12+L16+L20+L24+L28+L32+L36+L40+L44+L48+L52+L64+L68+L72+L76+L80+L84+L88+L92+L96+L101+L105+L109+L113+L117+L121+L125+L129+L133+L138+L143+L147+L151+L155+L159+L163+L167+L171+L176+L180+L190+L200+L205+L265+L240+L245+L230+L275+L285+L300+L280+L320+L195+L210+L215+L220+L325+L330+L335+L340+L345+L350+L355+L360+L315+L255+L56+L60</f>
        <v>27596974.25</v>
      </c>
      <c r="M366" s="48"/>
    </row>
    <row r="367" spans="1:13" ht="29.25" customHeight="1" x14ac:dyDescent="0.25">
      <c r="A367" s="37"/>
      <c r="B367" s="65"/>
      <c r="C367" s="68"/>
      <c r="D367" s="10" t="s">
        <v>4</v>
      </c>
      <c r="E367" s="21"/>
      <c r="F367" s="21"/>
      <c r="G367" s="21"/>
      <c r="H367" s="21"/>
      <c r="I367" s="21"/>
      <c r="J367" s="20">
        <f>J13+J17+J21+J25+J29+J33+J37+J41+J45+J49+J53+J65+J69+J73+J77+J81+J85+J89+J93+J97+J102+J106+J110+J114+J118+J122+J126+J130+J134+J139+J144+J148+J152+J156+J160+J164+J168+J172+J177+J181+J191+J201+J206+J226+J231+J236+J241+J246+J251+J256+J271+J276+J286+J291+J296+J301+J306+J316+J281+J321+J196+J211+J216+J221+J311+J326+J331+J336+J341+J346+J351+J356+J361+J266+J186+J261</f>
        <v>130896604.39</v>
      </c>
      <c r="K367" s="20">
        <f>K13+K17+K21+K25+K29+K33+K37+K41+K45+K49+K53+K65+K69+K73+K77+K81+K85+K89+K93+K97+K102+K106+K110+K114+K118+K122+K126+K130+K134+K139+K144+K148+K152+K156+K160+K164+K168+K172+K177+K181+K191+K201+K206+K226+K231+K236+K241+K246+K251+K256+K271+K276+K286+K291+K296+K301+K306+K316+K281+K321+K196+K211+K216+K221+K311+K326+K331+K336+K341+K346+K351+K356+K361</f>
        <v>86207946</v>
      </c>
      <c r="L367" s="20">
        <f>L13+L17+L21+L25+L29+L33+L37+L41+L45+L49+L53+L65+L69+L73+L77+L81+L85+L89+L93+L97+L102+L106+L110+L114+L118+L122+L126+L130+L134+L139+L144+L148+L152+L156+L160+L164+L168+L172+L177+L181+L191+L201+L206+L226+L231+L236+L241+L246+L251+L256+L271+L276+L286+L291+L296+L301+L306+L316+L281+L321+L196+L211+L216+L221+L311+L326+L331+L336+L341+L346+L351+L356+L361</f>
        <v>86686700</v>
      </c>
      <c r="M367" s="48"/>
    </row>
    <row r="368" spans="1:13" ht="55.15" customHeight="1" x14ac:dyDescent="0.25">
      <c r="A368" s="38"/>
      <c r="B368" s="66"/>
      <c r="C368" s="69"/>
      <c r="D368" s="10" t="s">
        <v>5</v>
      </c>
      <c r="E368" s="21"/>
      <c r="F368" s="21"/>
      <c r="G368" s="21"/>
      <c r="H368" s="21"/>
      <c r="I368" s="21"/>
      <c r="J368" s="20">
        <f>J14+J18+J22+J26+J30+J34+J38+J42+J46+J50+J54+J66+J70+J74+J78+J82+J86+J90+J94+J98+J103+J107+J111+J115+J119+J123+J127+J131+J135+J140+J145+J149+J153+J157+J161+J165+J169+J173+J178+J182+J192+J202+J207+J357+J362</f>
        <v>0</v>
      </c>
      <c r="K368" s="20">
        <f>K14+K18+K22+K26+K30+K34+K38+K42+K46+K50+K54+K66+K70+K74+K78+K82+K86+K90+K94+K98+K103+K107+K111+K115+K119+K123+K127+K131+K135+K140+K145+K149+K153+K157+K161+K165+K169+K173+K178+K182+K192+K202+K207+K357+K362</f>
        <v>0</v>
      </c>
      <c r="L368" s="20">
        <f>L14+L18+L22+L26+L30+L34+L38+L42+L46+L50+L54+L66+L70+L74+L78+L82+L86+L90+L94+L98+L103+L107+L111+L115+L119+L123+L127+L131+L135+L140+L145+L149+L153+L157+L161+L165+L169+L173+L178+L182+L192+L202+L207+L357+L362</f>
        <v>0</v>
      </c>
      <c r="M368" s="49"/>
    </row>
    <row r="369" spans="10:12" ht="55.15" customHeight="1" x14ac:dyDescent="0.25">
      <c r="J369" s="27"/>
      <c r="K369" s="27"/>
      <c r="L369" s="27"/>
    </row>
    <row r="370" spans="10:12" ht="55.15" customHeight="1" x14ac:dyDescent="0.25">
      <c r="J370" s="27"/>
      <c r="K370" s="27"/>
      <c r="L370" s="27"/>
    </row>
  </sheetData>
  <autoFilter ref="B10:M368" xr:uid="{00000000-0009-0000-0000-000000000000}"/>
  <mergeCells count="332">
    <mergeCell ref="A354:A358"/>
    <mergeCell ref="B354:B358"/>
    <mergeCell ref="C354:C358"/>
    <mergeCell ref="A359:A363"/>
    <mergeCell ref="B359:B363"/>
    <mergeCell ref="C359:C363"/>
    <mergeCell ref="A324:A328"/>
    <mergeCell ref="B324:B328"/>
    <mergeCell ref="C324:C328"/>
    <mergeCell ref="B329:B333"/>
    <mergeCell ref="C329:C333"/>
    <mergeCell ref="B349:B353"/>
    <mergeCell ref="C349:C353"/>
    <mergeCell ref="A334:A338"/>
    <mergeCell ref="A339:A343"/>
    <mergeCell ref="A344:A348"/>
    <mergeCell ref="A349:A353"/>
    <mergeCell ref="A209:A213"/>
    <mergeCell ref="B209:B213"/>
    <mergeCell ref="C209:C213"/>
    <mergeCell ref="M209:M213"/>
    <mergeCell ref="A214:A218"/>
    <mergeCell ref="B214:B218"/>
    <mergeCell ref="C214:C218"/>
    <mergeCell ref="M214:M218"/>
    <mergeCell ref="A219:A223"/>
    <mergeCell ref="B219:B223"/>
    <mergeCell ref="C219:C223"/>
    <mergeCell ref="M219:M223"/>
    <mergeCell ref="A234:A238"/>
    <mergeCell ref="B239:B243"/>
    <mergeCell ref="C239:C243"/>
    <mergeCell ref="M239:M243"/>
    <mergeCell ref="B244:B248"/>
    <mergeCell ref="C244:C248"/>
    <mergeCell ref="M324:M328"/>
    <mergeCell ref="B319:B323"/>
    <mergeCell ref="C319:C323"/>
    <mergeCell ref="M319:M323"/>
    <mergeCell ref="B274:B278"/>
    <mergeCell ref="C274:C278"/>
    <mergeCell ref="M274:M278"/>
    <mergeCell ref="B284:B288"/>
    <mergeCell ref="C284:C288"/>
    <mergeCell ref="A314:A318"/>
    <mergeCell ref="B314:B318"/>
    <mergeCell ref="C314:C318"/>
    <mergeCell ref="B259:B263"/>
    <mergeCell ref="C259:C263"/>
    <mergeCell ref="A259:A263"/>
    <mergeCell ref="M259:M263"/>
    <mergeCell ref="B304:B308"/>
    <mergeCell ref="C304:C308"/>
    <mergeCell ref="M304:M308"/>
    <mergeCell ref="B299:B303"/>
    <mergeCell ref="C299:C303"/>
    <mergeCell ref="B254:B258"/>
    <mergeCell ref="A159:A162"/>
    <mergeCell ref="M142:M146"/>
    <mergeCell ref="M314:M318"/>
    <mergeCell ref="A279:A283"/>
    <mergeCell ref="B279:B283"/>
    <mergeCell ref="C279:C283"/>
    <mergeCell ref="M279:M283"/>
    <mergeCell ref="B294:B298"/>
    <mergeCell ref="C294:C298"/>
    <mergeCell ref="M295:M298"/>
    <mergeCell ref="B289:B293"/>
    <mergeCell ref="C289:C293"/>
    <mergeCell ref="M289:M293"/>
    <mergeCell ref="A289:A293"/>
    <mergeCell ref="A294:A298"/>
    <mergeCell ref="A304:A308"/>
    <mergeCell ref="A224:A228"/>
    <mergeCell ref="A229:A233"/>
    <mergeCell ref="B163:B166"/>
    <mergeCell ref="C155:C158"/>
    <mergeCell ref="A364:A368"/>
    <mergeCell ref="A204:A208"/>
    <mergeCell ref="A171:A174"/>
    <mergeCell ref="A147:A150"/>
    <mergeCell ref="A151:A154"/>
    <mergeCell ref="A155:A158"/>
    <mergeCell ref="A189:A193"/>
    <mergeCell ref="A199:A203"/>
    <mergeCell ref="A163:A166"/>
    <mergeCell ref="A167:A170"/>
    <mergeCell ref="A175:A179"/>
    <mergeCell ref="A180:A183"/>
    <mergeCell ref="A194:A198"/>
    <mergeCell ref="A239:A243"/>
    <mergeCell ref="A244:A248"/>
    <mergeCell ref="A249:A253"/>
    <mergeCell ref="A264:A268"/>
    <mergeCell ref="A269:A273"/>
    <mergeCell ref="A274:A278"/>
    <mergeCell ref="A284:A288"/>
    <mergeCell ref="A299:A303"/>
    <mergeCell ref="A329:A333"/>
    <mergeCell ref="A254:A258"/>
    <mergeCell ref="A309:A313"/>
    <mergeCell ref="A117:A120"/>
    <mergeCell ref="A121:A124"/>
    <mergeCell ref="A9:A11"/>
    <mergeCell ref="B9:B11"/>
    <mergeCell ref="C9:C11"/>
    <mergeCell ref="D9:D11"/>
    <mergeCell ref="B20:B23"/>
    <mergeCell ref="C20:C23"/>
    <mergeCell ref="C96:C99"/>
    <mergeCell ref="A16:A19"/>
    <mergeCell ref="A24:A27"/>
    <mergeCell ref="A28:A31"/>
    <mergeCell ref="A32:A35"/>
    <mergeCell ref="A12:A15"/>
    <mergeCell ref="B12:B15"/>
    <mergeCell ref="C12:C15"/>
    <mergeCell ref="A20:A23"/>
    <mergeCell ref="B64:B67"/>
    <mergeCell ref="B52:B55"/>
    <mergeCell ref="B76:B79"/>
    <mergeCell ref="C40:C43"/>
    <mergeCell ref="B28:B31"/>
    <mergeCell ref="C44:C47"/>
    <mergeCell ref="B36:B39"/>
    <mergeCell ref="M329:M333"/>
    <mergeCell ref="M194:M198"/>
    <mergeCell ref="A137:A141"/>
    <mergeCell ref="A36:A39"/>
    <mergeCell ref="A40:A43"/>
    <mergeCell ref="A44:A47"/>
    <mergeCell ref="A48:A51"/>
    <mergeCell ref="A52:A55"/>
    <mergeCell ref="A64:A67"/>
    <mergeCell ref="A68:A71"/>
    <mergeCell ref="A72:A75"/>
    <mergeCell ref="A109:A112"/>
    <mergeCell ref="A76:A79"/>
    <mergeCell ref="A129:A132"/>
    <mergeCell ref="A133:A136"/>
    <mergeCell ref="A125:A128"/>
    <mergeCell ref="A113:A116"/>
    <mergeCell ref="A80:A83"/>
    <mergeCell ref="A84:A87"/>
    <mergeCell ref="A88:A91"/>
    <mergeCell ref="A92:A95"/>
    <mergeCell ref="A96:A99"/>
    <mergeCell ref="A100:A104"/>
    <mergeCell ref="A105:A108"/>
    <mergeCell ref="M269:M273"/>
    <mergeCell ref="M68:M71"/>
    <mergeCell ref="C109:C112"/>
    <mergeCell ref="A142:A146"/>
    <mergeCell ref="M364:M368"/>
    <mergeCell ref="B189:B193"/>
    <mergeCell ref="C189:C193"/>
    <mergeCell ref="M189:M193"/>
    <mergeCell ref="B204:B208"/>
    <mergeCell ref="C204:C208"/>
    <mergeCell ref="M204:M208"/>
    <mergeCell ref="B199:B203"/>
    <mergeCell ref="C199:C203"/>
    <mergeCell ref="M199:M203"/>
    <mergeCell ref="B364:B368"/>
    <mergeCell ref="C364:C368"/>
    <mergeCell ref="B224:B228"/>
    <mergeCell ref="C224:C228"/>
    <mergeCell ref="M224:M228"/>
    <mergeCell ref="B229:B233"/>
    <mergeCell ref="M234:M238"/>
    <mergeCell ref="B269:B273"/>
    <mergeCell ref="C269:C273"/>
    <mergeCell ref="M284:M288"/>
    <mergeCell ref="M117:M120"/>
    <mergeCell ref="A319:A323"/>
    <mergeCell ref="B249:B253"/>
    <mergeCell ref="C249:C253"/>
    <mergeCell ref="B147:B150"/>
    <mergeCell ref="B151:B154"/>
    <mergeCell ref="M147:M150"/>
    <mergeCell ref="C147:C150"/>
    <mergeCell ref="C151:C154"/>
    <mergeCell ref="M121:M124"/>
    <mergeCell ref="B121:B124"/>
    <mergeCell ref="C133:C136"/>
    <mergeCell ref="C129:C132"/>
    <mergeCell ref="C121:C124"/>
    <mergeCell ref="C194:C198"/>
    <mergeCell ref="B309:B313"/>
    <mergeCell ref="C309:C313"/>
    <mergeCell ref="M309:M313"/>
    <mergeCell ref="B264:B268"/>
    <mergeCell ref="C264:C268"/>
    <mergeCell ref="M264:M268"/>
    <mergeCell ref="C254:C258"/>
    <mergeCell ref="M254:M258"/>
    <mergeCell ref="M299:M303"/>
    <mergeCell ref="C100:C104"/>
    <mergeCell ref="B105:B108"/>
    <mergeCell ref="B100:B104"/>
    <mergeCell ref="B96:B99"/>
    <mergeCell ref="C64:C67"/>
    <mergeCell ref="B68:B71"/>
    <mergeCell ref="M92:M95"/>
    <mergeCell ref="M88:M91"/>
    <mergeCell ref="M84:M87"/>
    <mergeCell ref="C88:C91"/>
    <mergeCell ref="B92:B95"/>
    <mergeCell ref="C68:C71"/>
    <mergeCell ref="C105:C108"/>
    <mergeCell ref="M105:M108"/>
    <mergeCell ref="M109:M112"/>
    <mergeCell ref="B109:B112"/>
    <mergeCell ref="M151:M154"/>
    <mergeCell ref="C113:C116"/>
    <mergeCell ref="M113:M116"/>
    <mergeCell ref="C76:C79"/>
    <mergeCell ref="C92:C95"/>
    <mergeCell ref="B159:B162"/>
    <mergeCell ref="C159:C162"/>
    <mergeCell ref="M133:M136"/>
    <mergeCell ref="M129:M132"/>
    <mergeCell ref="M100:M104"/>
    <mergeCell ref="M80:M83"/>
    <mergeCell ref="C84:C87"/>
    <mergeCell ref="B88:B91"/>
    <mergeCell ref="B84:B87"/>
    <mergeCell ref="C142:C146"/>
    <mergeCell ref="B133:B136"/>
    <mergeCell ref="B155:B158"/>
    <mergeCell ref="M96:M99"/>
    <mergeCell ref="B117:B120"/>
    <mergeCell ref="C117:C120"/>
    <mergeCell ref="B113:B116"/>
    <mergeCell ref="B125:B128"/>
    <mergeCell ref="M244:M248"/>
    <mergeCell ref="M249:M253"/>
    <mergeCell ref="C229:C233"/>
    <mergeCell ref="M229:M233"/>
    <mergeCell ref="B234:B238"/>
    <mergeCell ref="B180:B183"/>
    <mergeCell ref="M163:M166"/>
    <mergeCell ref="C125:C128"/>
    <mergeCell ref="M171:M174"/>
    <mergeCell ref="C175:C179"/>
    <mergeCell ref="B175:B179"/>
    <mergeCell ref="B171:B174"/>
    <mergeCell ref="C234:C238"/>
    <mergeCell ref="C171:C174"/>
    <mergeCell ref="M159:M162"/>
    <mergeCell ref="B129:B132"/>
    <mergeCell ref="M137:M141"/>
    <mergeCell ref="M155:M158"/>
    <mergeCell ref="M125:M128"/>
    <mergeCell ref="B194:B198"/>
    <mergeCell ref="M349:M353"/>
    <mergeCell ref="B334:B338"/>
    <mergeCell ref="C334:C338"/>
    <mergeCell ref="M334:M338"/>
    <mergeCell ref="B339:B343"/>
    <mergeCell ref="C339:C343"/>
    <mergeCell ref="M339:M343"/>
    <mergeCell ref="B344:B348"/>
    <mergeCell ref="C344:C348"/>
    <mergeCell ref="M344:M348"/>
    <mergeCell ref="M44:M47"/>
    <mergeCell ref="M32:M35"/>
    <mergeCell ref="B8:M8"/>
    <mergeCell ref="B7:M7"/>
    <mergeCell ref="E9:I9"/>
    <mergeCell ref="E10:E11"/>
    <mergeCell ref="M56:M59"/>
    <mergeCell ref="B80:B83"/>
    <mergeCell ref="M76:M79"/>
    <mergeCell ref="M72:M75"/>
    <mergeCell ref="B72:B75"/>
    <mergeCell ref="M48:M51"/>
    <mergeCell ref="M64:M67"/>
    <mergeCell ref="B48:B51"/>
    <mergeCell ref="C48:C51"/>
    <mergeCell ref="C52:C55"/>
    <mergeCell ref="C72:C75"/>
    <mergeCell ref="C80:C83"/>
    <mergeCell ref="M52:M55"/>
    <mergeCell ref="B6:M6"/>
    <mergeCell ref="B44:B47"/>
    <mergeCell ref="B32:B35"/>
    <mergeCell ref="C28:C31"/>
    <mergeCell ref="B16:B19"/>
    <mergeCell ref="C16:C19"/>
    <mergeCell ref="M9:M11"/>
    <mergeCell ref="M16:M19"/>
    <mergeCell ref="B24:B27"/>
    <mergeCell ref="C24:C27"/>
    <mergeCell ref="F10:F11"/>
    <mergeCell ref="G10:G11"/>
    <mergeCell ref="H10:H11"/>
    <mergeCell ref="I10:I11"/>
    <mergeCell ref="M20:M23"/>
    <mergeCell ref="J10:J11"/>
    <mergeCell ref="J9:L9"/>
    <mergeCell ref="M12:M15"/>
    <mergeCell ref="K10:K11"/>
    <mergeCell ref="C32:C35"/>
    <mergeCell ref="C36:C39"/>
    <mergeCell ref="M24:M27"/>
    <mergeCell ref="M28:M31"/>
    <mergeCell ref="L10:L11"/>
    <mergeCell ref="J5:M5"/>
    <mergeCell ref="B40:B43"/>
    <mergeCell ref="M36:M39"/>
    <mergeCell ref="M40:M43"/>
    <mergeCell ref="A184:A188"/>
    <mergeCell ref="B184:B188"/>
    <mergeCell ref="C184:C188"/>
    <mergeCell ref="C180:C183"/>
    <mergeCell ref="M180:M183"/>
    <mergeCell ref="M175:M179"/>
    <mergeCell ref="A56:A59"/>
    <mergeCell ref="A60:A63"/>
    <mergeCell ref="B60:B63"/>
    <mergeCell ref="C60:C63"/>
    <mergeCell ref="M60:M63"/>
    <mergeCell ref="B167:B170"/>
    <mergeCell ref="C167:C170"/>
    <mergeCell ref="M167:M170"/>
    <mergeCell ref="C163:C166"/>
    <mergeCell ref="B137:B141"/>
    <mergeCell ref="C137:C141"/>
    <mergeCell ref="B142:B146"/>
    <mergeCell ref="B56:B59"/>
    <mergeCell ref="C56:C59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8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AdminsPK</cp:lastModifiedBy>
  <cp:lastPrinted>2022-12-16T11:44:29Z</cp:lastPrinted>
  <dcterms:created xsi:type="dcterms:W3CDTF">2011-06-15T13:58:56Z</dcterms:created>
  <dcterms:modified xsi:type="dcterms:W3CDTF">2023-01-18T13:40:00Z</dcterms:modified>
</cp:coreProperties>
</file>